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553c0ad2894688/Desktop/Data BootCamp/Module 1/Resources/"/>
    </mc:Choice>
  </mc:AlternateContent>
  <xr:revisionPtr revIDLastSave="19" documentId="8_{F4E9D79D-CF13-4786-AF39-536B3A5940C9}" xr6:coauthVersionLast="46" xr6:coauthVersionMax="46" xr10:uidLastSave="{49F62EFF-55B9-4E0C-9EF1-D6A9539370D3}"/>
  <bookViews>
    <workbookView xWindow="-120" yWindow="-120" windowWidth="51840" windowHeight="21240" activeTab="2" xr2:uid="{00000000-000D-0000-FFFF-FFFF00000000}"/>
  </bookViews>
  <sheets>
    <sheet name="Theater Outcomes by Launch Date" sheetId="13" r:id="rId1"/>
    <sheet name="Kickstarter" sheetId="1" r:id="rId2"/>
    <sheet name="Outcomes Based on Goals" sheetId="15" r:id="rId3"/>
  </sheets>
  <definedNames>
    <definedName name="_xlnm._FilterDatabase" localSheetId="1" hidden="1">Kickstarter!$A$1:$U$4115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2" i="15"/>
  <c r="B11" i="15"/>
  <c r="B10" i="15"/>
  <c r="B9" i="15"/>
  <c r="B8" i="15"/>
  <c r="B7" i="15"/>
  <c r="B6" i="15"/>
  <c r="B5" i="15"/>
  <c r="B4" i="15"/>
  <c r="B3" i="15"/>
  <c r="B1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<sst xmlns="http://schemas.openxmlformats.org/spreadsheetml/2006/main" count="32975" uniqueCount="8400">
  <si>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</si>
  <si>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</si>
  <si>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</si>
  <si>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</si>
  <si>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</si>
  <si>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</si>
  <si>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</si>
  <si>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</si>
  <si>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</si>
  <si>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</si>
  <si>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</si>
  <si>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</si>
  <si>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</si>
  <si>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</si>
  <si>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</si>
  <si>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</si>
  <si>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</si>
  <si>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</si>
  <si>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</si>
  <si>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</si>
  <si>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</si>
  <si>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</si>
  <si>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</si>
  <si>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</si>
  <si>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</si>
  <si>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</si>
  <si>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</si>
  <si>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</si>
  <si>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</si>
  <si>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</si>
  <si>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</si>
  <si>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</si>
  <si>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</si>
  <si>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</si>
  <si>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</si>
  <si>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</si>
  <si>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</si>
  <si>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</si>
  <si>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</si>
  <si>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</si>
  <si>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</si>
  <si>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</si>
  <si>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</si>
  <si>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</si>
  <si>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</si>
  <si>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</si>
  <si>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</si>
  <si>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</si>
  <si>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</si>
  <si>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</si>
  <si>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</si>
  <si>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</si>
  <si>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</si>
  <si>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</si>
  <si>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</si>
  <si>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</si>
  <si>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</si>
  <si>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</si>
  <si>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</si>
  <si>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</si>
  <si>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</si>
  <si>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</si>
  <si>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</si>
  <si>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</si>
  <si>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</si>
  <si>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</si>
  <si>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</si>
  <si>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</si>
  <si>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</si>
  <si>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</si>
  <si>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</si>
  <si>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</si>
  <si>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</si>
  <si>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</si>
  <si>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</si>
  <si>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</si>
  <si>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</si>
  <si>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</si>
  <si>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</si>
  <si>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</si>
  <si>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</si>
  <si>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</si>
  <si>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</si>
  <si>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</si>
  <si>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</si>
  <si>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</si>
  <si>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</si>
  <si>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</si>
  <si>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</si>
  <si>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</si>
  <si>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</si>
  <si>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</si>
  <si>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</si>
  <si>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</si>
  <si>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</si>
  <si>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</si>
  <si>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</si>
  <si>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</si>
  <si>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</si>
  <si>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</si>
  <si>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</si>
  <si>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</si>
  <si>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</si>
  <si>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</si>
  <si>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</si>
  <si>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</si>
  <si>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</si>
  <si>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</si>
  <si>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</si>
  <si>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</si>
  <si>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</si>
  <si>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</si>
  <si>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</si>
  <si>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</si>
  <si>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</si>
  <si>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</si>
  <si>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</si>
  <si>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</si>
  <si>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</si>
  <si>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</si>
  <si>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</si>
  <si>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</si>
  <si>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</si>
  <si>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</si>
  <si>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</si>
  <si>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</si>
  <si>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</si>
  <si>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</si>
  <si>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</si>
  <si>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</si>
  <si>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</si>
  <si>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</si>
  <si>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</si>
  <si>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</si>
  <si>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</si>
  <si>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</si>
  <si>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</si>
  <si>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</si>
  <si>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</si>
  <si>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</si>
  <si>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</si>
  <si>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</si>
  <si>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</si>
  <si>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</si>
  <si>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</si>
  <si>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</si>
  <si>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</si>
  <si>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</si>
  <si>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</si>
  <si>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</si>
  <si>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</si>
  <si>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</si>
  <si>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</si>
  <si>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</si>
  <si>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</si>
  <si>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</si>
  <si>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</si>
  <si>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</si>
  <si>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</si>
  <si>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</si>
  <si>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</si>
  <si>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</si>
  <si>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</si>
  <si>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</si>
  <si>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</si>
  <si>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</si>
  <si>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</si>
  <si>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</si>
  <si>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</si>
  <si>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</si>
  <si>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</si>
  <si>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</si>
  <si>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</si>
  <si>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</si>
  <si>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</si>
  <si>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</si>
  <si>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</si>
  <si>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</si>
  <si>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</si>
  <si>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</si>
  <si>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</si>
  <si>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</si>
  <si>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</si>
  <si>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</si>
  <si>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</si>
  <si>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</si>
  <si>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</si>
  <si>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</si>
  <si>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</si>
  <si>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</si>
  <si>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</si>
  <si>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</si>
  <si>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</si>
  <si>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</si>
  <si>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</si>
  <si>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</si>
  <si>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</si>
  <si>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</si>
  <si>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</si>
  <si>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</si>
  <si>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</si>
  <si>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</si>
  <si>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</si>
  <si>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</si>
  <si>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</si>
  <si>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</si>
  <si>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</si>
  <si>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</si>
  <si>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</si>
  <si>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</si>
  <si>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</si>
  <si>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</si>
  <si>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</si>
  <si>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</si>
  <si>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</si>
  <si>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</si>
  <si>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</si>
  <si>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</si>
  <si>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</si>
  <si>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</si>
  <si>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</si>
  <si>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</si>
  <si>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</si>
  <si>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</si>
  <si>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</si>
  <si>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</si>
  <si>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</si>
  <si>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</si>
  <si>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</si>
  <si>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</si>
  <si>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</si>
  <si>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</si>
  <si>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</si>
  <si>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</si>
  <si>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</si>
  <si>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</si>
  <si>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</si>
  <si>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</si>
  <si>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</si>
  <si>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</si>
  <si>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</si>
  <si>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</si>
  <si>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</si>
  <si>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</si>
  <si>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</si>
  <si>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</si>
  <si>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</si>
  <si>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</si>
  <si>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</si>
  <si>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</si>
  <si>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</si>
  <si>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</si>
  <si>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</si>
  <si>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</si>
  <si>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</si>
  <si>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</si>
  <si>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</si>
  <si>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</si>
  <si>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</si>
  <si>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</si>
  <si>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</si>
  <si>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</si>
  <si>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</si>
  <si>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</si>
  <si>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</si>
  <si>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</si>
  <si>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</si>
  <si>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</si>
  <si>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</si>
  <si>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</si>
  <si>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</si>
  <si>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</si>
  <si>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</si>
  <si>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</si>
  <si>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</si>
  <si>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</si>
  <si>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</si>
  <si>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</si>
  <si>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</si>
  <si>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</si>
  <si>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</si>
  <si>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</si>
  <si>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</si>
  <si>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</si>
  <si>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</si>
  <si>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</si>
  <si>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</si>
  <si>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</si>
  <si>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</si>
  <si>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</si>
  <si>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</si>
  <si>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</si>
  <si>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</si>
  <si>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</si>
  <si>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</si>
  <si>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</si>
  <si>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</si>
  <si>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</si>
  <si>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</si>
  <si>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</si>
  <si>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</si>
  <si>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</si>
  <si>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</si>
  <si>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</si>
  <si>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</si>
  <si>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</si>
  <si>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</si>
  <si>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</si>
  <si>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</si>
  <si>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</si>
  <si>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</si>
  <si>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</si>
  <si>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</si>
  <si>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</si>
  <si>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</si>
  <si>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</si>
  <si>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</si>
  <si>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</si>
  <si>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</si>
  <si>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</si>
  <si>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</si>
  <si>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</si>
  <si>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</si>
  <si>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</si>
  <si>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</si>
  <si>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</si>
  <si>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</si>
  <si>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</si>
  <si>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</si>
  <si>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</si>
  <si>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</si>
  <si>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</si>
  <si>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</si>
  <si>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</si>
  <si>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</si>
  <si>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</si>
  <si>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</si>
  <si>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</si>
  <si>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</si>
  <si>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</si>
  <si>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</si>
  <si>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</si>
  <si>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</si>
  <si>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</si>
  <si>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</si>
  <si>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</si>
  <si>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</si>
  <si>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</si>
  <si>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</si>
  <si>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</si>
  <si>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</si>
  <si>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</si>
  <si>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</si>
  <si>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</si>
  <si>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</si>
  <si>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</si>
  <si>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</si>
  <si>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</si>
  <si>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</si>
  <si>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</si>
  <si>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</si>
  <si>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</si>
  <si>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</si>
  <si>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</si>
  <si>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</si>
  <si>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</si>
  <si>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</si>
  <si>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</si>
  <si>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</si>
  <si>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</si>
  <si>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</si>
  <si>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</si>
  <si>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</si>
  <si>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</si>
  <si>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</si>
  <si>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</si>
  <si>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</si>
  <si>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</si>
  <si>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</si>
  <si>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</si>
  <si>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</si>
  <si>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</si>
  <si>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</si>
  <si>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</si>
  <si>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</si>
  <si>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</si>
  <si>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</si>
  <si>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</si>
  <si>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</si>
  <si>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</si>
  <si>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</si>
  <si>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</si>
  <si>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</si>
  <si>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</si>
  <si>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</si>
  <si>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</si>
  <si>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</si>
  <si>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</si>
  <si>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</si>
  <si>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</si>
  <si>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</si>
  <si>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</si>
  <si>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</si>
  <si>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</si>
  <si>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</si>
  <si>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</si>
  <si>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</si>
  <si>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</si>
  <si>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</si>
  <si>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</si>
  <si>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</si>
  <si>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</si>
  <si>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</si>
  <si>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</si>
  <si>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</si>
  <si>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</si>
  <si>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</si>
  <si>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</si>
  <si>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</si>
  <si>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</si>
  <si>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</si>
  <si>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</si>
  <si>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</si>
  <si>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</si>
  <si>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</si>
  <si>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</si>
  <si>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</si>
  <si>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</si>
  <si>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</si>
  <si>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</si>
  <si>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</si>
  <si>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</si>
  <si>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</si>
  <si>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</si>
  <si>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</si>
  <si>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</si>
  <si>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</si>
  <si>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</si>
  <si>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</si>
  <si>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</si>
  <si>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</si>
  <si>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</si>
  <si>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</si>
  <si>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</si>
  <si>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</si>
  <si>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</si>
  <si>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</si>
  <si>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</si>
  <si>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</si>
  <si>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</si>
  <si>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</si>
  <si>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</si>
  <si>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</si>
  <si>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</si>
  <si>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</si>
  <si>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</si>
  <si>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</si>
  <si>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</si>
  <si>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</si>
  <si>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</si>
  <si>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</si>
  <si>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</si>
  <si>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</si>
  <si>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</si>
  <si>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</si>
  <si>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</si>
  <si>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</si>
  <si>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</si>
  <si>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</si>
  <si>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</si>
  <si>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</si>
  <si>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</si>
  <si>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</si>
  <si>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</si>
  <si>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</si>
  <si>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</si>
  <si>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</si>
  <si>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</si>
  <si>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</si>
  <si>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</si>
  <si>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</si>
  <si>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</si>
  <si>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</si>
  <si>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</si>
  <si>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</si>
  <si>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</si>
  <si>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</si>
  <si>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</si>
  <si>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</si>
  <si>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</si>
  <si>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</si>
  <si>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</si>
  <si>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</si>
  <si>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</si>
  <si>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</si>
  <si>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</si>
  <si>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</si>
  <si>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</si>
  <si>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</si>
  <si>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</si>
  <si>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</si>
  <si>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</si>
  <si>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</si>
  <si>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</si>
  <si>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</si>
  <si>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</si>
  <si>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</si>
  <si>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</si>
  <si>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</si>
  <si>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</si>
  <si>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</si>
  <si>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</si>
  <si>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</si>
  <si>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</si>
  <si>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</si>
  <si>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</si>
  <si>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</si>
  <si>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</si>
  <si>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</si>
  <si>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</si>
  <si>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</si>
  <si>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</si>
  <si>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</si>
  <si>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</si>
  <si>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</si>
  <si>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</si>
  <si>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</si>
  <si>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</si>
  <si>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</si>
  <si>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</si>
  <si>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</si>
  <si>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</si>
  <si>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</si>
  <si>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</si>
  <si>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</si>
  <si>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</si>
  <si>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</si>
  <si>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</si>
  <si>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</si>
  <si>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</si>
  <si>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</si>
  <si>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</si>
  <si>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</si>
  <si>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</si>
  <si>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</si>
  <si>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</si>
  <si>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</si>
  <si>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</si>
  <si>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</si>
  <si>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</si>
  <si>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</si>
  <si>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</si>
  <si>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</si>
  <si>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</si>
  <si>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</si>
  <si>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</si>
  <si>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</si>
  <si>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</si>
  <si>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</si>
  <si>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</si>
  <si>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</si>
  <si>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</si>
  <si>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</si>
  <si>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</si>
  <si>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</si>
  <si>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</si>
  <si>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</si>
  <si>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</si>
  <si>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</si>
  <si>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</si>
  <si>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</si>
  <si>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</si>
  <si>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</si>
  <si>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</si>
  <si>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</si>
  <si>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</si>
  <si>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</si>
  <si>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</si>
  <si>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</si>
  <si>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</si>
  <si>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</si>
  <si>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</si>
  <si>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</si>
  <si>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</si>
  <si>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</si>
  <si>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</si>
  <si>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</si>
  <si>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</si>
  <si>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</si>
  <si>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</si>
  <si>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</si>
  <si>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</si>
  <si>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</si>
  <si>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</si>
  <si>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</si>
  <si>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</si>
  <si>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</si>
  <si>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</si>
  <si>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</si>
  <si>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</si>
  <si>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</si>
  <si>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</si>
  <si>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</si>
  <si>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</si>
  <si>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</si>
  <si>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</si>
  <si>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</si>
  <si>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</si>
  <si>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</si>
  <si>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</si>
  <si>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</si>
  <si>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</si>
  <si>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</si>
  <si>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</si>
  <si>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</si>
  <si>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</si>
  <si>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</si>
  <si>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</si>
  <si>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</si>
  <si>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</si>
  <si>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</si>
  <si>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</si>
  <si>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</si>
  <si>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</si>
  <si>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</si>
  <si>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</si>
  <si>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</si>
  <si>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</si>
  <si>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</si>
  <si>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</si>
  <si>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</si>
  <si>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</si>
  <si>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</si>
  <si>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</si>
  <si>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</si>
  <si>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</si>
  <si>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</si>
  <si>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</si>
  <si>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</si>
  <si>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</si>
  <si>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</si>
  <si>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</si>
  <si>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</si>
  <si>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</si>
  <si>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</si>
  <si>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</si>
  <si>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</si>
  <si>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</si>
  <si>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</si>
  <si>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</si>
  <si>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</si>
  <si>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</si>
  <si>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</si>
  <si>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</si>
  <si>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</si>
  <si>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</si>
  <si>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</si>
  <si>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</si>
  <si>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</si>
  <si>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</si>
  <si>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</si>
  <si>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</si>
  <si>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</si>
  <si>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</si>
  <si>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</si>
  <si>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</si>
  <si>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</si>
  <si>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</si>
  <si>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</si>
  <si>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</si>
  <si>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</si>
  <si>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</si>
  <si>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</si>
  <si>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</si>
  <si>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</si>
  <si>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</si>
  <si>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</si>
  <si>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</si>
  <si>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</si>
  <si>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</si>
  <si>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</si>
  <si>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</si>
  <si>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</si>
  <si>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</si>
  <si>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</si>
  <si>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</si>
  <si>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</si>
  <si>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</si>
  <si>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</si>
  <si>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</si>
  <si>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</si>
  <si>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</si>
  <si>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</si>
  <si>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</si>
  <si>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</si>
  <si>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</si>
  <si>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</si>
  <si>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</si>
  <si>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</si>
  <si>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</si>
  <si>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</si>
  <si>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</si>
  <si>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</si>
  <si>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</si>
  <si>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</si>
  <si>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</si>
  <si>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</si>
  <si>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</si>
  <si>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</si>
  <si>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</si>
  <si>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</si>
  <si>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</si>
  <si>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</si>
  <si>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</si>
  <si>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</si>
  <si>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</si>
  <si>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</si>
  <si>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</si>
  <si>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</si>
  <si>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</si>
  <si>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</si>
  <si>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</si>
  <si>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</si>
  <si>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</si>
  <si>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</si>
  <si>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</si>
  <si>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</si>
  <si>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</si>
  <si>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</si>
  <si>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</si>
  <si>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</si>
  <si>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</si>
  <si>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</si>
  <si>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</si>
  <si>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</si>
  <si>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</si>
  <si>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</si>
  <si>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</si>
  <si>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</si>
  <si>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</si>
  <si>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</si>
  <si>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</si>
  <si>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</si>
  <si>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</si>
  <si>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</si>
  <si>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</si>
  <si>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</si>
  <si>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</si>
  <si>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</si>
  <si>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</si>
  <si>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</si>
  <si>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</si>
  <si>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</si>
  <si>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</si>
  <si>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</si>
  <si>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</si>
  <si>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</si>
  <si>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</si>
  <si>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</si>
  <si>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</si>
  <si>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</si>
  <si>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</si>
  <si>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</si>
  <si>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</si>
  <si>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</si>
  <si>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</si>
  <si>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</si>
  <si>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</si>
  <si>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</si>
  <si>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</si>
  <si>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</si>
  <si>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</si>
  <si>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</si>
  <si>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</si>
  <si>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</si>
  <si>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</si>
  <si>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</si>
  <si>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</si>
  <si>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</si>
  <si>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</si>
  <si>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</si>
  <si>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</si>
  <si>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</si>
  <si>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</si>
  <si>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</si>
  <si>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</si>
  <si>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</si>
  <si>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</si>
  <si>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</si>
  <si>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</si>
  <si>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</si>
  <si>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</si>
  <si>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</si>
  <si>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</si>
  <si>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</si>
  <si>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</si>
  <si>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</si>
  <si>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</si>
  <si>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</si>
  <si>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</si>
  <si>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</si>
  <si>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</si>
  <si>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</si>
  <si>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</si>
  <si>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</si>
  <si>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</si>
  <si>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</si>
  <si>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</si>
  <si>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</si>
  <si>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</si>
  <si>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</si>
  <si>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</si>
  <si>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</si>
  <si>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</si>
  <si>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</si>
  <si>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</si>
  <si>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</si>
  <si>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</si>
  <si>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</si>
  <si>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</si>
  <si>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</si>
  <si>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</si>
  <si>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</si>
  <si>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</si>
  <si>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</si>
  <si>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</si>
  <si>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</si>
  <si>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</si>
  <si>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</si>
  <si>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</si>
  <si>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</si>
  <si>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</si>
  <si>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</si>
  <si>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</si>
  <si>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</si>
  <si>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</si>
  <si>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</si>
  <si>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</si>
  <si>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</si>
  <si>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</si>
  <si>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</si>
  <si>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</si>
  <si>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</si>
  <si>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</si>
  <si>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</si>
  <si>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</si>
  <si>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</si>
  <si>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</si>
  <si>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</si>
  <si>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</si>
  <si>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</si>
  <si>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</si>
  <si>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</si>
  <si>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</si>
  <si>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</si>
  <si>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</si>
  <si>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</si>
  <si>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</si>
  <si>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</si>
  <si>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</si>
  <si>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</si>
  <si>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</si>
  <si>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</si>
  <si>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</si>
  <si>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</si>
  <si>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</si>
  <si>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</si>
  <si>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</si>
  <si>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</si>
  <si>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</si>
  <si>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</si>
  <si>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</si>
  <si>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</si>
  <si>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</si>
  <si>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</si>
  <si>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</si>
  <si>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</si>
  <si>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</si>
  <si>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</si>
  <si>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</si>
  <si>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</si>
  <si>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</si>
  <si>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</si>
  <si>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</si>
  <si>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</si>
  <si>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</si>
  <si>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</si>
  <si>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</si>
  <si>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</si>
  <si>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</si>
  <si>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</si>
  <si>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</si>
  <si>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</si>
  <si>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</si>
  <si>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</si>
  <si>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</si>
  <si>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</si>
  <si>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</si>
  <si>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</si>
  <si>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</si>
  <si>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</si>
  <si>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</si>
  <si>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</si>
  <si>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</si>
  <si>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</si>
  <si>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</si>
  <si>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</si>
  <si>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</si>
  <si>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</si>
  <si>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</si>
  <si>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</si>
  <si>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</si>
  <si>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</si>
  <si>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</si>
  <si>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</si>
  <si>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</si>
  <si>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</si>
  <si>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</si>
  <si>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</si>
  <si>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</si>
  <si>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</si>
  <si>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</si>
  <si>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</si>
  <si>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</si>
  <si>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</si>
  <si>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</si>
  <si>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</si>
  <si>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</si>
  <si>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</si>
  <si>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</si>
  <si>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</si>
  <si>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</si>
  <si>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</si>
  <si>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</si>
  <si>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</si>
  <si>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</si>
  <si>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</si>
  <si>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</si>
  <si>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</si>
  <si>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</si>
  <si>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</si>
  <si>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</si>
  <si>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</si>
  <si>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</si>
  <si>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</si>
  <si>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</si>
  <si>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</si>
  <si>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</si>
  <si>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</si>
  <si>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</si>
  <si>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</si>
  <si>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</si>
  <si>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</si>
  <si>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</si>
  <si>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</si>
  <si>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</si>
  <si>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</si>
  <si>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</si>
  <si>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</si>
  <si>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</si>
  <si>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</si>
  <si>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</si>
  <si>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</si>
  <si>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</si>
  <si>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</si>
  <si>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</si>
  <si>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</si>
  <si>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</si>
  <si>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</si>
  <si>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</si>
  <si>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</si>
  <si>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</si>
  <si>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</si>
  <si>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</si>
  <si>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</si>
  <si>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</si>
  <si>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</si>
  <si>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</si>
  <si>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</si>
  <si>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</si>
  <si>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</si>
  <si>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</si>
  <si>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</si>
  <si>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</si>
  <si>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</si>
  <si>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</si>
  <si>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</si>
  <si>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</si>
  <si>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</si>
  <si>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</si>
  <si>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</si>
  <si>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</si>
  <si>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</si>
  <si>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</si>
  <si>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</si>
  <si>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</si>
  <si>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</si>
  <si>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</si>
  <si>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</si>
  <si>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</si>
  <si>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</si>
  <si>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</si>
  <si>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</si>
  <si>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</si>
  <si>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</si>
  <si>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</si>
  <si>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</si>
  <si>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</si>
  <si>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</si>
  <si>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</si>
  <si>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</si>
  <si>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</si>
  <si>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</si>
  <si>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</si>
  <si>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</si>
  <si>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</si>
  <si>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</si>
  <si>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</si>
  <si>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</si>
  <si>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</si>
  <si>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</si>
  <si>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</si>
  <si>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</si>
  <si>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</si>
  <si>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</si>
  <si>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</si>
  <si>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</si>
  <si>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</si>
  <si>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</si>
  <si>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</si>
  <si>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</si>
  <si>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</si>
  <si>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</si>
  <si>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</si>
  <si>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</si>
  <si>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</si>
  <si>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</si>
  <si>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</si>
  <si>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</si>
  <si>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</si>
  <si>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</si>
  <si>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</si>
  <si>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</si>
  <si>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</si>
  <si>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</si>
  <si>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</si>
  <si>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</si>
  <si>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</si>
  <si>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</si>
  <si>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</si>
  <si>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</si>
  <si>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</si>
  <si>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</si>
  <si>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</si>
  <si>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</si>
  <si>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</si>
  <si>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</si>
  <si>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</si>
  <si>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</si>
  <si>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</si>
  <si>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</si>
  <si>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</si>
  <si>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</si>
  <si>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</si>
  <si>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</si>
  <si>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</si>
  <si>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</si>
  <si>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</si>
  <si>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</si>
  <si>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</si>
  <si>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</si>
  <si>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</si>
  <si>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</si>
  <si>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</si>
  <si>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</si>
  <si>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</si>
  <si>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</si>
  <si>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</si>
  <si>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</si>
  <si>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</si>
  <si>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</si>
  <si>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</si>
  <si>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</si>
  <si>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</si>
  <si>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</si>
  <si>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</si>
  <si>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</si>
  <si>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</si>
  <si>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</si>
  <si>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</si>
  <si>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</si>
  <si>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</si>
  <si>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</si>
  <si>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</si>
  <si>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</si>
  <si>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</si>
  <si>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</si>
  <si>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</si>
  <si>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</si>
  <si>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</si>
  <si>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</si>
  <si>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</si>
  <si>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</si>
  <si>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</si>
  <si>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</si>
  <si>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</si>
  <si>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</si>
  <si>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</si>
  <si>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</si>
  <si>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</si>
  <si>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</si>
  <si>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</si>
  <si>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</si>
  <si>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</si>
  <si>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</si>
  <si>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</si>
  <si>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</si>
  <si>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</si>
  <si>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</si>
  <si>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</si>
  <si>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</si>
  <si>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</si>
  <si>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</si>
  <si>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</si>
  <si>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</si>
  <si>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</si>
  <si>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</si>
  <si>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</si>
  <si>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</si>
  <si>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</si>
  <si>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</si>
  <si>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</si>
  <si>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</si>
  <si>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</si>
  <si>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</si>
  <si>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</si>
  <si>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</si>
  <si>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</si>
  <si>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</si>
  <si>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</si>
  <si>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</si>
  <si>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</si>
  <si>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</si>
  <si>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</si>
  <si>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</si>
  <si>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</si>
  <si>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</si>
  <si>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</si>
  <si>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</si>
  <si>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</si>
  <si>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</si>
  <si>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</si>
  <si>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</si>
  <si>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</si>
  <si>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</si>
  <si>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</si>
  <si>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</si>
  <si>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</si>
  <si>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</si>
  <si>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</si>
  <si>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</si>
  <si>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</si>
  <si>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</si>
  <si>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</si>
  <si>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</si>
  <si>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</si>
  <si>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</si>
  <si>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</si>
  <si>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</si>
  <si>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</si>
  <si>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</si>
  <si>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</si>
  <si>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</si>
  <si>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</si>
  <si>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</si>
  <si>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</si>
  <si>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</si>
  <si>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</si>
  <si>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</si>
  <si>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</si>
  <si>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</si>
  <si>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</si>
  <si>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</si>
  <si>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</si>
  <si>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</si>
  <si>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</si>
  <si>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</si>
  <si>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</si>
  <si>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</si>
  <si>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</si>
  <si>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</si>
  <si>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</si>
  <si>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</si>
  <si>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</si>
  <si>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</si>
  <si>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</si>
  <si>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</si>
  <si>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</si>
  <si>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</si>
  <si>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</si>
  <si>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</si>
  <si>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</si>
  <si>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</si>
  <si>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</si>
  <si>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</si>
  <si>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</si>
  <si>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</si>
  <si>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</si>
  <si>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</si>
  <si>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</si>
  <si>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</si>
  <si>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</si>
  <si>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</si>
  <si>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</si>
  <si>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</si>
  <si>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</si>
  <si>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</si>
  <si>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</si>
  <si>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</si>
  <si>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</si>
  <si>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</si>
  <si>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</si>
  <si>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</si>
  <si>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</si>
  <si>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</si>
  <si>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</si>
  <si>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</si>
  <si>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</si>
  <si>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</si>
  <si>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</si>
  <si>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</si>
  <si>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</si>
  <si>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</si>
  <si>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</si>
  <si>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</si>
  <si>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</si>
  <si>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</si>
  <si>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</si>
  <si>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</si>
  <si>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</si>
  <si>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</si>
  <si>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</si>
  <si>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</si>
  <si>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</si>
  <si>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</si>
  <si>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</si>
  <si>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</si>
  <si>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</si>
  <si>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</si>
  <si>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</si>
  <si>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</si>
  <si>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</si>
  <si>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</si>
  <si>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</si>
  <si>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</si>
  <si>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</si>
  <si>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</si>
  <si>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</si>
  <si>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</si>
  <si>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</si>
  <si>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</si>
  <si>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</si>
  <si>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</si>
  <si>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</si>
  <si>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</si>
  <si>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</si>
  <si>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</si>
  <si>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</si>
  <si>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</si>
  <si>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</si>
  <si>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</si>
  <si>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</si>
  <si>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</si>
  <si>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</si>
  <si>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</si>
  <si>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</si>
  <si>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</si>
  <si>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</si>
  <si>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</si>
  <si>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</si>
  <si>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</si>
  <si>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</si>
  <si>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</si>
  <si>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</si>
  <si>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</si>
  <si>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</si>
  <si>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</si>
  <si>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</si>
  <si>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</si>
  <si>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</si>
  <si>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</si>
  <si>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</si>
  <si>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</si>
  <si>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</si>
  <si>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</si>
  <si>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</si>
  <si>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</si>
  <si>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</si>
  <si>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</si>
  <si>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</si>
  <si>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</si>
  <si>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</si>
  <si>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</si>
  <si>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</si>
  <si>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</si>
  <si>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</si>
  <si>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</si>
  <si>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</si>
  <si>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</si>
  <si>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</si>
  <si>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</si>
  <si>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</si>
  <si>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</si>
  <si>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</si>
  <si>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</si>
  <si>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</si>
  <si>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</si>
  <si>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</si>
  <si>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</si>
  <si>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</si>
  <si>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</si>
  <si>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</si>
  <si>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</si>
  <si>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</si>
  <si>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</si>
  <si>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</si>
  <si>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</si>
  <si>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</si>
  <si>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</si>
  <si>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</si>
  <si>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</si>
  <si>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</si>
  <si>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</si>
  <si>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</si>
  <si>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</si>
  <si>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</si>
  <si>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</si>
  <si>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</si>
  <si>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</si>
  <si>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</si>
  <si>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</si>
  <si>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</si>
  <si>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</si>
  <si>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</si>
  <si>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</si>
  <si>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</si>
  <si>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</si>
  <si>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</si>
  <si>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</si>
  <si>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</si>
  <si>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</si>
  <si>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</si>
  <si>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</si>
  <si>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</si>
  <si>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</si>
  <si>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</si>
  <si>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</si>
  <si>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</si>
  <si>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</si>
  <si>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</si>
  <si>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</si>
  <si>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</si>
  <si>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</si>
  <si>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</si>
  <si>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</si>
  <si>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</si>
  <si>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</si>
  <si>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</si>
  <si>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</si>
  <si>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</si>
  <si>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</si>
  <si>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</si>
  <si>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</si>
  <si>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</si>
  <si>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</si>
  <si>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</si>
  <si>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</si>
  <si>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</si>
  <si>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</si>
  <si>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</si>
  <si>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</si>
  <si>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</si>
  <si>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</si>
  <si>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</si>
  <si>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</si>
  <si>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</si>
  <si>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</si>
  <si>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</si>
  <si>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</si>
  <si>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</si>
  <si>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</si>
  <si>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</si>
  <si>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</si>
  <si>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</si>
  <si>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</si>
  <si>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</si>
  <si>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</si>
  <si>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</si>
  <si>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</si>
  <si>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</si>
  <si>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</si>
  <si>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</si>
  <si>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</si>
  <si>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</si>
  <si>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</si>
  <si>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</si>
  <si>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</si>
  <si>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</si>
  <si>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</si>
  <si>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</si>
  <si>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</si>
  <si>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</si>
  <si>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</si>
  <si>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</si>
  <si>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</si>
  <si>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</si>
  <si>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</si>
  <si>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</si>
  <si>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</si>
  <si>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</si>
  <si>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</si>
  <si>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</si>
  <si>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</si>
  <si>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</si>
  <si>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</si>
  <si>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</si>
  <si>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</si>
  <si>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</si>
  <si>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</si>
  <si>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</si>
  <si>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</si>
  <si>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</si>
  <si>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</si>
  <si>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</si>
  <si>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</si>
  <si>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</si>
  <si>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</si>
  <si>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</si>
  <si>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</si>
  <si>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</si>
  <si>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</si>
  <si>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</si>
  <si>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</si>
  <si>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</si>
  <si>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</si>
  <si>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</si>
  <si>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</si>
  <si>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</si>
  <si>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</si>
  <si>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</si>
  <si>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</si>
  <si>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</si>
  <si>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</si>
  <si>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</si>
  <si>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</si>
  <si>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</si>
  <si>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</si>
  <si>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</si>
  <si>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</si>
  <si>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</si>
  <si>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</si>
  <si>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</si>
  <si>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</si>
  <si>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</si>
  <si>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</si>
  <si>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</si>
  <si>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</si>
  <si>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</si>
  <si>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</si>
  <si>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</si>
  <si>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</si>
  <si>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</si>
  <si>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</si>
  <si>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</si>
  <si>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</si>
  <si>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</si>
  <si>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</si>
  <si>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</si>
  <si>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</si>
  <si>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</si>
  <si>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</si>
  <si>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</si>
  <si>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</si>
  <si>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</si>
  <si>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</si>
  <si>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</si>
  <si>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</si>
  <si>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</si>
  <si>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</si>
  <si>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</si>
  <si>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</si>
  <si>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</si>
  <si>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</si>
  <si>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</si>
  <si>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</si>
  <si>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</si>
  <si>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</si>
  <si>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</si>
  <si>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</si>
  <si>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</si>
  <si>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</si>
  <si>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</si>
  <si>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</si>
  <si>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</si>
  <si>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</si>
  <si>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</si>
  <si>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</si>
  <si>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</si>
  <si>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</si>
  <si>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</si>
  <si>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</si>
  <si>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</si>
  <si>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</si>
  <si>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</si>
  <si>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</si>
  <si>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</si>
  <si>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</si>
  <si>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</si>
  <si>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</si>
  <si>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</si>
  <si>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</si>
  <si>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</si>
  <si>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</si>
  <si>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</si>
  <si>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</si>
  <si>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</si>
  <si>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</si>
  <si>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</si>
  <si>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</si>
  <si>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</si>
  <si>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</si>
  <si>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</si>
  <si>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</si>
  <si>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</si>
  <si>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</si>
  <si>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</si>
  <si>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</si>
  <si>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</si>
  <si>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</si>
  <si>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</si>
  <si>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</si>
  <si>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</si>
  <si>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</si>
  <si>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</si>
  <si>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</si>
  <si>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</si>
  <si>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</si>
  <si>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</si>
  <si>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</si>
  <si>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</si>
  <si>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</si>
  <si>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</si>
  <si>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</si>
  <si>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</si>
  <si>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</si>
  <si>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</si>
  <si>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</si>
  <si>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</si>
  <si>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</si>
  <si>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</si>
  <si>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</si>
  <si>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</si>
  <si>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</si>
  <si>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</si>
  <si>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</si>
  <si>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</si>
  <si>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</si>
  <si>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</si>
  <si>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</si>
  <si>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</si>
  <si>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</si>
  <si>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</si>
  <si>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</si>
  <si>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</si>
  <si>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</si>
  <si>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</si>
  <si>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</si>
  <si>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</si>
  <si>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</si>
  <si>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</si>
  <si>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</si>
  <si>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</si>
  <si>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</si>
  <si>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</si>
  <si>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</si>
  <si>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</si>
  <si>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</si>
  <si>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</si>
  <si>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</si>
  <si>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</si>
  <si>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</si>
  <si>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</si>
  <si>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</si>
  <si>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</si>
  <si>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</si>
  <si>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</si>
  <si>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</si>
  <si>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</si>
  <si>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</si>
  <si>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</si>
  <si>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</si>
  <si>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</si>
  <si>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</si>
  <si>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</si>
  <si>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</si>
  <si>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</si>
  <si>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</si>
  <si>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</si>
  <si>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</si>
  <si>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</si>
  <si>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</si>
  <si>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</si>
  <si>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</si>
  <si>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</si>
  <si>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</si>
  <si>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</si>
  <si>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</si>
  <si>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</si>
  <si>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</si>
  <si>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</si>
  <si>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</si>
  <si>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</si>
  <si>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</si>
  <si>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</si>
  <si>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</si>
  <si>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</si>
  <si>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</si>
  <si>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</si>
  <si>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</si>
  <si>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</si>
  <si>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</si>
  <si>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</si>
  <si>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</si>
  <si>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</si>
  <si>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</si>
  <si>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</si>
  <si>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</si>
  <si>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</si>
  <si>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</si>
  <si>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</si>
  <si>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</si>
  <si>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</si>
  <si>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</si>
  <si>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</si>
  <si>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</si>
  <si>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</si>
  <si>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</si>
  <si>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</si>
  <si>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</si>
  <si>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</si>
  <si>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</si>
  <si>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</si>
  <si>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</si>
  <si>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</si>
  <si>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</si>
  <si>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</si>
  <si>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</si>
  <si>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</si>
  <si>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</si>
  <si>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</si>
  <si>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</si>
  <si>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</si>
  <si>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</si>
  <si>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</si>
  <si>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</si>
  <si>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</si>
  <si>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</si>
  <si>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</si>
  <si>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</si>
  <si>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</si>
  <si>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</si>
  <si>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</si>
  <si>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</si>
  <si>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</si>
  <si>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</si>
  <si>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</si>
  <si>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</si>
  <si>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</si>
  <si>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</si>
  <si>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</si>
  <si>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</si>
  <si>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</si>
  <si>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</si>
  <si>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</si>
  <si>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</si>
  <si>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</si>
  <si>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</si>
  <si>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</si>
  <si>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</si>
  <si>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</si>
  <si>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</si>
  <si>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</si>
  <si>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</si>
  <si>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</si>
  <si>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</si>
  <si>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</si>
  <si>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</si>
  <si>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</si>
  <si>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</si>
  <si>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</si>
  <si>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</si>
  <si>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</si>
  <si>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</si>
  <si>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</si>
  <si>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</si>
  <si>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</si>
  <si>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</si>
  <si>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</si>
  <si>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</si>
  <si>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</si>
  <si>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</si>
  <si>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</si>
  <si>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</si>
  <si>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</si>
  <si>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</si>
  <si>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</si>
  <si>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</si>
  <si>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</si>
  <si>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</si>
  <si>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</si>
  <si>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</si>
  <si>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</si>
  <si>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</si>
  <si>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</si>
  <si>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</si>
  <si>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</si>
  <si>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</si>
  <si>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</si>
  <si>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</si>
  <si>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</si>
  <si>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</si>
  <si>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</si>
  <si>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</si>
  <si>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</si>
  <si>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</si>
  <si>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</si>
  <si>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</si>
  <si>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</si>
  <si>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</si>
  <si>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</si>
  <si>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</si>
  <si>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</si>
  <si>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</si>
  <si>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</si>
  <si>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</si>
  <si>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</si>
  <si>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</si>
  <si>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</si>
  <si>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</si>
  <si>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</si>
  <si>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</si>
  <si>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</si>
  <si>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</si>
  <si>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</si>
  <si>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</si>
  <si>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</si>
  <si>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</si>
  <si>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</si>
  <si>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</si>
  <si>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</si>
  <si>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</si>
  <si>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</si>
  <si>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</si>
  <si>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</si>
  <si>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</si>
  <si>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</si>
  <si>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</si>
  <si>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</si>
  <si>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</si>
  <si>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</si>
  <si>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</si>
  <si>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</si>
  <si>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</si>
  <si>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</si>
  <si>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</si>
  <si>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</si>
  <si>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</si>
  <si>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</si>
  <si>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</si>
  <si>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</si>
  <si>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</si>
  <si>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</si>
  <si>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</si>
  <si>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</si>
  <si>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</si>
  <si>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</si>
  <si>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</si>
  <si>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</si>
  <si>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</si>
  <si>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</si>
  <si>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</si>
  <si>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</si>
  <si>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</si>
  <si>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</si>
  <si>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</si>
  <si>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</si>
  <si>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</si>
  <si>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</si>
  <si>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</si>
  <si>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</si>
  <si>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</si>
  <si>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</si>
  <si>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</si>
  <si>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</si>
  <si>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</si>
  <si>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</si>
  <si>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</si>
  <si>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</si>
  <si>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</si>
  <si>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</si>
  <si>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</si>
  <si>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</si>
  <si>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</si>
  <si>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</si>
  <si>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</si>
  <si>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</si>
  <si>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</si>
  <si>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</si>
  <si>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</si>
  <si>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</si>
  <si>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</si>
  <si>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</si>
  <si>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</si>
  <si>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</si>
  <si>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</si>
  <si>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</si>
  <si>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</si>
  <si>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</si>
  <si>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</si>
  <si>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</si>
  <si>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</si>
  <si>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</si>
  <si>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</si>
  <si>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</si>
  <si>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</si>
  <si>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</si>
  <si>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</si>
  <si>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</si>
  <si>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</si>
  <si>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</si>
  <si>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</si>
  <si>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</si>
  <si>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</si>
  <si>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</si>
  <si>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</si>
  <si>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</si>
  <si>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</si>
  <si>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</si>
  <si>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</si>
  <si>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</si>
  <si>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</si>
  <si>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</si>
  <si>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</si>
  <si>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</si>
  <si>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</si>
  <si>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</si>
  <si>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</si>
  <si>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</si>
  <si>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</si>
  <si>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</si>
  <si>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</si>
  <si>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</si>
  <si>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</si>
  <si>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</si>
  <si>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</si>
  <si>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</si>
  <si>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</si>
  <si>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</si>
  <si>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</si>
  <si>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</si>
  <si>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</si>
  <si>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</si>
  <si>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</si>
  <si>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</si>
  <si>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</si>
  <si>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</si>
  <si>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</si>
  <si>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</si>
  <si>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</si>
  <si>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</si>
  <si>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</si>
  <si>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</si>
  <si>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</si>
  <si>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</si>
  <si>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</si>
  <si>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</si>
  <si>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</si>
  <si>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</si>
  <si>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</si>
  <si>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</si>
  <si>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</si>
  <si>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</si>
  <si>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</si>
  <si>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</si>
  <si>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</si>
  <si>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</si>
  <si>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</si>
  <si>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</si>
  <si>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</si>
  <si>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</si>
  <si>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</si>
  <si>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</si>
  <si>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</si>
  <si>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</si>
  <si>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</si>
  <si>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</si>
  <si>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</si>
  <si>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</si>
  <si>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</si>
  <si>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</si>
  <si>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</si>
  <si>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</si>
  <si>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</si>
  <si>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</si>
  <si>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</si>
  <si>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</si>
  <si>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</si>
  <si>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</si>
  <si>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</si>
  <si>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</si>
  <si>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</si>
  <si>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</si>
  <si>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</si>
  <si>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</si>
  <si>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</si>
  <si>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</si>
  <si>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</si>
  <si>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</si>
  <si>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</si>
  <si>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</si>
  <si>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</si>
  <si>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</si>
  <si>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</si>
  <si>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</si>
  <si>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</si>
  <si>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</si>
  <si>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</si>
  <si>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</si>
  <si>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</si>
  <si>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</si>
  <si>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</si>
  <si>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</si>
  <si>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</si>
  <si>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</si>
  <si>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</si>
  <si>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</si>
  <si>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</si>
  <si>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</si>
  <si>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</si>
  <si>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</si>
  <si>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</si>
  <si>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</si>
  <si>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</si>
  <si>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</si>
  <si>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</si>
  <si>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</si>
  <si>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</si>
  <si>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</si>
  <si>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</si>
  <si>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</si>
  <si>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</si>
  <si>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</si>
  <si>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</si>
  <si>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</si>
  <si>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</si>
  <si>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</si>
  <si>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</si>
  <si>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</si>
  <si>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</si>
  <si>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</si>
  <si>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</si>
  <si>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</si>
  <si>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</si>
  <si>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</si>
  <si>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</si>
  <si>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</si>
  <si>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</si>
  <si>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</si>
  <si>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</si>
  <si>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</si>
  <si>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</si>
  <si>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</si>
  <si>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</si>
  <si>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</si>
  <si>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</si>
  <si>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</si>
  <si>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</si>
  <si>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</si>
  <si>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</si>
  <si>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</si>
  <si>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</si>
  <si>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</si>
  <si>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</si>
  <si>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</si>
  <si>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</si>
  <si>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</si>
  <si>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</si>
  <si>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</si>
  <si>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</si>
  <si>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</si>
  <si>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</si>
  <si>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</si>
  <si>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</si>
  <si>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</si>
  <si>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</si>
  <si>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</si>
  <si>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</si>
  <si>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</si>
  <si>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</si>
  <si>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</si>
  <si>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</si>
  <si>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</si>
  <si>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</si>
  <si>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</si>
  <si>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</si>
  <si>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</si>
  <si>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</si>
  <si>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</si>
  <si>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</si>
  <si>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</si>
  <si>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</si>
  <si>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</si>
  <si>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</si>
  <si>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</si>
  <si>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</si>
  <si>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</si>
  <si>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</si>
  <si>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</si>
  <si>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</si>
  <si>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</si>
  <si>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</si>
  <si>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</si>
  <si>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</si>
  <si>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</si>
  <si>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</si>
  <si>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</si>
  <si>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</si>
  <si>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</si>
  <si>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</si>
  <si>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</si>
  <si>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</si>
  <si>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</si>
  <si>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</si>
  <si>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</si>
  <si>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</si>
  <si>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</si>
  <si>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</si>
  <si>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</si>
  <si>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</si>
  <si>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</si>
  <si>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</si>
  <si>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</si>
  <si>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</si>
  <si>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</si>
  <si>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</si>
  <si>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</si>
  <si>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</si>
  <si>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</si>
  <si>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</si>
  <si>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</si>
  <si>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</si>
  <si>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</si>
  <si>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</si>
  <si>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</si>
  <si>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</si>
  <si>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</si>
  <si>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</si>
  <si>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</si>
  <si>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</si>
  <si>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</si>
  <si>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</si>
  <si>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</si>
  <si>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</si>
  <si>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</si>
  <si>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</si>
  <si>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</si>
  <si>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</si>
  <si>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</si>
  <si>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</si>
  <si>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</si>
  <si>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</si>
  <si>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</si>
  <si>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</si>
  <si>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</si>
  <si>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</si>
  <si>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</si>
  <si>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</si>
  <si>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</si>
  <si>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</si>
  <si>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</si>
  <si>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</si>
  <si>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</si>
  <si>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</si>
  <si>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</si>
  <si>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</si>
  <si>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</si>
  <si>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</si>
  <si>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</si>
  <si>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</si>
  <si>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</si>
  <si>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</si>
  <si>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</si>
  <si>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</si>
  <si>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</si>
  <si>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</si>
  <si>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</si>
  <si>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</si>
  <si>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</si>
  <si>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</si>
  <si>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</si>
  <si>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</si>
  <si>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</si>
  <si>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</si>
  <si>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</si>
  <si>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</si>
  <si>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</si>
  <si>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</si>
  <si>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</si>
  <si>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</si>
  <si>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</si>
  <si>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</si>
  <si>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</si>
  <si>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</si>
  <si>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</si>
  <si>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</si>
  <si>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</si>
  <si>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</si>
  <si>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</si>
  <si>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</si>
  <si>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</si>
  <si>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</si>
  <si>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</si>
  <si>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</si>
  <si>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</si>
  <si>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</si>
  <si>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</si>
  <si>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</si>
  <si>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</si>
  <si>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</si>
  <si>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</si>
  <si>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</si>
  <si>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</si>
  <si>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</si>
  <si>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</si>
  <si>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</si>
  <si>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</si>
  <si>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</si>
  <si>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</si>
  <si>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</si>
  <si>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</si>
  <si>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</si>
  <si>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</si>
  <si>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</si>
  <si>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</si>
  <si>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</si>
  <si>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</si>
  <si>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</si>
  <si>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</si>
  <si>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</si>
  <si>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</si>
  <si>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</si>
  <si>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</si>
  <si>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</si>
  <si>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</si>
  <si>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</si>
  <si>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</si>
  <si>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</si>
  <si>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</si>
  <si>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</si>
  <si>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</si>
  <si>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</si>
  <si>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</si>
  <si>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</si>
  <si>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</si>
  <si>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</si>
  <si>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</si>
  <si>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</si>
  <si>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</si>
  <si>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</si>
  <si>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</si>
  <si>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</si>
  <si>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</si>
  <si>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</si>
  <si>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</si>
  <si>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</si>
  <si>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</si>
  <si>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</si>
  <si>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</si>
  <si>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</si>
  <si>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</si>
  <si>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</si>
  <si>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</si>
  <si>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</si>
  <si>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</si>
  <si>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</si>
  <si>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</si>
  <si>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</si>
  <si>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</si>
  <si>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</si>
  <si>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</si>
  <si>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</si>
  <si>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</si>
  <si>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</si>
  <si>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</si>
  <si>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</si>
  <si>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</si>
  <si>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</si>
  <si>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</si>
  <si>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</si>
  <si>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</si>
  <si>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</si>
  <si>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</si>
  <si>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</si>
  <si>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</si>
  <si>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</si>
  <si>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</si>
  <si>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</si>
  <si>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</si>
  <si>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</si>
  <si>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</si>
  <si>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</si>
  <si>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</si>
  <si>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</si>
  <si>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</si>
  <si>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</si>
  <si>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</si>
  <si>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</si>
  <si>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</si>
  <si>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</si>
  <si>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</si>
  <si>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</si>
  <si>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</si>
  <si>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</si>
  <si>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</si>
  <si>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</si>
  <si>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</si>
  <si>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</si>
  <si>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</si>
  <si>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</si>
  <si>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</si>
  <si>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</si>
  <si>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</si>
  <si>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</si>
  <si>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</si>
  <si>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</si>
  <si>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</si>
  <si>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</si>
  <si>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</si>
  <si>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</si>
  <si>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</si>
  <si>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</si>
  <si>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</si>
  <si>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</si>
  <si>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</si>
  <si>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</si>
  <si>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</si>
  <si>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</si>
  <si>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</si>
  <si>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</si>
  <si>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</si>
  <si>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</si>
  <si>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</si>
  <si>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</si>
  <si>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</si>
  <si>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</si>
  <si>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</si>
  <si>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</si>
  <si>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</si>
  <si>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</si>
  <si>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</si>
  <si>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</si>
  <si>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</si>
  <si>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</si>
  <si>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</si>
  <si>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</si>
  <si>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</si>
  <si>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</si>
  <si>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</si>
  <si>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</si>
  <si>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</si>
  <si>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</si>
  <si>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</si>
  <si>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</si>
  <si>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</si>
  <si>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</si>
  <si>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</si>
  <si>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</si>
  <si>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</si>
  <si>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</si>
  <si>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</si>
  <si>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</si>
  <si>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</si>
  <si>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</si>
  <si>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</si>
  <si>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</si>
  <si>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</si>
  <si>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</si>
  <si>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</si>
  <si>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</si>
  <si>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</si>
  <si>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</si>
  <si>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</si>
  <si>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</si>
  <si>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</si>
  <si>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</si>
  <si>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</si>
  <si>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</si>
  <si>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</si>
  <si>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</si>
  <si>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</si>
  <si>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</si>
  <si>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</si>
  <si>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</si>
  <si>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</si>
  <si>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</si>
  <si>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</si>
  <si>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</si>
  <si>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</si>
  <si>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</si>
  <si>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</si>
  <si>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</si>
  <si>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</si>
  <si>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</si>
  <si>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</si>
  <si>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</si>
  <si>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</si>
  <si>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</si>
  <si>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</si>
  <si>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</si>
  <si>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</si>
  <si>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</si>
  <si>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</si>
  <si>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</si>
  <si>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</si>
  <si>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</si>
  <si>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</si>
  <si>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</si>
  <si>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</si>
  <si>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</si>
  <si>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</si>
  <si>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</si>
  <si>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</si>
  <si>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</si>
  <si>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</si>
  <si>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</si>
  <si>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</si>
  <si>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</si>
  <si>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</si>
  <si>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</si>
  <si>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</si>
  <si>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</si>
  <si>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</si>
  <si>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</si>
  <si>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</si>
  <si>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</si>
  <si>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</si>
  <si>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</si>
  <si>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</si>
  <si>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</si>
  <si>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</si>
  <si>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</si>
  <si>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</si>
  <si>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</si>
  <si>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</si>
  <si>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</si>
  <si>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</si>
  <si>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</si>
  <si>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</si>
  <si>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</si>
  <si>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</si>
  <si>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</si>
  <si>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</si>
  <si>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</si>
  <si>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</si>
  <si>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</si>
  <si>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</si>
  <si>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</si>
  <si>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</si>
  <si>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</si>
  <si>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</si>
  <si>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</si>
  <si>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</si>
  <si>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</si>
  <si>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</si>
  <si>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</si>
  <si>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</si>
  <si>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</si>
  <si>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</si>
  <si>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</si>
  <si>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</si>
  <si>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</si>
  <si>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</si>
  <si>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</si>
  <si>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</si>
  <si>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</si>
  <si>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</si>
  <si>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</si>
  <si>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</si>
  <si>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</si>
  <si>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</si>
  <si>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</si>
  <si>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</si>
  <si>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</si>
  <si>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</si>
  <si>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</si>
  <si>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</si>
  <si>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</si>
  <si>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</si>
  <si>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</si>
  <si>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</si>
  <si>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</si>
  <si>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</si>
  <si>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</si>
  <si>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</si>
  <si>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</si>
  <si>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</si>
  <si>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</si>
  <si>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</si>
  <si>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</si>
  <si>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</si>
  <si>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</si>
  <si>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</si>
  <si>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</si>
  <si>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</si>
  <si>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</si>
  <si>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</si>
  <si>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</si>
  <si>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</si>
  <si>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</si>
  <si>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</si>
  <si>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</si>
  <si>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</si>
  <si>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</si>
  <si>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</si>
  <si>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</si>
  <si>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</si>
  <si>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</si>
  <si>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</si>
  <si>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</si>
  <si>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</si>
  <si>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</si>
  <si>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</si>
  <si>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</si>
  <si>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</si>
  <si>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</si>
  <si>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</si>
  <si>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</si>
  <si>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</si>
  <si>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</si>
  <si>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</si>
  <si>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</si>
  <si>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</si>
  <si>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</si>
  <si>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</si>
  <si>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</si>
  <si>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</si>
  <si>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</si>
  <si>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</si>
  <si>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</si>
  <si>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</si>
  <si>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</si>
  <si>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</si>
  <si>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</si>
  <si>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</si>
  <si>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</si>
  <si>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</si>
  <si>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</si>
  <si>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</si>
  <si>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</si>
  <si>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</si>
  <si>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</si>
  <si>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</si>
  <si>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</si>
  <si>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</si>
  <si>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</si>
  <si>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</si>
  <si>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</si>
  <si>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</si>
  <si>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</si>
  <si>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</si>
  <si>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</si>
  <si>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</si>
  <si>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</si>
  <si>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</si>
  <si>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</si>
  <si>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</si>
  <si>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</si>
  <si>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</si>
  <si>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</si>
  <si>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</si>
  <si>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</si>
  <si>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</si>
  <si>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</si>
  <si>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</si>
  <si>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</si>
  <si>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</si>
  <si>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</si>
  <si>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</si>
  <si>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</si>
  <si>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</si>
  <si>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</si>
  <si>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</si>
  <si>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</si>
  <si>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</si>
  <si>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</si>
  <si>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</si>
  <si>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</si>
  <si>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</si>
  <si>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</si>
  <si>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</si>
  <si>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</si>
  <si>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</si>
  <si>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</si>
  <si>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</si>
  <si>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</si>
  <si>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</si>
  <si>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</si>
  <si>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</si>
  <si>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</si>
  <si>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</si>
  <si>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</si>
  <si>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</si>
  <si>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</si>
  <si>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</si>
  <si>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</si>
  <si>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</si>
  <si>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</si>
  <si>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</si>
  <si>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</si>
  <si>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</si>
  <si>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</si>
  <si>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</si>
  <si>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</si>
  <si>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</si>
  <si>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</si>
  <si>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</si>
  <si>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</si>
  <si>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</si>
  <si>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</si>
  <si>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</si>
  <si>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</si>
  <si>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</si>
  <si>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</si>
  <si>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</si>
  <si>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</si>
  <si>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</si>
  <si>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</si>
  <si>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</si>
  <si>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</si>
  <si>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</si>
  <si>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</si>
  <si>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</si>
  <si>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</si>
  <si>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</si>
  <si>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</si>
  <si>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</si>
  <si>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</si>
  <si>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</si>
  <si>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</si>
  <si>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</si>
  <si>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</si>
  <si>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</si>
  <si>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</si>
  <si>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</si>
  <si>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</si>
  <si>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</si>
  <si>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</si>
  <si>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</si>
  <si>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</si>
  <si>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</si>
  <si>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</si>
  <si>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</si>
  <si>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</si>
  <si>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</si>
  <si>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</si>
  <si>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</si>
  <si>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</si>
  <si>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</si>
  <si>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</si>
  <si>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</si>
  <si>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</si>
  <si>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</si>
  <si>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</si>
  <si>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</si>
  <si>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</si>
  <si>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</si>
  <si>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</si>
  <si>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</si>
  <si>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</si>
  <si>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</si>
  <si>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</si>
  <si>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</si>
  <si>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</si>
  <si>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</si>
  <si>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</si>
  <si>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</si>
  <si>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</si>
  <si>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</si>
  <si>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</si>
  <si>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</si>
  <si>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</si>
  <si>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</si>
  <si>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</si>
  <si>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</si>
  <si>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</si>
  <si>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</si>
  <si>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</si>
  <si>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</si>
  <si>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</si>
  <si>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</si>
  <si>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</si>
  <si>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</si>
  <si>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</si>
  <si>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</si>
  <si>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</si>
  <si>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</si>
  <si>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</si>
  <si>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</si>
  <si>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</si>
  <si>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</si>
  <si>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</si>
  <si>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</si>
  <si>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</si>
  <si>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</si>
  <si>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</si>
  <si>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</si>
  <si>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</si>
  <si>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</si>
  <si>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</si>
  <si>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</si>
  <si>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</si>
  <si>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</si>
  <si>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</si>
  <si>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</si>
  <si>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</si>
  <si>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</si>
  <si>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</si>
  <si>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</si>
  <si>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</si>
  <si>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</si>
  <si>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</si>
  <si>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</si>
  <si>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</si>
  <si>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</si>
  <si>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</si>
  <si>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</si>
  <si>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</si>
  <si>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</si>
  <si>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</si>
  <si>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</si>
  <si>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</si>
  <si>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</si>
  <si>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</si>
  <si>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</si>
  <si>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</si>
  <si>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</si>
  <si>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</si>
  <si>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</si>
  <si>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</si>
  <si>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</si>
  <si>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</si>
  <si>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</si>
  <si>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</si>
  <si>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</si>
  <si>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</si>
  <si>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</si>
  <si>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</si>
  <si>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</si>
  <si>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</si>
  <si>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</si>
  <si>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</si>
  <si>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</si>
  <si>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</si>
  <si>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</si>
  <si>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</si>
  <si>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</si>
  <si>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</si>
  <si>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</si>
  <si>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</si>
  <si>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</si>
  <si>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</si>
  <si>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</si>
  <si>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</si>
  <si>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</si>
  <si>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</si>
  <si>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</si>
  <si>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</si>
  <si>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</si>
  <si>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</si>
  <si>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</si>
  <si>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</si>
  <si>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</si>
  <si>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</si>
  <si>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</si>
  <si>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</si>
  <si>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</si>
  <si>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</si>
  <si>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</si>
  <si>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</si>
  <si>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</si>
  <si>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</si>
  <si>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</si>
  <si>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</si>
  <si>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</si>
  <si>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</si>
  <si>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</si>
  <si>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</si>
  <si>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</si>
  <si>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</si>
  <si>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</si>
  <si>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</si>
  <si>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</si>
  <si>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</si>
  <si>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</si>
  <si>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</si>
  <si>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</si>
  <si>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</si>
  <si>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</si>
  <si>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</si>
  <si>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</si>
  <si>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</si>
  <si>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</si>
  <si>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</si>
  <si>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</si>
  <si>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</si>
  <si>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</si>
  <si>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</si>
  <si>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</si>
  <si>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</si>
  <si>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</si>
  <si>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</si>
  <si>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</si>
  <si>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</si>
  <si>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</si>
  <si>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</si>
  <si>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</si>
  <si>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</si>
  <si>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</si>
  <si>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</si>
  <si>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</si>
  <si>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</si>
  <si>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</si>
  <si>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</si>
  <si>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</si>
  <si>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</si>
  <si>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</si>
  <si>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</si>
  <si>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</si>
  <si>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</si>
  <si>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</si>
  <si>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</si>
  <si>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</si>
  <si>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</si>
  <si>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</si>
  <si>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</si>
  <si>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</si>
  <si>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</si>
  <si>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</si>
  <si>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</si>
  <si>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</si>
  <si>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</si>
  <si>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</si>
  <si>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</si>
  <si>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</si>
  <si>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</si>
  <si>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</si>
  <si>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</si>
  <si>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</si>
  <si>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</si>
  <si>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</si>
  <si>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</si>
  <si>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</si>
  <si>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</si>
  <si>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</si>
  <si>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</si>
  <si>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</si>
  <si>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</si>
  <si>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</si>
  <si>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</si>
  <si>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</si>
  <si>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</si>
  <si>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</si>
  <si>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</si>
  <si>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</si>
  <si>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</si>
  <si>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</si>
  <si>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</si>
  <si>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</si>
  <si>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</si>
  <si>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</si>
  <si>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</si>
  <si>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</si>
  <si>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</si>
  <si>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</si>
  <si>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</si>
  <si>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</si>
  <si>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</si>
  <si>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</si>
  <si>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</si>
  <si>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</si>
  <si>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</si>
  <si>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</si>
  <si>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</si>
  <si>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</si>
  <si>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</si>
  <si>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</si>
  <si>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</si>
  <si>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</si>
  <si>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</si>
  <si>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</si>
  <si>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</si>
  <si>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</si>
  <si>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</si>
  <si>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</si>
  <si>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</si>
  <si>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</si>
  <si>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</si>
  <si>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</si>
  <si>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</si>
  <si>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</si>
  <si>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</si>
  <si>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</si>
  <si>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</si>
  <si>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</si>
  <si>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</si>
  <si>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</si>
  <si>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</si>
  <si>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</si>
  <si>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</si>
  <si>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</si>
  <si>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</si>
  <si>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</si>
  <si>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</si>
  <si>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</si>
  <si>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</si>
  <si>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</si>
  <si>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</si>
  <si>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</si>
  <si>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</si>
  <si>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</si>
  <si>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</si>
  <si>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</si>
  <si>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</si>
  <si>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</si>
  <si>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</si>
  <si>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</si>
  <si>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</si>
  <si>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</si>
  <si>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</si>
  <si>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</si>
  <si>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</si>
  <si>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</si>
  <si>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</si>
  <si>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</si>
  <si>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</si>
  <si>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</si>
  <si>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</si>
  <si>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</si>
  <si>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</si>
  <si>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</si>
  <si>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</si>
  <si>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</si>
  <si>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</si>
  <si>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</si>
  <si>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</si>
  <si>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</si>
  <si>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</si>
  <si>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</si>
  <si>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</si>
  <si>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</si>
  <si>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</si>
  <si>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</si>
  <si>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</si>
  <si>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</si>
  <si>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</si>
  <si>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</si>
  <si>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</si>
  <si>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</si>
  <si>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</si>
  <si>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</si>
  <si>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</si>
  <si>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</si>
  <si>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</si>
  <si>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</si>
  <si>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</si>
  <si>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</si>
  <si>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</si>
  <si>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</si>
  <si>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</si>
  <si>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</si>
  <si>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</si>
  <si>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</si>
  <si>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</si>
  <si>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</si>
  <si>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</si>
  <si>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</si>
  <si>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</si>
  <si>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</si>
  <si>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</si>
  <si>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</si>
  <si>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</si>
  <si>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</si>
  <si>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</si>
  <si>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</si>
  <si>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</si>
  <si>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</si>
  <si>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</si>
  <si>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</si>
  <si>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</si>
  <si>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</si>
  <si>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</si>
  <si>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</si>
  <si>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</si>
  <si>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</si>
  <si>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</si>
  <si>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</si>
  <si>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</si>
  <si>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</si>
  <si>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</si>
  <si>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</si>
  <si>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</si>
  <si>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</si>
  <si>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</si>
  <si>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</si>
  <si>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</si>
  <si>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</si>
  <si>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</si>
  <si>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</si>
  <si>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</si>
  <si>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</si>
  <si>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</si>
  <si>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</si>
  <si>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</si>
  <si>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</si>
  <si>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</si>
  <si>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</si>
  <si>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</si>
  <si>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</si>
  <si>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</si>
  <si>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</si>
  <si>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</si>
  <si>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</si>
  <si>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</si>
  <si>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</si>
  <si>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</si>
  <si>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</si>
  <si>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</si>
  <si>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</si>
  <si>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</si>
  <si>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</si>
  <si>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</si>
  <si>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</si>
  <si>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</si>
  <si>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</si>
  <si>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</si>
  <si>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</si>
  <si>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</si>
  <si>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</si>
  <si>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</si>
  <si>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</si>
  <si>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</si>
  <si>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</si>
  <si>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</si>
  <si>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</si>
  <si>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</si>
  <si>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</si>
  <si>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</si>
  <si>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</si>
  <si>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</si>
  <si>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</si>
  <si>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</si>
  <si>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</si>
  <si>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</si>
  <si>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</si>
  <si>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</si>
  <si>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</si>
  <si>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</si>
  <si>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</si>
  <si>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</si>
  <si>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</si>
  <si>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</si>
  <si>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</si>
  <si>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</si>
  <si>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</si>
  <si>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</si>
  <si>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</si>
  <si>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</si>
  <si>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</si>
  <si>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</si>
  <si>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</si>
  <si>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</si>
  <si>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</si>
  <si>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</si>
  <si>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</si>
  <si>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</si>
  <si>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</si>
  <si>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</si>
  <si>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</si>
  <si>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</si>
  <si>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</si>
  <si>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</si>
  <si>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</si>
  <si>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</si>
  <si>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</si>
  <si>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</si>
  <si>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</si>
  <si>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</si>
  <si>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</si>
  <si>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</si>
  <si>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</si>
  <si>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</si>
  <si>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</si>
  <si>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</si>
  <si>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</si>
  <si>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</si>
  <si>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</si>
  <si>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</si>
  <si>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</si>
  <si>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</si>
  <si>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</si>
  <si>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</si>
  <si>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</si>
  <si>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</si>
  <si>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</si>
  <si>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</si>
  <si>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</si>
  <si>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</si>
  <si>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</si>
  <si>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</si>
  <si>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</si>
  <si>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</si>
  <si>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</si>
  <si>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</si>
  <si>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</si>
  <si>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</si>
  <si>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</si>
  <si>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</si>
  <si>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</si>
  <si>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</si>
  <si>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</si>
  <si>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</si>
  <si>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</si>
  <si>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</si>
  <si>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</si>
  <si>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</si>
  <si>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</si>
  <si>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</si>
  <si>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</si>
  <si>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</si>
  <si>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</si>
  <si>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</si>
  <si>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</si>
  <si>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</si>
  <si>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</si>
  <si>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</si>
  <si>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</si>
  <si>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</si>
  <si>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</si>
  <si>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</si>
  <si>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</si>
  <si>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</si>
  <si>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</si>
  <si>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</si>
  <si>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</si>
  <si>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</si>
  <si>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</si>
  <si>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</si>
  <si>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</si>
  <si>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</si>
  <si>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</si>
  <si>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</si>
  <si>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</si>
  <si>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</si>
  <si>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</si>
  <si>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</si>
  <si>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</si>
  <si>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</si>
  <si>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</si>
  <si>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</si>
  <si>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</si>
  <si>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</si>
  <si>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</si>
  <si>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</si>
  <si>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</si>
  <si>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</si>
  <si>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</si>
  <si>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</si>
  <si>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</si>
  <si>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</si>
  <si>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</si>
  <si>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</si>
  <si>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</si>
  <si>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</si>
  <si>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</si>
  <si>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</si>
  <si>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</si>
  <si>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</si>
  <si>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</si>
  <si>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</si>
  <si>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</si>
  <si>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</si>
  <si>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</si>
  <si>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</si>
  <si>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</si>
  <si>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</si>
  <si>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</si>
  <si>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</si>
  <si>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</si>
  <si>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</si>
  <si>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</si>
  <si>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</si>
  <si>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</si>
  <si>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</si>
  <si>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</si>
  <si>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</si>
  <si>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</si>
  <si>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</si>
  <si>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</si>
  <si>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</si>
  <si>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</si>
  <si>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</si>
  <si>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</si>
  <si>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</si>
  <si>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</si>
  <si>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</si>
  <si>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</si>
  <si>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</si>
  <si>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</si>
  <si>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</si>
  <si>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</si>
  <si>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</si>
  <si>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</si>
  <si>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</si>
  <si>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</si>
  <si>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</si>
  <si>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</si>
  <si>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</si>
  <si>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</si>
  <si>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</si>
  <si>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</si>
  <si>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</si>
  <si>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</si>
  <si>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</si>
  <si>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</si>
  <si>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</si>
  <si>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</si>
  <si>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</si>
  <si>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</si>
  <si>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</si>
  <si>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</si>
  <si>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</si>
  <si>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</si>
  <si>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</si>
  <si>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</si>
  <si>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</si>
  <si>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</si>
  <si>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</si>
  <si>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</si>
  <si>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</si>
  <si>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</si>
  <si>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</si>
  <si>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</si>
  <si>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</si>
  <si>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</si>
  <si>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</si>
  <si>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</si>
  <si>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</si>
  <si>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</si>
  <si>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</si>
  <si>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</si>
  <si>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</si>
  <si>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</si>
  <si>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</si>
  <si>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</si>
  <si>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</si>
  <si>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</si>
  <si>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</si>
  <si>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</si>
  <si>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</si>
  <si>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</si>
  <si>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</si>
  <si>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</si>
  <si>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</si>
  <si>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</si>
  <si>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</si>
  <si>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</si>
  <si>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</si>
  <si>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</si>
  <si>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</si>
  <si>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</si>
  <si>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</si>
  <si>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</si>
  <si>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</si>
  <si>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</si>
  <si>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</si>
  <si>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</si>
  <si>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</si>
  <si>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</si>
  <si>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</si>
  <si>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</si>
  <si>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</si>
  <si>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</si>
  <si>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</si>
  <si>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</si>
  <si>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</si>
  <si>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</si>
  <si>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</si>
  <si>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</si>
  <si>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</si>
  <si>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</si>
  <si>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</si>
  <si>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</si>
  <si>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</si>
  <si>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</si>
  <si>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</si>
  <si>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</si>
  <si>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</si>
  <si>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</si>
  <si>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</si>
  <si>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</si>
  <si>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</si>
  <si>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</si>
  <si>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</si>
  <si>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</si>
  <si>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</si>
  <si>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</si>
  <si>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</si>
  <si>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</si>
  <si>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</si>
  <si>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</si>
  <si>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</si>
  <si>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</si>
  <si>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</si>
  <si>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</si>
  <si>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</si>
  <si>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</si>
  <si>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</si>
  <si>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</si>
  <si>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</si>
  <si>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</si>
  <si>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</si>
  <si>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</si>
  <si>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</si>
  <si>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</si>
  <si>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</si>
  <si>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</si>
  <si>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</si>
  <si>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</si>
  <si>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</si>
  <si>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</si>
  <si>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</si>
  <si>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</si>
  <si>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</si>
  <si>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</si>
  <si>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</si>
  <si>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</si>
  <si>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</si>
  <si>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</si>
  <si>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</si>
  <si>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</si>
  <si>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</si>
  <si>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</si>
  <si>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</si>
  <si>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</si>
  <si>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</si>
  <si>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</si>
  <si>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</si>
  <si>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</si>
  <si>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</si>
  <si>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</si>
  <si>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</si>
  <si>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</si>
  <si>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</si>
  <si>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</si>
  <si>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</si>
  <si>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</si>
  <si>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</si>
  <si>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</si>
  <si>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</si>
  <si>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</si>
  <si>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</si>
  <si>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</si>
  <si>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</si>
  <si>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</si>
  <si>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</si>
  <si>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</si>
  <si>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</si>
  <si>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</si>
  <si>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</si>
  <si>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</si>
  <si>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</si>
  <si>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</si>
  <si>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</si>
  <si>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</si>
  <si>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</si>
  <si>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</si>
  <si>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</si>
  <si>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</si>
  <si>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</si>
  <si>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</si>
  <si>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</si>
  <si>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</si>
  <si>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</si>
  <si>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</si>
  <si>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</si>
  <si>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</si>
  <si>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</si>
  <si>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</si>
  <si>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</si>
  <si>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</si>
  <si>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</si>
  <si>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</si>
  <si>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</si>
  <si>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</si>
  <si>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</si>
  <si>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</si>
  <si>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</si>
  <si>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</si>
  <si>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</si>
  <si>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</si>
  <si>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</si>
  <si>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</si>
  <si>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</si>
  <si>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</si>
  <si>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</si>
  <si>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</si>
  <si>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</si>
  <si>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</si>
  <si>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</si>
  <si>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</si>
  <si>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</si>
  <si>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</si>
  <si>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</si>
  <si>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</si>
  <si>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</si>
  <si>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</si>
  <si>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</si>
  <si>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</si>
  <si>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</si>
  <si>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</si>
  <si>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</si>
  <si>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</si>
  <si>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</si>
  <si>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</si>
  <si>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</si>
  <si>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</si>
  <si>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</si>
  <si>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</si>
  <si>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</si>
  <si>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</si>
  <si>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</si>
  <si>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</si>
  <si>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</si>
  <si>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</si>
  <si>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</si>
  <si>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</si>
  <si>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</si>
  <si>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</si>
  <si>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</si>
  <si>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</si>
  <si>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</si>
  <si>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</si>
  <si>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</si>
  <si>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</si>
  <si>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</si>
  <si>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</si>
  <si>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</si>
  <si>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</si>
  <si>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</si>
  <si>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</si>
  <si>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</si>
  <si>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</si>
  <si>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</si>
  <si>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</si>
  <si>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</si>
  <si>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</si>
  <si>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</si>
  <si>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</si>
  <si>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</si>
  <si>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</si>
  <si>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</si>
  <si>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</si>
  <si>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</si>
  <si>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</si>
  <si>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</si>
  <si>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</si>
  <si>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</si>
  <si>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</si>
  <si>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</si>
  <si>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</si>
  <si>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</si>
  <si>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</si>
  <si>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</si>
  <si>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</si>
  <si>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</si>
  <si>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</si>
  <si>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</si>
  <si>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</si>
  <si>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</si>
  <si>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</si>
  <si>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</si>
  <si>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</si>
  <si>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</si>
  <si>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</si>
  <si>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</si>
  <si>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</si>
  <si>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</si>
  <si>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</si>
  <si>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</si>
  <si>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</si>
  <si>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</si>
  <si>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</si>
  <si>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</si>
  <si>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</si>
  <si>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</si>
  <si>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</si>
  <si>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</si>
  <si>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</si>
  <si>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</si>
  <si>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</si>
  <si>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</si>
  <si>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</si>
  <si>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</si>
  <si>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</si>
  <si>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</si>
  <si>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</si>
  <si>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</si>
  <si>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</si>
  <si>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</si>
  <si>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</si>
  <si>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</si>
  <si>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</si>
  <si>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</si>
  <si>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</si>
  <si>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</si>
  <si>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</si>
  <si>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</si>
  <si>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</si>
  <si>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</si>
  <si>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</si>
  <si>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</si>
  <si>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</si>
  <si>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</si>
  <si>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</si>
  <si>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</si>
  <si>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</si>
  <si>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</si>
  <si>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</si>
  <si>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</si>
  <si>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</si>
  <si>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</si>
  <si>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</si>
  <si>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</si>
  <si>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</si>
  <si>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</si>
  <si>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</si>
  <si>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</si>
  <si>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</si>
  <si>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</si>
  <si>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</si>
  <si>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</si>
  <si>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</si>
  <si>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</si>
  <si>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</si>
  <si>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</si>
  <si>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</si>
  <si>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</si>
  <si>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</si>
  <si>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</si>
  <si>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</si>
  <si>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</si>
  <si>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</si>
  <si>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</si>
  <si>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</si>
  <si>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</si>
  <si>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</si>
  <si>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</si>
  <si>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</si>
  <si>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</si>
  <si>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</si>
  <si>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</si>
  <si>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</si>
  <si>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</si>
  <si>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</si>
  <si>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</si>
  <si>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</si>
  <si>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</si>
  <si>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</si>
  <si>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</si>
  <si>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</si>
  <si>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</si>
  <si>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</si>
  <si>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</si>
  <si>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</si>
  <si>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</si>
  <si>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</si>
  <si>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</si>
  <si>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</si>
  <si>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</si>
  <si>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</si>
  <si>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</si>
  <si>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</si>
  <si>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</si>
  <si>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</si>
  <si>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</si>
  <si>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</si>
  <si>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</si>
  <si>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</si>
  <si>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</si>
  <si>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</si>
  <si>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</si>
  <si>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</si>
  <si>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</si>
  <si>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</si>
  <si>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</si>
  <si>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</si>
  <si>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</si>
  <si>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</si>
  <si>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</si>
  <si>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</si>
  <si>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</si>
  <si>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</si>
  <si>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</si>
  <si>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</si>
  <si>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</si>
  <si>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</si>
  <si>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</si>
  <si>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</si>
  <si>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</si>
  <si>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</si>
  <si>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</si>
  <si>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</si>
  <si>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</si>
  <si>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</si>
  <si>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</si>
  <si>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</si>
  <si>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</si>
  <si>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</si>
  <si>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</si>
  <si>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</si>
  <si>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</si>
  <si>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</si>
  <si>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</si>
  <si>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</si>
  <si>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</si>
  <si>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</si>
  <si>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</si>
  <si>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</si>
  <si>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</si>
  <si>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</si>
  <si>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</si>
  <si>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</si>
  <si>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</si>
  <si>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</si>
  <si>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</si>
  <si>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</si>
  <si>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</si>
  <si>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</si>
  <si>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</si>
  <si>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</si>
  <si>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</si>
  <si>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</si>
  <si>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</si>
  <si>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</si>
  <si>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</si>
  <si>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</si>
  <si>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</si>
  <si>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</si>
  <si>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</si>
  <si>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</si>
  <si>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</si>
  <si>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</si>
  <si>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</si>
  <si>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</si>
  <si>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</si>
  <si>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</si>
  <si>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</si>
  <si>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</si>
  <si>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</si>
  <si>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</si>
  <si>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</si>
  <si>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</si>
  <si>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</si>
  <si>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</si>
  <si>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</si>
  <si>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</si>
  <si>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</si>
  <si>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</si>
  <si>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</si>
  <si>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</si>
  <si>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</si>
  <si>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</si>
  <si>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</si>
  <si>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</si>
  <si>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</si>
  <si>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</si>
  <si>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</si>
  <si>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</si>
  <si>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</si>
  <si>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</si>
  <si>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</si>
  <si>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</si>
  <si>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</si>
  <si>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</si>
  <si>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</si>
  <si>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</si>
  <si>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</si>
  <si>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</si>
  <si>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</si>
  <si>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</si>
  <si>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</si>
  <si>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</si>
  <si>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</si>
  <si>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</si>
  <si>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</si>
  <si>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</si>
  <si>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</si>
  <si>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</si>
  <si>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</si>
  <si>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</si>
  <si>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</si>
  <si>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</si>
  <si>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</si>
  <si>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</si>
  <si>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</si>
  <si>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</si>
  <si>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</si>
  <si>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</si>
  <si>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</si>
  <si>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</si>
  <si>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</si>
  <si>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</si>
  <si>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</si>
  <si>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</si>
  <si>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</si>
  <si>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</si>
  <si>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</si>
  <si>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</si>
  <si>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</si>
  <si>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</si>
  <si>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</si>
  <si>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</si>
  <si>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</si>
  <si>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</si>
  <si>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</si>
  <si>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</si>
  <si>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</si>
  <si>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</si>
  <si>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</si>
  <si>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</si>
  <si>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</si>
  <si>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</si>
  <si>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</si>
  <si>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</si>
  <si>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</si>
  <si>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</si>
  <si>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</si>
  <si>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</si>
  <si>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</si>
  <si>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</si>
  <si>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</si>
  <si>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</si>
  <si>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</si>
  <si>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</si>
  <si>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</si>
  <si>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</si>
  <si>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</si>
  <si>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</si>
  <si>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</si>
  <si>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</si>
  <si>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</si>
  <si>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</si>
  <si>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</si>
  <si>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</si>
  <si>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</si>
  <si>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</si>
  <si>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</si>
  <si>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</si>
  <si>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</si>
  <si>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</si>
  <si>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</si>
  <si>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</si>
  <si>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</si>
  <si>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</si>
  <si>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</si>
  <si>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</si>
  <si>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</si>
  <si>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</si>
  <si>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</si>
  <si>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</si>
  <si>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</si>
  <si>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</si>
  <si>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</si>
  <si>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</si>
  <si>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</si>
  <si>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</si>
  <si>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</si>
  <si>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</si>
  <si>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</si>
  <si>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</si>
  <si>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</si>
  <si>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</si>
  <si>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</si>
  <si>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</si>
  <si>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</si>
  <si>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</si>
  <si>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</si>
  <si>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</si>
  <si>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</si>
  <si>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</si>
  <si>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</si>
  <si>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</si>
  <si>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</si>
  <si>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</si>
  <si>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</si>
  <si>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</si>
  <si>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</si>
  <si>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</si>
  <si>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</si>
  <si>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</si>
  <si>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</si>
  <si>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</si>
  <si>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</si>
  <si>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</si>
  <si>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</si>
  <si>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</si>
  <si>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</si>
  <si>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</si>
  <si>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</si>
  <si>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</si>
  <si>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</si>
  <si>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</si>
  <si>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</si>
  <si>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</si>
  <si>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</si>
  <si>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</si>
  <si>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</si>
  <si>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</si>
  <si>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</si>
  <si>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</si>
  <si>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</si>
  <si>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</si>
  <si>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</si>
  <si>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</si>
  <si>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</si>
  <si>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</si>
  <si>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</si>
  <si>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</si>
  <si>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</si>
  <si>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</si>
  <si>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</si>
  <si>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</si>
  <si>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</si>
  <si>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</si>
  <si>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</si>
  <si>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</si>
  <si>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</si>
  <si>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</si>
  <si>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</si>
  <si>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</si>
  <si>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</si>
  <si>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</si>
  <si>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</si>
  <si>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</si>
  <si>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</si>
  <si>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</si>
  <si>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</si>
  <si>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</si>
  <si>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</si>
  <si>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</si>
  <si>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</si>
  <si>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</si>
  <si>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</si>
  <si>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</si>
  <si>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</si>
  <si>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</si>
  <si>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</si>
  <si>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</si>
  <si>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</si>
  <si>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</si>
  <si>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</si>
  <si>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</si>
  <si>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</si>
  <si>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</si>
  <si>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</si>
  <si>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</si>
  <si>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</si>
  <si>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</si>
  <si>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</si>
  <si>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</si>
  <si>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</si>
  <si>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</si>
  <si>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</si>
  <si>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</si>
  <si>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</si>
  <si>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</si>
  <si>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</si>
  <si>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</si>
  <si>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</si>
  <si>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</si>
  <si>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</si>
  <si>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</si>
  <si>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</si>
  <si>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</si>
  <si>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</si>
  <si>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</si>
  <si>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</si>
  <si>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</si>
  <si>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</si>
  <si>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</si>
  <si>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</si>
  <si>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</si>
  <si>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</si>
  <si>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</si>
  <si>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</si>
  <si>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</si>
  <si>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</si>
  <si>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</si>
  <si>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</si>
  <si>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</si>
  <si>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</si>
  <si>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</si>
  <si>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</si>
  <si>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</si>
  <si>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</si>
  <si>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</si>
  <si>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</si>
  <si>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</si>
  <si>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</si>
  <si>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</si>
  <si>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</si>
  <si>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</si>
  <si>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</si>
  <si>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</si>
  <si>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</si>
  <si>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</si>
  <si>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</si>
  <si>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</si>
  <si>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</si>
  <si>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</si>
  <si>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</si>
  <si>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</si>
  <si>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</si>
  <si>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</si>
  <si>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</si>
  <si>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</si>
  <si>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</si>
  <si>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</si>
  <si>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</si>
  <si>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</si>
  <si>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</si>
  <si>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</si>
  <si>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</si>
  <si>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</si>
  <si>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</si>
  <si>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</si>
  <si>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</si>
  <si>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</si>
  <si>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</si>
  <si>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</si>
  <si>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</si>
  <si>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</si>
  <si>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</si>
  <si>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</si>
  <si>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</si>
  <si>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</si>
  <si>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</si>
  <si>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</si>
  <si>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</si>
  <si>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</si>
  <si>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</si>
  <si>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</si>
  <si>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</si>
  <si>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</si>
  <si>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</si>
  <si>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</si>
  <si>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</si>
  <si>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</si>
  <si>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</si>
  <si>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</si>
  <si>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</si>
  <si>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</si>
  <si>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</si>
  <si>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</si>
  <si>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</si>
  <si>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</si>
  <si>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</si>
  <si>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</si>
  <si>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</si>
  <si>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</si>
  <si>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</si>
  <si>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</si>
  <si>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</si>
  <si>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</si>
  <si>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</si>
  <si>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</si>
  <si>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</si>
  <si>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</si>
  <si>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</si>
  <si>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</si>
  <si>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</si>
  <si>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</si>
  <si>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</si>
  <si>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</si>
  <si>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</si>
  <si>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</si>
  <si>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</si>
  <si>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</si>
  <si>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</si>
  <si>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</si>
  <si>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</si>
  <si>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</si>
  <si>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</si>
  <si>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</si>
  <si>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</si>
  <si>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</si>
  <si>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</si>
  <si>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</si>
  <si>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</si>
  <si>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</si>
  <si>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</si>
  <si>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</si>
  <si>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</si>
  <si>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</si>
  <si>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</si>
  <si>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</si>
  <si>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</si>
  <si>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</si>
  <si>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</si>
  <si>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</si>
  <si>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</si>
  <si>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</si>
  <si>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</si>
  <si>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</si>
  <si>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</si>
  <si>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</si>
  <si>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</si>
  <si>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</si>
  <si>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</si>
  <si>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</si>
  <si>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</si>
  <si>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</si>
  <si>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</si>
  <si>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</si>
  <si>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</si>
  <si>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</si>
  <si>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</si>
  <si>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</si>
  <si>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</si>
  <si>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</si>
  <si>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</si>
  <si>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</si>
  <si>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</si>
  <si>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</si>
  <si>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</si>
  <si>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</si>
  <si>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</si>
  <si>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</si>
  <si>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</si>
  <si>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</si>
  <si>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</si>
  <si>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</si>
  <si>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</si>
  <si>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</si>
  <si>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</si>
  <si>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</si>
  <si>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</si>
  <si>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</si>
  <si>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</si>
  <si>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</si>
  <si>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</si>
  <si>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</si>
  <si>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</si>
  <si>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</si>
  <si>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</si>
  <si>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</si>
  <si>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</si>
  <si>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</si>
  <si>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</si>
  <si>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</si>
  <si>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</si>
  <si>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</si>
  <si>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</si>
  <si>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</si>
  <si>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</si>
  <si>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</si>
  <si>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</si>
  <si>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</si>
  <si>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</si>
  <si>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</si>
  <si>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</si>
  <si>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</si>
  <si>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</si>
  <si>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</si>
  <si>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</si>
  <si>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</si>
  <si>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</si>
  <si>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</si>
  <si>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</si>
  <si>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</si>
  <si>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</si>
  <si>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</si>
  <si>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</si>
  <si>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</si>
  <si>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</si>
  <si>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</si>
  <si>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</si>
  <si>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</si>
  <si>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</si>
  <si>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</si>
  <si>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</si>
  <si>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</si>
  <si>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</si>
  <si>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</si>
  <si>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</si>
  <si>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</si>
  <si>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</si>
  <si>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</si>
  <si>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</si>
  <si>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</si>
  <si>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</si>
  <si>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</si>
  <si>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</si>
  <si>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</si>
  <si>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</si>
  <si>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</si>
  <si>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</si>
  <si>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</si>
  <si>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</si>
  <si>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</si>
  <si>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</si>
  <si>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</si>
  <si>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</si>
  <si>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</si>
  <si>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</si>
  <si>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</si>
  <si>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</si>
  <si>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</si>
  <si>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</si>
  <si>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</si>
  <si>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</si>
  <si>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</si>
  <si>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</si>
  <si>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</si>
  <si>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</si>
  <si>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</si>
  <si>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</si>
  <si>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</si>
  <si>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</si>
  <si>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</si>
  <si>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</si>
  <si>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</si>
  <si>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</si>
  <si>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</si>
  <si>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</si>
  <si>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</si>
  <si>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</si>
  <si>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</si>
  <si>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</si>
  <si>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</si>
  <si>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</si>
  <si>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</si>
  <si>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</si>
  <si>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</si>
  <si>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</si>
  <si>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</si>
  <si>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</si>
  <si>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</si>
  <si>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</si>
  <si>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</si>
  <si>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</si>
  <si>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</si>
  <si>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</si>
  <si>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</si>
  <si>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</si>
  <si>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</si>
  <si>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</si>
  <si>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</si>
  <si>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</si>
  <si>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</si>
  <si>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</si>
  <si>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</si>
  <si>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</si>
  <si>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</si>
  <si>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</si>
  <si>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</si>
  <si>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</si>
  <si>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</si>
  <si>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</si>
  <si>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</si>
  <si>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</si>
  <si>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</si>
  <si>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</si>
  <si>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</si>
  <si>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</si>
  <si>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</si>
  <si>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</si>
  <si>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</si>
  <si>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</si>
  <si>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</si>
  <si>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</si>
  <si>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</si>
  <si>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</si>
  <si>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</si>
  <si>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</si>
  <si>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</si>
  <si>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</si>
  <si>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</si>
  <si>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</si>
  <si>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</si>
  <si>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</si>
  <si>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</si>
  <si>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</si>
  <si>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</si>
  <si>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</si>
  <si>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</si>
  <si>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</si>
  <si>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</si>
  <si>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</si>
  <si>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</si>
  <si>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</si>
  <si>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</si>
  <si>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</si>
  <si>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</si>
  <si>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</si>
  <si>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</si>
  <si>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</si>
  <si>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</si>
  <si>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</si>
  <si>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</si>
  <si>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</si>
  <si>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</si>
  <si>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</si>
  <si>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</si>
  <si>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</si>
  <si>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</si>
  <si>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</si>
  <si>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</si>
  <si>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</si>
  <si>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</si>
  <si>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</si>
  <si>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</si>
  <si>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</si>
  <si>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</si>
  <si>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</si>
  <si>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</si>
  <si>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</si>
  <si>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</si>
  <si>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</si>
  <si>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</si>
  <si>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</si>
  <si>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</si>
  <si>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</si>
  <si>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</si>
  <si>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</si>
  <si>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</si>
  <si>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</si>
  <si>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</si>
  <si>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</si>
  <si>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</si>
  <si>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</si>
  <si>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</si>
  <si>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</si>
  <si>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</si>
  <si>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</si>
  <si>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</si>
  <si>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</si>
  <si>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</si>
  <si>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</si>
  <si>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</si>
  <si>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</si>
  <si>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</si>
  <si>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</si>
  <si>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</si>
  <si>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</si>
  <si>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</si>
  <si>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</si>
  <si>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</si>
  <si>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</si>
  <si>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</si>
  <si>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</si>
  <si>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</si>
  <si>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</si>
  <si>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</si>
  <si>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</si>
  <si>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</si>
  <si>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</si>
  <si>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</si>
  <si>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</si>
  <si>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</si>
  <si>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</si>
  <si>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</si>
  <si>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</si>
  <si>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</si>
  <si>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</si>
  <si>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</si>
  <si>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</si>
  <si>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</si>
  <si>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</si>
  <si>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</si>
  <si>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</si>
  <si>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</si>
  <si>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</si>
  <si>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</si>
  <si>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</si>
  <si>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</si>
  <si>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</si>
  <si>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</si>
  <si>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</si>
  <si>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</si>
  <si>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</si>
  <si>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</si>
  <si>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</si>
  <si>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</si>
  <si>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</si>
  <si>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</si>
  <si>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</si>
  <si>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</si>
  <si>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</si>
  <si>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</si>
  <si>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</si>
  <si>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</si>
  <si>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</si>
  <si>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</si>
  <si>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</si>
  <si>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</si>
  <si>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</si>
  <si>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</si>
  <si>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</si>
  <si>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</si>
  <si>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</si>
  <si>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</si>
  <si>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</si>
  <si>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</si>
  <si>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</si>
  <si>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</si>
  <si>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</si>
  <si>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</si>
  <si>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</si>
  <si>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</si>
  <si>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</si>
  <si>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</si>
  <si>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</si>
  <si>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</si>
  <si>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</si>
  <si>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</si>
  <si>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</si>
  <si>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</si>
  <si>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</si>
  <si>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</si>
  <si>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</si>
  <si>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</si>
  <si>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</si>
  <si>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</si>
  <si>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</si>
  <si>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</si>
  <si>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</si>
  <si>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</si>
  <si>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</si>
  <si>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</si>
  <si>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</si>
  <si>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</si>
  <si>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</si>
  <si>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</si>
  <si>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</si>
  <si>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</si>
  <si>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</si>
  <si>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</si>
  <si>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</si>
  <si>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</si>
  <si>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</si>
  <si>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</si>
  <si>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</si>
  <si>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</si>
  <si>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</si>
  <si>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</si>
  <si>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</si>
  <si>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</si>
  <si>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</si>
  <si>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</si>
  <si>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</si>
  <si>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</si>
  <si>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</si>
  <si>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</si>
  <si>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</si>
  <si>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</si>
  <si>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</si>
  <si>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</si>
  <si>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</si>
  <si>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</si>
  <si>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</si>
  <si>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</si>
  <si>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</si>
  <si>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</si>
  <si>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</si>
  <si>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</si>
  <si>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</si>
  <si>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</si>
  <si>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</si>
  <si>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</si>
  <si>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</si>
  <si>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</si>
  <si>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</si>
  <si>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</si>
  <si>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</si>
  <si>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</si>
  <si>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</si>
  <si>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</si>
  <si>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</si>
  <si>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</si>
  <si>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</si>
  <si>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</si>
  <si>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</si>
  <si>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</si>
  <si>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</si>
  <si>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</si>
  <si>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</si>
  <si>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</si>
  <si>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</si>
  <si>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</si>
  <si>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</si>
  <si>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</si>
  <si>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</si>
  <si>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</si>
  <si>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</si>
  <si>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</si>
  <si>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</si>
  <si>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</si>
  <si>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</si>
  <si>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</si>
  <si>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</si>
  <si>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</si>
  <si>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</si>
  <si>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</si>
  <si>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</si>
  <si>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</si>
  <si>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</si>
  <si>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</si>
  <si>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</si>
  <si>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</si>
  <si>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</si>
  <si>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</si>
  <si>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</si>
  <si>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</si>
  <si>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</si>
  <si>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</si>
  <si>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</si>
  <si>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</si>
  <si>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</si>
  <si>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</si>
  <si>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</si>
  <si>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</si>
  <si>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</si>
  <si>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</si>
  <si>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</si>
  <si>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</si>
  <si>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</si>
  <si>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</si>
  <si>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</si>
  <si>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</si>
  <si>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</si>
  <si>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</si>
  <si>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</si>
  <si>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</si>
  <si>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</si>
  <si>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</si>
  <si>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</si>
  <si>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</si>
  <si>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</si>
  <si>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</si>
  <si>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</si>
  <si>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</si>
  <si>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</si>
  <si>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</si>
  <si>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</si>
  <si>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</si>
  <si>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</si>
  <si>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</si>
  <si>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</si>
  <si>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</si>
  <si>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</si>
  <si>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</si>
  <si>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</si>
  <si>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</si>
  <si>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</si>
  <si>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</si>
  <si>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</si>
  <si>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</si>
  <si>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</si>
  <si>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</si>
  <si>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</si>
  <si>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</si>
  <si>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</si>
  <si>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</si>
  <si>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</si>
  <si>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</si>
  <si>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</si>
  <si>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</si>
  <si>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</si>
  <si>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</si>
  <si>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</si>
  <si>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</si>
  <si>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</si>
  <si>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</si>
  <si>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</si>
  <si>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</si>
  <si>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</si>
  <si>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</si>
  <si>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</si>
  <si>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</si>
  <si>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</si>
  <si>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</si>
  <si>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</si>
  <si>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</si>
  <si>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</si>
  <si>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</si>
  <si>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</si>
  <si>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</si>
  <si>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</si>
  <si>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</si>
  <si>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</si>
  <si>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</si>
  <si>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</si>
  <si>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</si>
  <si>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</si>
  <si>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</si>
  <si>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</si>
  <si>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</si>
  <si>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</si>
  <si>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</si>
  <si>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</si>
  <si>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</si>
  <si>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</si>
  <si>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</si>
  <si>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</si>
  <si>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</si>
  <si>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</si>
  <si>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</si>
  <si>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</si>
  <si>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</si>
  <si>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</si>
  <si>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</si>
  <si>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</si>
  <si>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</si>
  <si>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</si>
  <si>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</si>
  <si>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</si>
  <si>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</si>
  <si>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</si>
  <si>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</si>
  <si>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</si>
  <si>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</si>
  <si>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</si>
  <si>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</si>
  <si>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</si>
  <si>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</si>
  <si>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</si>
  <si>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</si>
  <si>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</si>
  <si>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</si>
  <si>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</si>
  <si>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</si>
  <si>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</si>
  <si>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</si>
  <si>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</si>
  <si>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</si>
  <si>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</si>
  <si>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</si>
  <si>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</si>
  <si>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</si>
  <si>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</si>
  <si>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</si>
  <si>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</si>
  <si>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</si>
  <si>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</si>
  <si>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</si>
  <si>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</si>
  <si>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</si>
  <si>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</si>
  <si>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</si>
  <si>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</si>
  <si>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</si>
  <si>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</si>
  <si>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</si>
  <si>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</si>
  <si>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</si>
  <si>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</si>
  <si>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</si>
  <si>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</si>
  <si>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</si>
  <si>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</si>
  <si>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</si>
  <si>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</si>
  <si>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</si>
  <si>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</si>
  <si>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</si>
  <si>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</si>
  <si>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</si>
  <si>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</si>
  <si>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</si>
  <si>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</si>
  <si>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</si>
  <si>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</si>
  <si>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</si>
  <si>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</si>
  <si>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</si>
  <si>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</si>
  <si>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</si>
  <si>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</si>
  <si>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</si>
  <si>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</si>
  <si>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</si>
  <si>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</si>
  <si>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</si>
  <si>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</si>
  <si>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</si>
  <si>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</si>
  <si>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</si>
  <si>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</si>
  <si>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</si>
  <si>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</si>
  <si>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</si>
  <si>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</si>
  <si>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</si>
  <si>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</si>
  <si>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</si>
  <si>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</si>
  <si>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</si>
  <si>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</si>
  <si>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</si>
  <si>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</si>
  <si>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</si>
  <si>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</si>
  <si>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</si>
  <si>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</si>
  <si>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</si>
  <si>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</si>
  <si>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</si>
  <si>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</si>
  <si>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</si>
  <si>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</si>
  <si>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</si>
  <si>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</si>
  <si>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</si>
  <si>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</si>
  <si>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</si>
  <si>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</si>
  <si>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</si>
  <si>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</si>
  <si>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</si>
  <si>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</si>
  <si>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</si>
  <si>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</si>
  <si>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</si>
  <si>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</si>
  <si>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</si>
  <si>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</si>
  <si>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</si>
  <si>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</si>
  <si>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</si>
  <si>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</si>
  <si>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</si>
  <si>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</si>
  <si>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</si>
  <si>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</si>
  <si>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</si>
  <si>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</si>
  <si>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</si>
  <si>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</si>
  <si>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</si>
  <si>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</si>
  <si>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</si>
  <si>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</si>
  <si>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</si>
  <si>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</si>
  <si>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</si>
  <si>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</si>
  <si>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</si>
  <si>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</si>
  <si>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</si>
  <si>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</si>
  <si>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</si>
  <si>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</si>
  <si>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</si>
  <si>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</si>
  <si>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</si>
  <si>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</si>
  <si>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</si>
  <si>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</si>
  <si>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</si>
  <si>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</si>
  <si>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</si>
  <si>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</si>
  <si>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</si>
  <si>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</si>
  <si>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</si>
  <si>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</si>
  <si>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</si>
  <si>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</si>
  <si>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</si>
  <si>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</si>
  <si>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</si>
  <si>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</si>
  <si>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</si>
  <si>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</si>
  <si>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</si>
  <si>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</si>
  <si>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</si>
  <si>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</si>
  <si>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</si>
  <si>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</si>
  <si>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</si>
  <si>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</si>
  <si>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</si>
  <si>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</si>
  <si>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</si>
  <si>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</si>
  <si>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</si>
  <si>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</si>
  <si>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</si>
  <si>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</si>
  <si>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</si>
  <si>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</si>
  <si>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</si>
  <si>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</si>
  <si>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</si>
  <si>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</si>
  <si>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</si>
  <si>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</si>
  <si>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</si>
  <si>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</si>
  <si>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</si>
  <si>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</si>
  <si>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</si>
  <si>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</si>
  <si>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</si>
  <si>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</si>
  <si>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</si>
  <si>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</si>
  <si>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</si>
  <si>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</si>
  <si>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</si>
  <si>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</si>
  <si>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</si>
  <si>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</si>
  <si>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</si>
  <si>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</si>
  <si>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</si>
  <si>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</si>
  <si>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</si>
  <si>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</si>
  <si>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</si>
  <si>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</si>
  <si>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</si>
  <si>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</si>
  <si>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</si>
  <si>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</si>
  <si>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</si>
  <si>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</si>
  <si>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</si>
  <si>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</si>
  <si>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</si>
  <si>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</si>
  <si>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</si>
  <si>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</si>
  <si>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</si>
  <si>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</si>
  <si>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</si>
  <si>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</si>
  <si>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</si>
  <si>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</si>
  <si>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</si>
  <si>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</si>
  <si>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</si>
  <si>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</si>
  <si>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</si>
  <si>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</si>
  <si>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</si>
  <si>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</si>
  <si>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</si>
  <si>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</si>
  <si>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</si>
  <si>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</si>
  <si>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</si>
  <si>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</si>
  <si>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</si>
  <si>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</si>
  <si>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</si>
  <si>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</si>
  <si>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</si>
  <si>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</si>
  <si>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</si>
  <si>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</si>
  <si>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</si>
  <si>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</si>
  <si>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</si>
  <si>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</si>
  <si>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</si>
  <si>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</si>
  <si>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</si>
  <si>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</si>
  <si>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</si>
  <si>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</si>
  <si>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</si>
  <si>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</si>
  <si>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</si>
  <si>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</si>
  <si>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</si>
  <si>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</si>
  <si>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</si>
  <si>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</si>
  <si>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</si>
  <si>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</si>
  <si>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</si>
  <si>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</si>
  <si>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</si>
  <si>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</si>
  <si>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</si>
  <si>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</si>
  <si>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</si>
  <si>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</si>
  <si>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</si>
  <si>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</si>
  <si>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</si>
  <si>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</si>
  <si>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</si>
  <si>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</si>
  <si>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</si>
  <si>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</si>
  <si>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</si>
  <si>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</si>
  <si>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</si>
  <si>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</si>
  <si>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</si>
  <si>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</si>
  <si>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</si>
  <si>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</si>
  <si>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</si>
  <si>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</si>
  <si>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</si>
  <si>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</si>
  <si>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</si>
  <si>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</si>
  <si>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</si>
  <si>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</si>
  <si>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</si>
  <si>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</si>
  <si>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</si>
  <si>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</si>
  <si>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</si>
  <si>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</si>
  <si>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</si>
  <si>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</si>
  <si>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</si>
  <si>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</si>
  <si>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</si>
  <si>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</si>
  <si>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</si>
  <si>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</si>
  <si>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</si>
  <si>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</si>
  <si>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</si>
  <si>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</si>
  <si>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</si>
  <si>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</si>
  <si>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</si>
  <si>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</si>
  <si>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</si>
  <si>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</si>
  <si>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</si>
  <si>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</si>
  <si>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</si>
  <si>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</si>
  <si>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</si>
  <si>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</si>
  <si>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</si>
  <si>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</si>
  <si>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</si>
  <si>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</si>
  <si>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</si>
  <si>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</si>
  <si>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</si>
  <si>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</si>
  <si>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</si>
  <si>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</si>
  <si>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</si>
  <si>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</si>
  <si>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</si>
  <si>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</si>
  <si>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</si>
  <si>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</si>
  <si>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</si>
  <si>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</si>
  <si>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</si>
  <si>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</si>
  <si>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</si>
  <si>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</si>
  <si>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</si>
  <si>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</si>
  <si>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</si>
  <si>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</si>
  <si>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</si>
  <si>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</si>
  <si>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</si>
  <si>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</si>
  <si>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</si>
  <si>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</si>
  <si>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</si>
  <si>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</si>
  <si>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</si>
  <si>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</si>
  <si>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</si>
  <si>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</si>
  <si>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</si>
  <si>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</si>
  <si>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</si>
  <si>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</si>
  <si>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</si>
  <si>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</si>
  <si>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</si>
  <si>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</si>
  <si>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</si>
  <si>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</si>
  <si>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</si>
  <si>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</si>
  <si>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</si>
  <si>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</si>
  <si>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</si>
  <si>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</si>
  <si>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</si>
  <si>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</si>
  <si>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</si>
  <si>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</si>
  <si>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</si>
  <si>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</si>
  <si>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</si>
  <si>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</si>
  <si>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</si>
  <si>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</si>
  <si>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</si>
  <si>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</si>
  <si>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</si>
  <si>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</si>
  <si>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</si>
  <si>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</si>
  <si>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</si>
  <si>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</si>
  <si>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</si>
  <si>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</si>
  <si>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</si>
  <si>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</si>
  <si>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</si>
  <si>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</si>
  <si>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</si>
  <si>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</si>
  <si>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</si>
  <si>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</si>
  <si>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</si>
  <si>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</si>
  <si>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</si>
  <si>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</si>
  <si>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</si>
  <si>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</si>
  <si>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</si>
  <si>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</si>
  <si>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</si>
  <si>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</si>
  <si>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</si>
  <si>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</si>
  <si>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</si>
  <si>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</si>
  <si>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</si>
  <si>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</si>
  <si>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</si>
  <si>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</si>
  <si>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</si>
  <si>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</si>
  <si>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</si>
  <si>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</si>
  <si>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</si>
  <si>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</si>
  <si>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</si>
  <si>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</si>
  <si>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</si>
  <si>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</si>
  <si>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</si>
  <si>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</si>
  <si>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</si>
  <si>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</si>
  <si>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</si>
  <si>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</si>
  <si>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</si>
  <si>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</si>
  <si>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</si>
  <si>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</si>
  <si>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</si>
  <si>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</si>
  <si>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</si>
  <si>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</si>
  <si>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</si>
  <si>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</si>
  <si>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</si>
  <si>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</si>
  <si>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</si>
  <si>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</si>
  <si>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</si>
  <si>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</si>
  <si>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</si>
  <si>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</si>
  <si>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</si>
  <si>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</si>
  <si>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</si>
  <si>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</si>
  <si>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</si>
  <si>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</si>
  <si>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</si>
  <si>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</si>
  <si>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</si>
  <si>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</si>
  <si>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</si>
  <si>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</si>
  <si>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</si>
  <si>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</si>
  <si>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</si>
  <si>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</si>
  <si>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</si>
  <si>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</si>
  <si>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</si>
  <si>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</si>
  <si>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</si>
  <si>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</si>
  <si>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</si>
  <si>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</si>
  <si>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</si>
  <si>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</si>
  <si>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</si>
  <si>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</si>
  <si>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</si>
  <si>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</si>
  <si>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</si>
  <si>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</si>
  <si>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</si>
  <si>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</si>
  <si>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</si>
  <si>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</si>
  <si>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</si>
  <si>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</si>
  <si>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</si>
  <si>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</si>
  <si>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</si>
  <si>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</si>
  <si>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</si>
  <si>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</si>
  <si>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</si>
  <si>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</si>
  <si>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</si>
  <si>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</si>
  <si>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</si>
  <si>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</si>
  <si>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</si>
  <si>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</si>
  <si>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</si>
  <si>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</si>
  <si>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</si>
  <si>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</si>
  <si>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</si>
  <si>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</si>
  <si>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</si>
  <si>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</si>
  <si>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</si>
  <si>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</si>
  <si>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</si>
  <si>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</si>
  <si>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</si>
  <si>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</si>
  <si>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</si>
  <si>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</si>
  <si>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</si>
  <si>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</si>
  <si>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</si>
  <si>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</si>
  <si>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</si>
  <si>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</si>
  <si>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</si>
  <si>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</si>
  <si>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</si>
  <si>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</si>
  <si>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</si>
  <si>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</si>
  <si>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</si>
  <si>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</si>
  <si>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</si>
  <si>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</si>
  <si>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</si>
  <si>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</si>
  <si>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</si>
  <si>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</si>
  <si>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</si>
  <si>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</si>
  <si>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</si>
  <si>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</si>
  <si>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</si>
  <si>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</si>
  <si>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</si>
  <si>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</si>
  <si>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</si>
  <si>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</si>
  <si>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</si>
  <si>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</si>
  <si>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</si>
  <si>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</si>
  <si>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</si>
  <si>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</si>
  <si>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</si>
  <si>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</si>
  <si>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</si>
  <si>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</si>
  <si>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</si>
  <si>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</si>
  <si>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</si>
  <si>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</si>
  <si>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</si>
  <si>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</si>
  <si>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</si>
  <si>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</si>
  <si>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</si>
  <si>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</si>
  <si>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</si>
  <si>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</si>
  <si>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</si>
  <si>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</si>
  <si>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</si>
  <si>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</si>
  <si>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</si>
  <si>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</si>
  <si>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</si>
  <si>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</si>
  <si>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</si>
  <si>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</si>
  <si>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</si>
  <si>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</si>
  <si>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</si>
  <si>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</si>
  <si>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</si>
  <si>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</si>
  <si>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</si>
  <si>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</si>
  <si>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</si>
  <si>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</si>
  <si>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</si>
  <si>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</si>
  <si>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</si>
  <si>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</si>
  <si>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</si>
  <si>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</si>
  <si>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</si>
  <si>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</si>
  <si>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</si>
  <si>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</si>
  <si>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</si>
  <si>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</si>
  <si>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</si>
  <si>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</si>
  <si>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</si>
  <si>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</si>
  <si>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</si>
  <si>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</si>
  <si>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</si>
  <si>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</si>
  <si>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</si>
  <si>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</si>
  <si>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</si>
  <si>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</si>
  <si>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</si>
  <si>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</si>
  <si>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</si>
  <si>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</si>
  <si>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</si>
  <si>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</si>
  <si>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</si>
  <si>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</si>
  <si>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</si>
  <si>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</si>
  <si>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</si>
  <si>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</si>
  <si>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</si>
  <si>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</si>
  <si>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</si>
  <si>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</si>
  <si>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</si>
  <si>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</si>
  <si>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</si>
  <si>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</si>
  <si>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</si>
  <si>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</si>
  <si>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</si>
  <si>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</si>
  <si>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</si>
  <si>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</si>
  <si>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</si>
  <si>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</si>
  <si>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</si>
  <si>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</si>
  <si>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</si>
  <si>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</si>
  <si>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</si>
  <si>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</si>
  <si>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</si>
  <si>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</si>
  <si>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</si>
  <si>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</si>
  <si>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</si>
  <si>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</si>
  <si>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</si>
  <si>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</si>
  <si>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</si>
  <si>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</si>
  <si>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</si>
  <si>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</si>
  <si>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</si>
  <si>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</si>
  <si>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</si>
  <si>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</si>
  <si>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</si>
  <si>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</si>
  <si>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</si>
  <si>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</si>
  <si>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</si>
  <si>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</si>
  <si>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</si>
  <si>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</si>
  <si>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</si>
  <si>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</si>
  <si>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</si>
  <si>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</si>
  <si>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</si>
  <si>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</si>
  <si>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</si>
  <si>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</si>
  <si>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</si>
  <si>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</si>
  <si>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</si>
  <si>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</si>
  <si>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</si>
  <si>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</si>
  <si>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</si>
  <si>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</si>
  <si>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</si>
  <si>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</si>
  <si>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</si>
  <si>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</si>
  <si>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</si>
  <si>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</si>
  <si>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</si>
  <si>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</si>
  <si>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</si>
  <si>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</si>
  <si>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</si>
  <si>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</si>
  <si>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</si>
  <si>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</si>
  <si>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</si>
  <si>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</si>
  <si>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</si>
  <si>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</si>
  <si>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</si>
  <si>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</si>
  <si>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</si>
  <si>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</si>
  <si>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</si>
  <si>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</si>
  <si>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</si>
  <si>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</si>
  <si>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</si>
  <si>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</si>
  <si>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</si>
  <si>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</si>
  <si>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</si>
  <si>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</si>
  <si>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</si>
  <si>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</si>
  <si>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</si>
  <si>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</si>
  <si>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</si>
  <si>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</si>
  <si>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</si>
  <si>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</si>
  <si>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</si>
  <si>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</si>
  <si>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</si>
  <si>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</si>
  <si>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</si>
  <si>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</si>
  <si>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</si>
  <si>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</si>
  <si>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</si>
  <si>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</si>
  <si>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</si>
  <si>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</si>
  <si>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</si>
  <si>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</si>
  <si>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</si>
  <si>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</si>
  <si>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</si>
  <si>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</si>
  <si>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</si>
  <si>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</si>
  <si>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</si>
  <si>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</si>
  <si>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</si>
  <si>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</si>
  <si>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</si>
  <si>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</si>
  <si>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</si>
  <si>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</si>
  <si>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</si>
  <si>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</si>
  <si>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</si>
  <si>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</si>
  <si>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</si>
  <si>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</si>
  <si>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</si>
  <si>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</si>
  <si>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</si>
  <si>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</si>
  <si>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</si>
  <si>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</si>
  <si>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</si>
  <si>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</si>
  <si>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</si>
  <si>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</si>
  <si>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</si>
  <si>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</si>
  <si>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</si>
  <si>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</si>
  <si>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</si>
  <si>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</si>
  <si>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</si>
  <si>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</si>
  <si>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</si>
  <si>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</si>
  <si>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</si>
  <si>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</si>
  <si>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</si>
  <si>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</si>
  <si>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</si>
  <si>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</si>
  <si>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</si>
  <si>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</si>
  <si>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</si>
  <si>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</si>
  <si>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</si>
  <si>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</si>
  <si>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</si>
  <si>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</si>
  <si>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</si>
  <si>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</si>
  <si>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</si>
  <si>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</si>
  <si>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</si>
  <si>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</si>
  <si>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</si>
  <si>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</si>
  <si>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</si>
  <si>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</si>
  <si>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</si>
  <si>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</si>
  <si>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</si>
  <si>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</si>
  <si>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</si>
  <si>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</si>
  <si>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</si>
  <si>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</si>
  <si>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</si>
  <si>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</si>
  <si>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</si>
  <si>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</si>
  <si>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</si>
  <si>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</si>
  <si>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</si>
  <si>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</si>
  <si>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</si>
  <si>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</si>
  <si>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</si>
  <si>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</si>
  <si>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</si>
  <si>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</si>
  <si>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</si>
  <si>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</si>
  <si>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</si>
  <si>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</si>
  <si>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</si>
  <si>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</si>
  <si>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</si>
  <si>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</si>
  <si>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</si>
  <si>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</si>
  <si>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</si>
  <si>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</si>
  <si>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</si>
  <si>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</si>
  <si>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</si>
  <si>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</si>
  <si>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</si>
  <si>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</si>
  <si>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</si>
  <si>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</si>
  <si>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</si>
  <si>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</si>
  <si>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</si>
  <si>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</si>
  <si>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</si>
  <si>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</si>
  <si>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</si>
  <si>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</si>
  <si>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</si>
  <si>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</si>
  <si>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</si>
  <si>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</si>
  <si>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</si>
  <si>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</si>
  <si>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</si>
  <si>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</si>
  <si>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</si>
  <si>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</si>
  <si>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</si>
  <si>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</si>
  <si>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</si>
  <si>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</si>
  <si>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</si>
  <si>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</si>
  <si>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</si>
  <si>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</si>
  <si>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</si>
  <si>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</si>
  <si>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</si>
  <si>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</si>
  <si>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</si>
  <si>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</si>
  <si>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</si>
  <si>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</si>
  <si>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</si>
  <si>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</si>
  <si>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</si>
  <si>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</si>
  <si>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</si>
  <si>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</si>
  <si>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</si>
  <si>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</si>
  <si>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</si>
  <si>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</si>
  <si>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</si>
  <si>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</si>
  <si>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</si>
  <si>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</si>
  <si>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</si>
  <si>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</si>
  <si>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</si>
  <si>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</si>
  <si>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</si>
  <si>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</si>
  <si>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</si>
  <si>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</si>
  <si>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</si>
  <si>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</si>
  <si>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</si>
  <si>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</si>
  <si>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</si>
  <si>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</si>
  <si>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</si>
  <si>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</si>
  <si>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</si>
  <si>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</si>
  <si>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</si>
  <si>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</si>
  <si>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</si>
  <si>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</si>
  <si>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</si>
  <si>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</si>
  <si>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</si>
  <si>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</si>
  <si>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</si>
  <si>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</si>
  <si>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</si>
  <si>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</si>
  <si>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</si>
  <si>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</si>
  <si>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</si>
  <si>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</si>
  <si>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</si>
  <si>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</si>
  <si>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</si>
  <si>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</si>
  <si>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</si>
  <si>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</si>
  <si>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</si>
  <si>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</si>
  <si>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</si>
  <si>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</si>
  <si>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</si>
  <si>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</si>
  <si>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</si>
  <si>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</si>
  <si>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</si>
  <si>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</si>
  <si>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</si>
  <si>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</si>
  <si>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</si>
  <si>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</si>
  <si>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</si>
  <si>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</si>
  <si>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</si>
  <si>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</si>
  <si>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</si>
  <si>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</si>
  <si>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</si>
  <si>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</si>
  <si>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</si>
  <si>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</si>
  <si>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</si>
  <si>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</si>
  <si>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</si>
  <si>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</si>
  <si>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</si>
  <si>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</si>
  <si>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</si>
  <si>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</si>
  <si>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</si>
  <si>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</si>
  <si>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</si>
  <si>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</si>
  <si>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</si>
  <si>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</si>
  <si>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</si>
  <si>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</si>
  <si>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</si>
  <si>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</si>
  <si>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</si>
  <si>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</si>
  <si>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</si>
  <si>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</si>
  <si>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</si>
  <si>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</si>
  <si>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</si>
  <si>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</si>
  <si>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</si>
  <si>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</si>
  <si>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</si>
  <si>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</si>
  <si>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</si>
  <si>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</si>
  <si>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</si>
  <si>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</si>
  <si>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</si>
  <si>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</si>
  <si>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</si>
  <si>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</si>
  <si>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</si>
  <si>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</si>
  <si>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</si>
  <si>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</si>
  <si>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</si>
  <si>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</si>
  <si>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</si>
  <si>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</si>
  <si>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</si>
  <si>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</si>
  <si>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</si>
  <si>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</si>
  <si>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</si>
  <si>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</si>
  <si>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</si>
  <si>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</si>
  <si>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</si>
  <si>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</si>
  <si>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</si>
  <si>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</si>
  <si>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</si>
  <si>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</si>
  <si>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</si>
  <si>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</si>
  <si>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</si>
  <si>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</si>
  <si>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</si>
  <si>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</si>
  <si>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</si>
  <si>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</si>
  <si>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</si>
  <si>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</si>
  <si>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</si>
  <si>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</si>
  <si>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</si>
  <si>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</si>
  <si>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</si>
  <si>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</si>
  <si>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</si>
  <si>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</si>
  <si>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</si>
  <si>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</si>
  <si>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</si>
  <si>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</si>
  <si>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</si>
  <si>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</si>
  <si>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</si>
  <si>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</si>
  <si>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</si>
  <si>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</si>
  <si>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</si>
  <si>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</si>
  <si>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</si>
  <si>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</si>
  <si>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</si>
  <si>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</si>
  <si>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</si>
  <si>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</si>
  <si>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</si>
  <si>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</si>
  <si>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</si>
  <si>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</si>
  <si>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</si>
  <si>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</si>
  <si>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</si>
  <si>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</si>
  <si>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</si>
  <si>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</si>
  <si>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</si>
  <si>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</si>
  <si>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</si>
  <si>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</si>
  <si>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</si>
  <si>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</si>
  <si>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</si>
  <si>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</si>
  <si>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</si>
  <si>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</si>
  <si>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</si>
  <si>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</si>
  <si>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</si>
  <si>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</si>
  <si>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</si>
  <si>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</si>
  <si>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</si>
  <si>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</si>
  <si>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</si>
  <si>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</si>
  <si>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</si>
  <si>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</si>
  <si>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</si>
  <si>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</si>
  <si>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</si>
  <si>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</si>
  <si>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</si>
  <si>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</si>
  <si>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</si>
  <si>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</si>
  <si>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</si>
  <si>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</si>
  <si>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</si>
  <si>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</si>
  <si>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</si>
  <si>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</si>
  <si>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</si>
  <si>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</si>
  <si>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</si>
  <si>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</si>
  <si>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</si>
  <si>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</si>
  <si>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</si>
  <si>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</si>
  <si>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</si>
  <si>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</si>
  <si>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</si>
  <si>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</si>
  <si>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</si>
  <si>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</si>
  <si>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</si>
  <si>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</si>
  <si>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</si>
  <si>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</si>
  <si>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</si>
  <si>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</si>
  <si>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</si>
  <si>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</si>
  <si>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</si>
  <si>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</si>
  <si>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</si>
  <si>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</si>
  <si>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</si>
  <si>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</si>
  <si>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</si>
  <si>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</si>
  <si>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</si>
  <si>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</si>
  <si>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</si>
  <si>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</si>
  <si>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</si>
  <si>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</si>
  <si>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</si>
  <si>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</si>
  <si>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</si>
  <si>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</si>
  <si>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</si>
  <si>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</si>
  <si>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</si>
  <si>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</si>
  <si>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</si>
  <si>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</si>
  <si>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</si>
  <si>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</si>
  <si>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</si>
  <si>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</si>
  <si>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</si>
  <si>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</si>
  <si>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</si>
  <si>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</si>
  <si>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</si>
  <si>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</si>
  <si>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</si>
  <si>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</si>
  <si>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</si>
  <si>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</si>
  <si>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</si>
  <si>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</si>
  <si>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</si>
  <si>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</si>
  <si>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</si>
  <si>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</si>
  <si>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</si>
  <si>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</si>
  <si>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</si>
  <si>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</si>
  <si>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</si>
  <si>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</si>
  <si>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</si>
  <si>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</si>
  <si>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</si>
  <si>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</si>
  <si>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</si>
  <si>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</si>
  <si>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</si>
  <si>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</si>
  <si>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</si>
  <si>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</si>
  <si>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</si>
  <si>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</si>
  <si>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</si>
  <si>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</si>
  <si>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</si>
  <si>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</si>
  <si>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</si>
  <si>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</si>
  <si>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</si>
  <si>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</si>
  <si>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</si>
  <si>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</si>
  <si>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</si>
  <si>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</si>
  <si>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</si>
  <si>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</si>
  <si>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</si>
  <si>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</si>
  <si>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</si>
  <si>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</si>
  <si>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</si>
  <si>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</si>
  <si>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</si>
  <si>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</si>
  <si>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</si>
  <si>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</si>
  <si>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</si>
  <si>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</si>
  <si>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</si>
  <si>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</si>
  <si>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</si>
  <si>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</si>
  <si>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</si>
  <si>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</si>
  <si>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</si>
  <si>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</si>
  <si>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</si>
  <si>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</si>
  <si>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</si>
  <si>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</si>
  <si>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</si>
  <si>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</si>
  <si>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</si>
  <si>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</si>
  <si>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</si>
  <si>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</si>
  <si>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</si>
  <si>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</si>
  <si>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</si>
  <si>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</si>
  <si>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</si>
  <si>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</si>
  <si>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</si>
  <si>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</si>
  <si>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</si>
  <si>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</si>
  <si>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</si>
  <si>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</si>
  <si>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</si>
  <si>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</si>
  <si>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</si>
  <si>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</si>
  <si>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</si>
  <si>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</si>
  <si>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</si>
  <si>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</si>
  <si>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</si>
  <si>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</si>
  <si>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</si>
  <si>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</si>
  <si>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</si>
  <si>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</si>
  <si>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</si>
  <si>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</si>
  <si>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</si>
  <si>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</si>
  <si>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</si>
  <si>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</si>
  <si>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</si>
  <si>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</si>
  <si>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</si>
  <si>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</si>
  <si>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</si>
  <si>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</si>
  <si>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</si>
  <si>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</si>
  <si>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</si>
  <si>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</si>
  <si>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</si>
  <si>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</si>
  <si>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</si>
  <si>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</si>
  <si>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</si>
  <si>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</si>
  <si>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</si>
  <si>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</si>
  <si>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</si>
  <si>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</si>
  <si>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</si>
  <si>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</si>
  <si>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</si>
  <si>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</si>
  <si>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</si>
  <si>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</si>
  <si>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</si>
  <si>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</si>
  <si>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</si>
  <si>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</si>
  <si>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</si>
  <si>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</si>
  <si>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</si>
  <si>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</si>
  <si>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</si>
  <si>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</si>
  <si>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</si>
  <si>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</si>
  <si>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</si>
  <si>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</si>
  <si>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</si>
  <si>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</si>
  <si>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</si>
  <si>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</si>
  <si>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</si>
  <si>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</si>
  <si>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</si>
  <si>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</si>
  <si>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</si>
  <si>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</si>
  <si>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</si>
  <si>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</si>
  <si>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</si>
  <si>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</si>
  <si>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</si>
  <si>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</si>
  <si>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</si>
  <si>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</si>
  <si>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</si>
  <si>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</si>
  <si>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</si>
  <si>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</si>
  <si>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</si>
  <si>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</si>
  <si>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</si>
  <si>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</si>
  <si>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</si>
  <si>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</si>
  <si>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</si>
  <si>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</si>
  <si>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</si>
  <si>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</si>
  <si>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</si>
  <si>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</si>
  <si>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</si>
  <si>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</si>
  <si>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</si>
  <si>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</si>
  <si>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</si>
  <si>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</si>
  <si>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</si>
  <si>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</si>
  <si>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</si>
  <si>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</si>
  <si>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</si>
  <si>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</si>
  <si>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</si>
  <si>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</si>
  <si>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</si>
  <si>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</si>
  <si>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</si>
  <si>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</si>
  <si>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</si>
  <si>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</si>
  <si>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</si>
  <si>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</si>
  <si>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</si>
  <si>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</si>
  <si>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</si>
  <si>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</si>
  <si>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</si>
  <si>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</si>
  <si>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</si>
  <si>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</si>
  <si>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</si>
  <si>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</si>
  <si>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</si>
  <si>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</si>
  <si>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</si>
  <si>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</si>
  <si>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</si>
  <si>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</si>
  <si>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</si>
  <si>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</si>
  <si>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</si>
  <si>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</si>
  <si>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</si>
  <si>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</si>
  <si>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</si>
  <si>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</si>
  <si>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</si>
  <si>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</si>
  <si>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</si>
  <si>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</si>
  <si>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</si>
  <si>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</si>
  <si>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</si>
  <si>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</si>
  <si>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</si>
  <si>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</si>
  <si>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</si>
  <si>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</si>
  <si>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</si>
  <si>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</si>
  <si>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</si>
  <si>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</si>
  <si>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</si>
  <si>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</si>
  <si>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</si>
  <si>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</si>
  <si>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</si>
  <si>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</si>
  <si>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</si>
  <si>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</si>
  <si>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</si>
  <si>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</si>
  <si>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</si>
  <si>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</si>
  <si>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</si>
  <si>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</si>
  <si>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</si>
  <si>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</si>
  <si>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</si>
  <si>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</si>
  <si>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</si>
  <si>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</si>
  <si>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</si>
  <si>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</si>
  <si>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</si>
  <si>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</si>
  <si>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</si>
  <si>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</si>
  <si>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</si>
  <si>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</si>
  <si>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</si>
  <si>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</si>
  <si>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</si>
  <si>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</si>
  <si>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</si>
  <si>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</si>
  <si>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</si>
  <si>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</si>
  <si>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</si>
  <si>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</si>
  <si>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</si>
  <si>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</si>
  <si>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</si>
  <si>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</si>
  <si>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</si>
  <si>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</si>
  <si>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</si>
  <si>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</si>
  <si>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</si>
  <si>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</si>
  <si>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</si>
  <si>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</si>
  <si>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</si>
  <si>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</si>
  <si>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</si>
  <si>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</si>
  <si>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</si>
  <si>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</si>
  <si>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</si>
  <si>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</si>
  <si>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</si>
  <si>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</si>
  <si>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</si>
  <si>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</si>
  <si>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</si>
  <si>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</si>
  <si>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</si>
  <si>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</si>
  <si>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</si>
  <si>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</si>
  <si>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</si>
  <si>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</si>
  <si>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</si>
  <si>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</si>
  <si>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</si>
  <si>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</si>
  <si>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</si>
  <si>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</si>
  <si>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</si>
  <si>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</si>
  <si>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</si>
  <si>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</si>
  <si>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</si>
  <si>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</si>
  <si>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</si>
  <si>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</si>
  <si>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</si>
  <si>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</si>
  <si>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</si>
  <si>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</si>
  <si>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</si>
  <si>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</si>
  <si>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</si>
  <si>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</si>
  <si>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</si>
  <si>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</si>
  <si>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</si>
  <si>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</si>
  <si>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</si>
  <si>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</si>
  <si>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</si>
  <si>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</si>
  <si>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</si>
  <si>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</si>
  <si>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</si>
  <si>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</si>
  <si>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</si>
  <si>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</si>
  <si>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</si>
  <si>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</si>
  <si>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</si>
  <si>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</si>
  <si>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</si>
  <si>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</si>
  <si>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</si>
  <si>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</si>
  <si>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</si>
  <si>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</si>
  <si>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</si>
  <si>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</si>
  <si>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</si>
  <si>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</si>
  <si>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</si>
  <si>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</si>
  <si>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</si>
  <si>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</si>
  <si>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</si>
  <si>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</si>
  <si>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</si>
  <si>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</si>
  <si>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</si>
  <si>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</si>
  <si>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</si>
  <si>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</si>
  <si>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</si>
  <si>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</si>
  <si>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</si>
  <si>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</si>
  <si>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</si>
  <si>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</si>
  <si>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</si>
  <si>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</si>
  <si>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</si>
  <si>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</si>
  <si>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</si>
  <si>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</si>
  <si>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</si>
  <si>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</si>
  <si>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</si>
  <si>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</si>
  <si>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</si>
  <si>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</si>
  <si>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</si>
  <si>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</si>
  <si>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</si>
  <si>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</si>
  <si>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</si>
  <si>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</si>
  <si>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</si>
  <si>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</si>
  <si>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</si>
  <si>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</si>
  <si>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</si>
  <si>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</si>
  <si>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</si>
  <si>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</si>
  <si>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</si>
  <si>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</si>
  <si>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</si>
  <si>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</si>
  <si>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</si>
  <si>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</si>
  <si>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</si>
  <si>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</si>
  <si>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</si>
  <si>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</si>
  <si>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</si>
  <si>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</si>
  <si>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</si>
  <si>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</si>
  <si>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</si>
  <si>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</si>
  <si>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</si>
  <si>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</si>
  <si>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</si>
  <si>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</si>
  <si>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</si>
  <si>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</si>
  <si>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</si>
  <si>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</si>
  <si>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</si>
  <si>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</si>
  <si>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</si>
  <si>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</si>
  <si>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</si>
  <si>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</si>
  <si>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</si>
  <si>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</si>
  <si>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</si>
  <si>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</si>
  <si>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</si>
  <si>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</si>
  <si>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</si>
  <si>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</si>
  <si>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</si>
  <si>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</si>
  <si>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</si>
  <si>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</si>
  <si>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</si>
  <si>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</si>
  <si>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</si>
  <si>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</si>
  <si>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</si>
  <si>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</si>
  <si>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</si>
  <si>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</si>
  <si>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</si>
  <si>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</si>
  <si>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</si>
  <si>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</si>
  <si>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</si>
  <si>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</si>
  <si>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</si>
  <si>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</si>
  <si>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</si>
  <si>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</si>
  <si>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</si>
  <si>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</si>
  <si>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</si>
  <si>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</si>
  <si>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</si>
  <si>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</si>
  <si>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</si>
  <si>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</si>
  <si>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</si>
  <si>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</si>
  <si>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</si>
  <si>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</si>
  <si>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</si>
  <si>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</si>
  <si>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</si>
  <si>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</si>
  <si>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</si>
  <si>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</si>
  <si>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</si>
  <si>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</si>
  <si>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</si>
  <si>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</si>
  <si>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</si>
  <si>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</si>
  <si>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</si>
  <si>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</si>
  <si>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</si>
  <si>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</si>
  <si>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</si>
  <si>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</si>
  <si>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</si>
  <si>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</si>
  <si>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</si>
  <si>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</si>
  <si>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</si>
  <si>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</si>
  <si>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</si>
  <si>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</si>
  <si>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</si>
  <si>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</si>
  <si>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</si>
  <si>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</si>
  <si>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</si>
  <si>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</si>
  <si>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</si>
  <si>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</si>
  <si>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</si>
  <si>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</si>
  <si>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</si>
  <si>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</si>
  <si>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</si>
  <si>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</si>
  <si>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</si>
  <si>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</si>
  <si>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</si>
  <si>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</si>
  <si>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</si>
  <si>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</si>
  <si>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</si>
  <si>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</si>
  <si>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</si>
  <si>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</si>
  <si>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</si>
  <si>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</si>
  <si>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</si>
  <si>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</si>
  <si>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</si>
  <si>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</si>
  <si>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</si>
  <si>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</si>
  <si>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</si>
  <si>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</si>
  <si>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</si>
  <si>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</si>
  <si>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</si>
  <si>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</si>
  <si>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</si>
  <si>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</si>
  <si>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</si>
  <si>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</si>
  <si>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</si>
  <si>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</si>
  <si>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</si>
  <si>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</si>
  <si>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</si>
  <si>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</si>
  <si>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</si>
  <si>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</si>
  <si>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</si>
  <si>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</si>
  <si>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</si>
  <si>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</si>
  <si>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</si>
  <si>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</si>
  <si>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</si>
  <si>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</si>
  <si>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</si>
  <si>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</si>
  <si>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</si>
  <si>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</si>
  <si>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</si>
  <si>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</si>
  <si>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</si>
  <si>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</si>
  <si>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</si>
  <si>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</si>
  <si>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</si>
  <si>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</si>
  <si>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</si>
  <si>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</si>
  <si>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</si>
  <si>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</si>
  <si>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</si>
  <si>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</si>
  <si>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</si>
  <si>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</si>
  <si>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</si>
  <si>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</si>
  <si>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</si>
  <si>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</si>
  <si>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</si>
  <si>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</si>
  <si>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</si>
  <si>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</si>
  <si>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</si>
  <si>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</si>
  <si>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</si>
  <si>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</si>
  <si>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</si>
  <si>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</si>
  <si>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</si>
  <si>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</si>
  <si>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</si>
  <si>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</si>
  <si>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</si>
  <si>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</si>
  <si>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</si>
  <si>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</si>
  <si>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</si>
  <si>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</si>
  <si>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</si>
  <si>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</si>
  <si>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</si>
  <si>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</si>
  <si>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</si>
  <si>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</si>
  <si>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</si>
  <si>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</si>
  <si>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</si>
  <si>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</si>
  <si>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</si>
  <si>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</si>
  <si>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</si>
  <si>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</si>
  <si>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</si>
  <si>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</si>
  <si>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</si>
  <si>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</si>
  <si>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</si>
  <si>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</si>
  <si>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</si>
  <si>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</si>
  <si>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</si>
  <si>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</si>
  <si>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</si>
  <si>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</si>
  <si>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</si>
  <si>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</si>
  <si>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</si>
  <si>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</si>
  <si>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</si>
  <si>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</si>
  <si>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</si>
  <si>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</si>
  <si>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</si>
  <si>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</si>
  <si>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</si>
  <si>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</si>
  <si>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</si>
  <si>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</si>
  <si>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</si>
  <si>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</si>
  <si>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</si>
  <si>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</si>
  <si>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</si>
  <si>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</si>
  <si>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</si>
  <si>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</si>
  <si>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</si>
  <si>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</si>
  <si>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</si>
  <si>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</si>
  <si>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</si>
  <si>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</si>
  <si>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</si>
  <si>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</si>
  <si>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</si>
  <si>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</si>
  <si>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</si>
  <si>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</si>
  <si>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</si>
  <si>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</si>
  <si>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</si>
  <si>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</si>
  <si>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</si>
  <si>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</si>
  <si>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</si>
  <si>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</si>
  <si>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</si>
  <si>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</si>
  <si>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</si>
  <si>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</si>
  <si>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</si>
  <si>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</si>
  <si>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</si>
  <si>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</si>
  <si>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</si>
  <si>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</si>
  <si>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</si>
  <si>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</si>
  <si>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</si>
  <si>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</si>
  <si>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</si>
  <si>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</si>
  <si>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</si>
  <si>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</si>
  <si>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</si>
  <si>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</si>
  <si>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</si>
  <si>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</si>
  <si>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</si>
  <si>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</si>
  <si>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</si>
  <si>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</si>
  <si>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</si>
  <si>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</si>
  <si>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</si>
  <si>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</si>
  <si>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</si>
  <si>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</si>
  <si>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</si>
  <si>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</si>
  <si>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</si>
  <si>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</si>
  <si>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</si>
  <si>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</si>
  <si>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</si>
  <si>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</si>
  <si>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</si>
  <si>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</si>
  <si>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</si>
  <si>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</si>
  <si>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</si>
  <si>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</si>
  <si>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</si>
  <si>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</si>
  <si>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</si>
  <si>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</si>
  <si>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</si>
  <si>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</si>
  <si>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</si>
  <si>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</si>
  <si>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</si>
  <si>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</si>
  <si>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</si>
  <si>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</si>
  <si>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</si>
  <si>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</si>
  <si>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</si>
  <si>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</si>
  <si>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</si>
  <si>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</si>
  <si>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</si>
  <si>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</si>
  <si>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</si>
  <si>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</si>
  <si>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</si>
  <si>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</si>
  <si>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</si>
  <si>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</si>
  <si>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</si>
  <si>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</si>
  <si>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</si>
  <si>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</si>
  <si>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</si>
  <si>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</si>
  <si>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</si>
  <si>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</si>
  <si>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</si>
  <si>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</si>
  <si>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</si>
  <si>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</si>
  <si>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</si>
  <si>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</si>
  <si>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</si>
  <si>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</si>
  <si>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</si>
  <si>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</si>
  <si>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</si>
  <si>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</si>
  <si>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</si>
  <si>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</si>
  <si>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</si>
  <si>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</si>
  <si>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</si>
  <si>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</si>
  <si>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</si>
  <si>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</si>
  <si>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</si>
  <si>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</si>
  <si>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</si>
  <si>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</si>
  <si>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</si>
  <si>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</si>
  <si>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</si>
  <si>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</si>
  <si>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</si>
  <si>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</si>
  <si>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</si>
  <si>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</si>
  <si>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</si>
  <si>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</si>
  <si>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</si>
  <si>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</si>
  <si>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</si>
  <si>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</si>
  <si>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</si>
  <si>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</si>
  <si>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</si>
  <si>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</si>
  <si>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</si>
  <si>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</si>
  <si>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</si>
  <si>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</si>
  <si>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</si>
  <si>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</si>
  <si>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</si>
  <si>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</si>
  <si>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</si>
  <si>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</si>
  <si>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</si>
  <si>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</si>
  <si>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</si>
  <si>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</si>
  <si>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</si>
  <si>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</si>
  <si>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</si>
  <si>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</si>
  <si>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</si>
  <si>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</si>
  <si>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</si>
  <si>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</si>
  <si>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</si>
  <si>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</si>
  <si>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</si>
  <si>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</si>
  <si>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</si>
  <si>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</si>
  <si>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</si>
  <si>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</si>
  <si>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</si>
  <si>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</si>
  <si>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</si>
  <si>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</si>
  <si>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</si>
  <si>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</si>
  <si>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</si>
  <si>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</si>
  <si>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</si>
  <si>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</si>
  <si>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</si>
  <si>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</si>
  <si>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</si>
  <si>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</si>
  <si>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</si>
  <si>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</si>
  <si>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</si>
  <si>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</si>
  <si>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</si>
  <si>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</si>
  <si>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</si>
  <si>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</si>
  <si>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</si>
  <si>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</si>
  <si>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</si>
  <si>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</si>
  <si>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</si>
  <si>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</si>
  <si>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</si>
  <si>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</si>
  <si>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</si>
  <si>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</si>
  <si>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</si>
  <si>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</si>
  <si>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</si>
  <si>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</si>
  <si>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</si>
  <si>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</si>
  <si>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</si>
  <si>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</si>
  <si>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</si>
  <si>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</si>
  <si>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</si>
  <si>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</si>
  <si>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</si>
  <si>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</si>
  <si>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</si>
  <si>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</si>
  <si>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</si>
  <si>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</si>
  <si>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</si>
  <si>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</si>
  <si>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</si>
  <si>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</si>
  <si>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</si>
  <si>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</si>
  <si>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</si>
  <si>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</si>
  <si>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</si>
  <si>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</si>
  <si>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</si>
  <si>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</si>
  <si>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</si>
  <si>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</si>
  <si>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</si>
  <si>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</si>
  <si>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</si>
  <si>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</si>
  <si>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</si>
  <si>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</si>
  <si>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</si>
  <si>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</si>
  <si>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</si>
  <si>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</si>
  <si>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</si>
  <si>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</si>
  <si>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</si>
  <si>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</si>
  <si>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</si>
  <si>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</si>
  <si>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</si>
  <si>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</si>
  <si>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</si>
  <si>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</si>
  <si>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</si>
  <si>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</si>
  <si>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</si>
  <si>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</si>
  <si>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</si>
  <si>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</si>
  <si>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</si>
  <si>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</si>
  <si>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</si>
  <si>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</si>
  <si>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</si>
  <si>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</si>
  <si>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</si>
  <si>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</si>
  <si>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</si>
  <si>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</si>
  <si>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</si>
  <si>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</si>
  <si>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</si>
  <si>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</si>
  <si>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</si>
  <si>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</si>
  <si>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</si>
  <si>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</si>
  <si>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</si>
  <si>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</si>
  <si>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</si>
  <si>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</si>
  <si>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</si>
  <si>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</si>
  <si>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</si>
  <si>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</si>
  <si>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</si>
  <si>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</si>
  <si>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</si>
  <si>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</si>
  <si>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</si>
  <si>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</si>
  <si>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</si>
  <si>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</si>
  <si>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</si>
  <si>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</si>
  <si>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</si>
  <si>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</si>
  <si>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</si>
  <si>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</si>
  <si>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</si>
  <si>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</si>
  <si>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</si>
  <si>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</si>
  <si>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</si>
  <si>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</si>
  <si>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</si>
  <si>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</si>
  <si>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</si>
  <si>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</si>
  <si>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</si>
  <si>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</si>
  <si>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</si>
  <si>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</si>
  <si>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</si>
  <si>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</si>
  <si>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</si>
  <si>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</si>
  <si>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</si>
  <si>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</si>
  <si>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</si>
  <si>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</si>
  <si>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</si>
  <si>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</si>
  <si>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</si>
  <si>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</si>
  <si>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</si>
  <si>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</si>
  <si>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</si>
  <si>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</si>
  <si>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</si>
  <si>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</si>
  <si>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</si>
  <si>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</si>
  <si>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</si>
  <si>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</si>
  <si>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</si>
  <si>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</si>
  <si>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</si>
  <si>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</si>
  <si>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</si>
  <si>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</si>
  <si>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</si>
  <si>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</si>
  <si>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</si>
  <si>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</si>
  <si>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</si>
  <si>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</si>
  <si>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</si>
  <si>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</si>
  <si>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</si>
  <si>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</si>
  <si>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</si>
  <si>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</si>
  <si>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</si>
  <si>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</si>
  <si>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</si>
  <si>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</si>
  <si>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</si>
  <si>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</si>
  <si>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</si>
  <si>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</si>
  <si>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</si>
  <si>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</si>
  <si>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</si>
  <si>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</si>
  <si>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</si>
  <si>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</si>
  <si>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</si>
  <si>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</si>
  <si>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</si>
  <si>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</si>
  <si>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</si>
  <si>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</si>
  <si>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</si>
  <si>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</si>
  <si>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</si>
  <si>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</si>
  <si>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</si>
  <si>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</si>
  <si>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</si>
  <si>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</si>
  <si>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</si>
  <si>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</si>
  <si>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</si>
  <si>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</si>
  <si>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</si>
  <si>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</si>
  <si>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</si>
  <si>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</si>
  <si>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</si>
  <si>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</si>
  <si>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</si>
  <si>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</si>
  <si>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</si>
  <si>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</si>
  <si>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</si>
  <si>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</si>
  <si>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</si>
  <si>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</si>
  <si>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</si>
  <si>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</si>
  <si>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</si>
  <si>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</si>
  <si>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</si>
  <si>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</si>
  <si>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</si>
  <si>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</si>
  <si>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</si>
  <si>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</si>
  <si>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</si>
  <si>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</si>
  <si>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</si>
  <si>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</si>
  <si>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</si>
  <si>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</si>
  <si>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</si>
  <si>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</si>
  <si>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</si>
  <si>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</si>
  <si>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</si>
  <si>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</si>
  <si>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</si>
  <si>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</si>
  <si>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</si>
  <si>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</si>
  <si>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</si>
  <si>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</si>
  <si>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</si>
  <si>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</si>
  <si>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</si>
  <si>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</si>
  <si>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</si>
  <si>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</si>
  <si>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</si>
  <si>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</si>
  <si>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</si>
  <si>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</si>
  <si>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</si>
  <si>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</si>
  <si>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</si>
  <si>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</si>
  <si>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</si>
  <si>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</si>
  <si>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</si>
  <si>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</si>
  <si>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</si>
  <si>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</si>
  <si>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</si>
  <si>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</si>
  <si>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</si>
  <si>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</si>
  <si>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</si>
  <si>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</si>
  <si>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</si>
  <si>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</si>
  <si>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</si>
  <si>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</si>
  <si>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</si>
  <si>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</si>
  <si>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</si>
  <si>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</si>
  <si>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</si>
  <si>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</si>
  <si>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</si>
  <si>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</si>
  <si>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</si>
  <si>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</si>
  <si>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</si>
  <si>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</si>
  <si>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</si>
  <si>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</si>
  <si>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</si>
  <si>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</si>
  <si>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</si>
  <si>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</si>
  <si>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</si>
  <si>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</si>
  <si>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</si>
  <si>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</si>
  <si>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</si>
  <si>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</si>
  <si>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</si>
  <si>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</si>
  <si>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</si>
  <si>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</si>
  <si>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</si>
  <si>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</si>
  <si>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</si>
  <si>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</si>
  <si>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</si>
  <si>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</si>
  <si>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</si>
  <si>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</si>
  <si>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</si>
  <si>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</si>
  <si>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</si>
  <si>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</si>
  <si>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</si>
  <si>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</si>
  <si>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</si>
  <si>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</si>
  <si>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</si>
  <si>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</si>
  <si>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</si>
  <si>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</si>
  <si>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</si>
  <si>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</si>
  <si>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</si>
  <si>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</si>
  <si>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</si>
  <si>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</si>
  <si>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</si>
  <si>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</si>
  <si>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</si>
  <si>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</si>
  <si>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</si>
  <si>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</si>
  <si>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</si>
  <si>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</si>
  <si>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</si>
  <si>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</si>
  <si>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</si>
  <si>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</si>
  <si>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</si>
  <si>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</si>
  <si>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</si>
  <si>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</si>
  <si>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</si>
  <si>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</si>
  <si>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</si>
  <si>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</si>
  <si>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</si>
  <si>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</si>
  <si>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</si>
  <si>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</si>
  <si>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</si>
  <si>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</si>
  <si>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</si>
  <si>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</si>
  <si>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</si>
  <si>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</si>
  <si>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</si>
  <si>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</si>
  <si>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</si>
  <si>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</si>
  <si>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</si>
  <si>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</si>
  <si>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</si>
  <si>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</si>
  <si>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</si>
  <si>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</si>
  <si>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</si>
  <si>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</si>
  <si>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</si>
  <si>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</si>
  <si>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</si>
  <si>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</si>
  <si>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</si>
  <si>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</si>
  <si>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</si>
  <si>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</si>
  <si>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</si>
  <si>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</si>
  <si>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</si>
  <si>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</si>
  <si>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</si>
  <si>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</si>
  <si>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</si>
  <si>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</si>
  <si>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</si>
  <si>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</si>
  <si>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</si>
  <si>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</si>
  <si>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</si>
  <si>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</si>
  <si>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</si>
  <si>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</si>
  <si>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</si>
  <si>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</si>
  <si>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</si>
  <si>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</si>
  <si>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</si>
  <si>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</si>
  <si>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</si>
  <si>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</si>
  <si>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</si>
  <si>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</si>
  <si>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</si>
  <si>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</si>
  <si>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</si>
  <si>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</si>
  <si>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</si>
  <si>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</si>
  <si>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</si>
  <si>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</si>
  <si>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</si>
  <si>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</si>
  <si>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</si>
  <si>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</si>
  <si>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</si>
  <si>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</si>
  <si>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</si>
  <si>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</si>
  <si>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</si>
  <si>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</si>
  <si>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</si>
  <si>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</si>
  <si>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</si>
  <si>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</si>
  <si>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</si>
  <si>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</si>
  <si>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</si>
  <si>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</si>
  <si>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</si>
  <si>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</si>
  <si>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</si>
  <si>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</si>
  <si>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</si>
  <si>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</si>
  <si>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</si>
  <si>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</si>
  <si>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</si>
  <si>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</si>
  <si>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</si>
  <si>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</si>
  <si>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</si>
  <si>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</si>
  <si>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</si>
  <si>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</si>
  <si>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</si>
  <si>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</si>
  <si>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</si>
  <si>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</si>
  <si>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</si>
  <si>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</si>
  <si>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</si>
  <si>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</si>
  <si>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</si>
  <si>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</si>
  <si>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</si>
  <si>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</si>
  <si>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</si>
  <si>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</si>
  <si>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</si>
  <si>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</si>
  <si>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</si>
  <si>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</si>
  <si>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</si>
  <si>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</si>
  <si>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</si>
  <si>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</si>
  <si>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</si>
  <si>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</si>
  <si>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</si>
  <si>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</si>
  <si>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</si>
  <si>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</si>
  <si>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</si>
  <si>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</si>
  <si>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</si>
  <si>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</si>
  <si>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</si>
  <si>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</si>
  <si>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</si>
  <si>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</si>
  <si>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</si>
  <si>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</si>
  <si>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</si>
  <si>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</si>
  <si>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</si>
  <si>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</si>
  <si>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</si>
  <si>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</si>
  <si>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</si>
  <si>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</si>
  <si>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</si>
  <si>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</si>
  <si>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</si>
  <si>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</si>
  <si>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</si>
  <si>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</si>
  <si>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</si>
  <si>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</si>
  <si>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</si>
  <si>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</si>
  <si>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</si>
  <si>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</si>
  <si>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</si>
  <si>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</si>
  <si>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</si>
  <si>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</si>
  <si>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</si>
  <si>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</si>
  <si>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</si>
  <si>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</si>
  <si>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</si>
  <si>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</si>
  <si>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</si>
  <si>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</si>
  <si>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</si>
  <si>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</si>
  <si>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</si>
  <si>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</si>
  <si>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</si>
  <si>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</si>
  <si>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</si>
  <si>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</si>
  <si>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</si>
  <si>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</si>
  <si>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</si>
  <si>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</si>
  <si>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</si>
  <si>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</si>
  <si>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</si>
  <si>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</si>
  <si>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</si>
  <si>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</si>
  <si>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</si>
  <si>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</si>
  <si>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</si>
  <si>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</si>
  <si>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</si>
  <si>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</si>
  <si>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</si>
  <si>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</si>
  <si>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</si>
  <si>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</si>
  <si>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</si>
  <si>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</si>
  <si>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</si>
  <si>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</si>
  <si>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</si>
  <si>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</si>
  <si>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</si>
  <si>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</si>
  <si>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</si>
  <si>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</si>
  <si>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</si>
  <si>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</si>
  <si>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</si>
  <si>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</si>
  <si>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</si>
  <si>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</si>
  <si>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</si>
  <si>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</si>
  <si>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</si>
  <si>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</si>
  <si>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</si>
  <si>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</si>
  <si>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</si>
  <si>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</si>
  <si>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</si>
  <si>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</si>
  <si>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</si>
  <si>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</si>
  <si>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</si>
  <si>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</si>
  <si>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</si>
  <si>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</si>
  <si>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</si>
  <si>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</si>
  <si>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</si>
  <si>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</si>
  <si>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</si>
  <si>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</si>
  <si>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</si>
  <si>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</si>
  <si>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</si>
  <si>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</si>
  <si>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</si>
  <si>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</si>
  <si>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</si>
  <si>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</si>
  <si>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</si>
  <si>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</si>
  <si>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</si>
  <si>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</si>
  <si>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</si>
  <si>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</si>
  <si>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</si>
  <si>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</si>
  <si>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</si>
  <si>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</si>
  <si>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</si>
  <si>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</si>
  <si>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</si>
  <si>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</si>
  <si>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</si>
  <si>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</si>
  <si>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</si>
  <si>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</si>
  <si>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</si>
  <si>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</si>
  <si>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</si>
  <si>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</si>
  <si>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</si>
  <si>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</si>
  <si>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</si>
  <si>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</si>
  <si>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</si>
  <si>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</si>
  <si>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</si>
  <si>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</si>
  <si>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</si>
  <si>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</si>
  <si>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</si>
  <si>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</si>
  <si>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</si>
  <si>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</si>
  <si>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</si>
  <si>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</si>
  <si>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</si>
  <si>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</si>
  <si>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</si>
  <si>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</si>
  <si>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</si>
  <si>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</si>
  <si>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</si>
  <si>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</si>
  <si>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</si>
  <si>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</si>
  <si>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</si>
  <si>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</si>
  <si>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</si>
  <si>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</si>
  <si>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</si>
  <si>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</si>
  <si>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</si>
  <si>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</si>
  <si>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</si>
  <si>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</si>
  <si>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</si>
  <si>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</si>
  <si>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</si>
  <si>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</si>
  <si>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</si>
  <si>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</si>
  <si>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</si>
  <si>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</si>
  <si>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</si>
  <si>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</si>
  <si>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</si>
  <si>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</si>
  <si>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</si>
  <si>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</si>
  <si>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</si>
  <si>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</si>
  <si>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</si>
  <si>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</si>
  <si>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</si>
  <si>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</si>
  <si>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</si>
  <si>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</si>
  <si>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</si>
  <si>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</si>
  <si>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</si>
  <si>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</si>
  <si>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</si>
  <si>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</si>
  <si>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</si>
  <si>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</si>
  <si>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</si>
  <si>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</si>
  <si>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</si>
  <si>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</si>
  <si>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</si>
  <si>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</si>
  <si>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</si>
  <si>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</si>
  <si>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</si>
  <si>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</si>
  <si>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</si>
  <si>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</si>
  <si>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</si>
  <si>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</si>
  <si>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</si>
  <si>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</si>
  <si>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</si>
  <si>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</si>
  <si>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</si>
  <si>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</si>
  <si>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</si>
  <si>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</si>
  <si>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</si>
  <si>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</si>
  <si>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</si>
  <si>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</si>
  <si>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</si>
  <si>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</si>
  <si>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</si>
  <si>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</si>
  <si>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</si>
  <si>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</si>
  <si>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</si>
  <si>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</si>
  <si>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</si>
  <si>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</si>
  <si>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</si>
  <si>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</si>
  <si>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</si>
  <si>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</si>
  <si>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</si>
  <si>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</si>
  <si>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</si>
  <si>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</si>
  <si>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</si>
  <si>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</si>
  <si>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</si>
  <si>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</si>
  <si>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</si>
  <si>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</si>
  <si>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</si>
  <si>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</si>
  <si>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</si>
  <si>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</si>
  <si>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</si>
  <si>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</si>
  <si>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</si>
  <si>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</si>
  <si>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</si>
  <si>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</si>
  <si>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</si>
  <si>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</si>
  <si>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</si>
  <si>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</si>
  <si>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</si>
  <si>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</si>
  <si>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</si>
  <si>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</si>
  <si>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</si>
  <si>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</si>
  <si>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</si>
  <si>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</si>
  <si>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</si>
  <si>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</si>
  <si>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</si>
  <si>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</si>
  <si>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</si>
  <si>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</si>
  <si>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</si>
  <si>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</si>
  <si>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</si>
  <si>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</si>
  <si>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</si>
  <si>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</si>
  <si>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</si>
  <si>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</si>
  <si>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</si>
  <si>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</si>
  <si>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</si>
  <si>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</si>
  <si>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</si>
  <si>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</si>
  <si>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</si>
  <si>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</si>
  <si>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</si>
  <si>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</si>
  <si>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</si>
  <si>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</si>
  <si>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</si>
  <si>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</si>
  <si>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</si>
  <si>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</si>
  <si>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</si>
  <si>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</si>
  <si>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</si>
  <si>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</si>
  <si>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</si>
  <si>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</si>
  <si>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</si>
  <si>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</si>
  <si>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</si>
  <si>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</si>
  <si>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</si>
  <si>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</si>
  <si>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</si>
  <si>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</si>
  <si>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</si>
  <si>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</si>
  <si>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</si>
  <si>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</si>
  <si>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</si>
  <si>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</si>
  <si>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</si>
  <si>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</si>
  <si>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</si>
  <si>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</si>
  <si>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</si>
  <si>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</si>
  <si>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</si>
  <si>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</si>
  <si>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</si>
  <si>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</si>
  <si>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</si>
  <si>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</si>
  <si>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</si>
  <si>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</si>
  <si>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</si>
  <si>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</si>
  <si>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</si>
  <si>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</si>
  <si>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</si>
  <si>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</si>
  <si>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</si>
  <si>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</si>
  <si>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</si>
  <si>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</si>
  <si>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</si>
  <si>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</si>
  <si>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</si>
  <si>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</si>
  <si>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</si>
  <si>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</si>
  <si>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</si>
  <si>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</si>
  <si>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</si>
  <si>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</si>
  <si>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</si>
  <si>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</si>
  <si>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</si>
  <si>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</si>
  <si>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</si>
  <si>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</si>
  <si>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</si>
  <si>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</si>
  <si>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</si>
  <si>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</si>
  <si>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</si>
  <si>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</si>
  <si>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</si>
  <si>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</si>
  <si>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</si>
  <si>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</si>
  <si>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</si>
  <si>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</si>
  <si>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</si>
  <si>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</si>
  <si>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</si>
  <si>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</si>
  <si>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</si>
  <si>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</si>
  <si>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</si>
  <si>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</si>
  <si>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</si>
  <si>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</si>
  <si>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</si>
  <si>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</si>
  <si>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</si>
  <si>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</si>
  <si>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</si>
  <si>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</si>
  <si>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</si>
  <si>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</si>
  <si>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</si>
  <si>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</si>
  <si>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</si>
  <si>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</si>
  <si>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</si>
  <si>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</si>
  <si>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</si>
  <si>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</si>
  <si>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</si>
  <si>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</si>
  <si>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</si>
  <si>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</si>
  <si>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</si>
  <si>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</si>
  <si>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</si>
  <si>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</si>
  <si>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</si>
  <si>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</si>
  <si>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</si>
  <si>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</si>
  <si>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</si>
  <si>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</si>
  <si>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</si>
  <si>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</si>
  <si>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</si>
  <si>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</si>
  <si>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</si>
  <si>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</si>
  <si>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</si>
  <si>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</si>
  <si>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</si>
  <si>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</si>
  <si>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</si>
  <si>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</si>
  <si>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</si>
  <si>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</si>
  <si>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</si>
  <si>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</si>
  <si>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</si>
  <si>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</si>
  <si>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</si>
  <si>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</si>
  <si>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</si>
  <si>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</si>
  <si>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</si>
  <si>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</si>
  <si>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</si>
  <si>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</si>
  <si>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</si>
  <si>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</si>
  <si>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</si>
  <si>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</si>
  <si>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</si>
  <si>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</si>
  <si>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</si>
  <si>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</si>
  <si>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</si>
  <si>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</si>
  <si>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</si>
  <si>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</si>
  <si>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</si>
  <si>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</si>
  <si>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</si>
  <si>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</si>
  <si>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</si>
  <si>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</si>
  <si>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</si>
  <si>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</si>
  <si>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</si>
  <si>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</si>
  <si>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</si>
  <si>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</si>
  <si>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</si>
  <si>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</si>
  <si>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</si>
  <si>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</si>
  <si>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</si>
  <si>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</si>
  <si>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</si>
  <si>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</si>
  <si>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</si>
  <si>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</si>
  <si>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</si>
  <si>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</si>
  <si>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</si>
  <si>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</si>
  <si>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</si>
  <si>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</si>
  <si>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</si>
  <si>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</si>
  <si>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</si>
  <si>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</si>
  <si>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</si>
  <si>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</si>
  <si>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</si>
  <si>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</si>
  <si>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</si>
  <si>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</si>
  <si>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</si>
  <si>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</si>
  <si>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</si>
  <si>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</si>
  <si>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</si>
  <si>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</si>
  <si>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</si>
  <si>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</si>
  <si>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</si>
  <si>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</si>
  <si>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</si>
  <si>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</si>
  <si>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</si>
  <si>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</si>
  <si>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</si>
  <si>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</si>
  <si>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</si>
  <si>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</si>
  <si>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</si>
  <si>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</si>
  <si>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</si>
  <si>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</si>
  <si>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</si>
  <si>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</si>
  <si>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</si>
  <si>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</si>
  <si>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</si>
  <si>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</si>
  <si>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</si>
  <si>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</si>
  <si>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</si>
  <si>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</si>
  <si>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</si>
  <si>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</si>
  <si>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</si>
  <si>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</si>
  <si>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</si>
  <si>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</si>
  <si>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</si>
  <si>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</si>
  <si>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</si>
  <si>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</si>
  <si>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</si>
  <si>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</si>
  <si>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</si>
  <si>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</si>
  <si>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</si>
  <si>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</si>
  <si>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</si>
  <si>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</si>
  <si>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</si>
  <si>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</si>
  <si>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</si>
  <si>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</si>
  <si>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</si>
  <si>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</si>
  <si>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</si>
  <si>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</si>
  <si>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</si>
  <si>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</si>
  <si>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</si>
  <si>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</si>
  <si>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</si>
  <si>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</si>
  <si>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</si>
  <si>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</si>
  <si>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</si>
  <si>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</si>
  <si>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</si>
  <si>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</si>
  <si>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</si>
  <si>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</si>
  <si>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</si>
  <si>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</si>
  <si>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</si>
  <si>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</si>
  <si>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</si>
  <si>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</si>
  <si>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</si>
  <si>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</si>
  <si>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</si>
  <si>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</si>
  <si>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</si>
  <si>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</si>
  <si>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</si>
  <si>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</si>
  <si>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</si>
  <si>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</si>
  <si>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</si>
  <si>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</si>
  <si>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</si>
  <si>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</si>
  <si>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</si>
  <si>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</si>
  <si>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</si>
  <si>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</si>
  <si>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</si>
  <si>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</si>
  <si>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</si>
  <si>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</si>
  <si>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</si>
  <si>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</si>
  <si>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</si>
  <si>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</si>
  <si>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</si>
  <si>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</si>
  <si>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</si>
  <si>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</si>
  <si>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</si>
  <si>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</si>
  <si>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</si>
  <si>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</si>
  <si>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</si>
  <si>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</si>
  <si>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</si>
  <si>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</si>
  <si>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</si>
  <si>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</si>
  <si>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</si>
  <si>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</si>
  <si>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</si>
  <si>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</si>
  <si>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</si>
  <si>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</si>
  <si>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</si>
  <si>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</si>
  <si>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</si>
  <si>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</si>
  <si>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</si>
  <si>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</si>
  <si>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</si>
  <si>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</si>
  <si>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</si>
  <si>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</si>
  <si>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</si>
  <si>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</si>
  <si>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</si>
  <si>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</si>
  <si>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</si>
  <si>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</si>
  <si>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</si>
  <si>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</si>
  <si>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</si>
  <si>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</si>
  <si>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</si>
  <si>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</si>
  <si>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</si>
  <si>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</si>
  <si>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</si>
  <si>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</si>
  <si>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</si>
  <si>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</si>
  <si>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</si>
  <si>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</si>
  <si>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</si>
  <si>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</si>
  <si>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</si>
  <si>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</si>
  <si>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</si>
  <si>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</si>
  <si>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</si>
  <si>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</si>
  <si>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</si>
  <si>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</si>
  <si>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</si>
  <si>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</si>
  <si>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</si>
  <si>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</si>
  <si>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</si>
  <si>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</si>
  <si>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</si>
  <si>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</si>
  <si>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</si>
  <si>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</si>
  <si>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</si>
  <si>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</si>
  <si>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</si>
  <si>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</si>
  <si>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</si>
  <si>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</si>
  <si>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</si>
  <si>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</si>
  <si>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</si>
  <si>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</si>
  <si>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</si>
  <si>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</si>
  <si>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</si>
  <si>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</si>
  <si>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</si>
  <si>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</si>
  <si>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</si>
  <si>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</si>
  <si>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</si>
  <si>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</si>
  <si>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</si>
  <si>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</si>
  <si>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</si>
  <si>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</si>
  <si>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</si>
  <si>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</si>
  <si>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</si>
  <si>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</si>
  <si>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</si>
  <si>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</si>
  <si>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</si>
  <si>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</si>
  <si>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</si>
  <si>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</si>
  <si>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</si>
  <si>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</si>
  <si>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</si>
  <si>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</si>
  <si>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</si>
  <si>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</si>
  <si>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</si>
  <si>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</si>
  <si>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</si>
  <si>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</si>
  <si>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</si>
  <si>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</si>
  <si>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</si>
  <si>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</si>
  <si>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</si>
  <si>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</si>
  <si>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</si>
  <si>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</si>
  <si>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</si>
  <si>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</si>
  <si>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</si>
  <si>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</si>
  <si>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</si>
  <si>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</si>
  <si>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</si>
  <si>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</si>
  <si>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</si>
  <si>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</si>
  <si>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</si>
  <si>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</si>
  <si>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</si>
  <si>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</si>
  <si>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</si>
  <si>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</si>
  <si>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</si>
  <si>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</si>
  <si>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</si>
  <si>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</si>
  <si>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</si>
  <si>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</si>
  <si>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</si>
  <si>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</si>
  <si>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</si>
  <si>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</si>
  <si>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</si>
  <si>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</si>
  <si>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</si>
  <si>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</si>
  <si>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</si>
  <si>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</si>
  <si>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</si>
  <si>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</si>
  <si>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</si>
  <si>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</si>
  <si>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</si>
  <si>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</si>
  <si>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</si>
  <si>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</si>
  <si>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</si>
  <si>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</si>
  <si>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</si>
  <si>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</si>
  <si>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</si>
  <si>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</si>
  <si>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</si>
  <si>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</si>
  <si>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</si>
  <si>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</si>
  <si>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</si>
  <si>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</si>
  <si>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</si>
  <si>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</si>
  <si>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</si>
  <si>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</si>
  <si>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</si>
  <si>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</si>
  <si>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</si>
  <si>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</si>
  <si>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</si>
  <si>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</si>
  <si>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</si>
  <si>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</si>
  <si>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</si>
  <si>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</si>
  <si>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</si>
  <si>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</si>
  <si>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</si>
  <si>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</si>
  <si>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</si>
  <si>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</si>
  <si>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</si>
  <si>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</si>
  <si>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</si>
  <si>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</si>
  <si>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</si>
  <si>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</si>
  <si>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</si>
  <si>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</si>
  <si>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</si>
  <si>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</si>
  <si>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</si>
  <si>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</si>
  <si>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</si>
  <si>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</si>
  <si>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</si>
  <si>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</si>
  <si>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</si>
  <si>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</si>
  <si>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</si>
  <si>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</si>
  <si>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</si>
  <si>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</si>
  <si>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</si>
  <si>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</si>
  <si>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</si>
  <si>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</si>
  <si>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</si>
  <si>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</si>
  <si>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</si>
  <si>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</si>
  <si>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</si>
  <si>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</si>
  <si>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</si>
  <si>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</si>
  <si>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</si>
  <si>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</si>
  <si>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</si>
  <si>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</si>
  <si>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</si>
  <si>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</si>
  <si>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</si>
  <si>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</si>
  <si>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</si>
  <si>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</si>
  <si>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</si>
  <si>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</si>
  <si>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</si>
  <si>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</si>
  <si>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</si>
  <si>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</si>
  <si>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</si>
  <si>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</si>
  <si>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</si>
  <si>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</si>
  <si>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</si>
  <si>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</si>
  <si>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</si>
  <si>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</si>
  <si>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</si>
  <si>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</si>
  <si>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</si>
  <si>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</si>
  <si>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</si>
  <si>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</si>
  <si>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</si>
  <si>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</si>
  <si>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</si>
  <si>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</si>
  <si>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</si>
  <si>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</si>
  <si>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</si>
  <si>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</si>
  <si>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</si>
  <si>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</si>
  <si>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</si>
  <si>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</si>
  <si>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</si>
  <si>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</si>
  <si>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</si>
  <si>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</si>
  <si>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</si>
  <si>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</si>
  <si>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</si>
  <si>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</si>
  <si>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</si>
  <si>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</si>
  <si>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</si>
  <si>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</si>
  <si>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</si>
  <si>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</si>
  <si>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</si>
  <si>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</si>
  <si>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</si>
  <si>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</si>
  <si>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</si>
  <si>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</si>
  <si>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</si>
  <si>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</si>
  <si>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</si>
  <si>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</si>
  <si>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</si>
  <si>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</si>
  <si>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</si>
  <si>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</si>
  <si>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</si>
  <si>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</si>
  <si>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</si>
  <si>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</si>
  <si>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</si>
  <si>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</si>
  <si>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</si>
  <si>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</si>
  <si>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</si>
  <si>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</si>
  <si>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</si>
  <si>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</si>
  <si>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</si>
  <si>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</si>
  <si>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</si>
  <si>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</si>
  <si>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</si>
  <si>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</si>
  <si>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</si>
  <si>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</si>
  <si>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</si>
  <si>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</si>
  <si>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</si>
  <si>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</si>
  <si>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</si>
  <si>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</si>
  <si>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</si>
  <si>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</si>
  <si>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</si>
  <si>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</si>
  <si>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</si>
  <si>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</si>
  <si>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</si>
  <si>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</si>
  <si>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</si>
  <si>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</si>
  <si>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</si>
  <si>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</si>
  <si>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</si>
  <si>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</si>
  <si>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</si>
  <si>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</si>
  <si>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</si>
  <si>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</si>
  <si>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</si>
  <si>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</si>
  <si>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</si>
  <si>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</si>
  <si>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</si>
  <si>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</si>
  <si>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</si>
  <si>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</si>
  <si>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</si>
  <si>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</si>
  <si>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</si>
  <si>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</si>
  <si>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</si>
  <si>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</si>
  <si>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</si>
  <si>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</si>
  <si>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</si>
  <si>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</si>
  <si>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</si>
  <si>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</si>
  <si>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</si>
  <si>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</si>
  <si>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</si>
  <si>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</si>
  <si>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</si>
  <si>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</si>
  <si>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</si>
  <si>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</si>
  <si>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</si>
  <si>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</si>
  <si>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</si>
  <si>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</si>
  <si>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</si>
  <si>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</si>
  <si>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</si>
  <si>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</si>
  <si>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</si>
  <si>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</si>
  <si>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</si>
  <si>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</si>
  <si>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</si>
  <si>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</si>
  <si>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</si>
  <si>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</si>
  <si>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</si>
  <si>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</si>
  <si>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</si>
  <si>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</si>
  <si>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</si>
  <si>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</si>
  <si>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</si>
  <si>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</si>
  <si>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</si>
  <si>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</si>
  <si>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</si>
  <si>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</si>
  <si>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</si>
  <si>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</si>
  <si>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</si>
  <si>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</si>
  <si>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</si>
  <si>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</si>
  <si>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</si>
  <si>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</si>
  <si>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</si>
  <si>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</si>
  <si>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</si>
  <si>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</si>
  <si>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</si>
  <si>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</si>
  <si>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</si>
  <si>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</si>
  <si>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</si>
  <si>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</si>
  <si>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</si>
  <si>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</si>
  <si>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</si>
  <si>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</si>
  <si>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</si>
  <si>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</si>
  <si>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</si>
  <si>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</si>
  <si>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</si>
  <si>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</si>
  <si>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</si>
  <si>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</si>
  <si>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</si>
  <si>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</si>
  <si>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</si>
  <si>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</si>
  <si>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</si>
  <si>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</si>
  <si>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</si>
  <si>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</si>
  <si>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</si>
  <si>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</si>
  <si>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</si>
  <si>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</si>
  <si>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</si>
  <si>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</si>
  <si>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</si>
  <si>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</si>
  <si>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</si>
  <si>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</si>
  <si>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</si>
  <si>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</si>
  <si>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</si>
  <si>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</si>
  <si>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</si>
  <si>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</si>
  <si>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</si>
  <si>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</si>
  <si>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</si>
  <si>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</si>
  <si>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</si>
  <si>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</si>
  <si>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</si>
  <si>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</si>
  <si>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</si>
  <si>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</si>
  <si>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</si>
  <si>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</si>
  <si>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</si>
  <si>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</si>
  <si>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</si>
  <si>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</si>
  <si>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</si>
  <si>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</si>
  <si>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</si>
  <si>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</si>
  <si>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</si>
  <si>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</si>
  <si>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</si>
  <si>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</si>
  <si>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</si>
  <si>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</si>
  <si>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</si>
  <si>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</si>
  <si>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</si>
  <si>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</si>
  <si>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</si>
  <si>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</si>
  <si>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</si>
  <si>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</si>
  <si>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</si>
  <si>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</si>
  <si>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</si>
  <si>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</si>
  <si>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</si>
  <si>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</si>
  <si>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</si>
  <si>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</si>
  <si>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</si>
  <si>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</si>
  <si>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</si>
  <si>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</si>
  <si>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</si>
  <si>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</si>
  <si>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</si>
  <si>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</si>
  <si>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</si>
  <si>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</si>
  <si>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</si>
  <si>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</si>
  <si>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</si>
  <si>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</si>
  <si>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</si>
  <si>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</si>
  <si>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</si>
  <si>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</si>
  <si>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</si>
  <si>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</si>
  <si>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</si>
  <si>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</si>
  <si>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</si>
  <si>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</si>
  <si>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</si>
  <si>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</si>
  <si>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</si>
  <si>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</si>
  <si>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</si>
  <si>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</si>
  <si>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</si>
  <si>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</si>
  <si>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</si>
  <si>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</si>
  <si>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</si>
  <si>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</si>
  <si>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</si>
  <si>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</si>
  <si>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</si>
  <si>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</si>
  <si>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</si>
  <si>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</si>
  <si>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</si>
  <si>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</si>
  <si>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</si>
  <si>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</si>
  <si>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</si>
  <si>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</si>
  <si>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</si>
  <si>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</si>
  <si>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</si>
  <si>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</si>
  <si>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</si>
  <si>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</si>
  <si>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</si>
  <si>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</si>
  <si>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</si>
  <si>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</si>
  <si>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</si>
  <si>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</si>
  <si>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</si>
  <si>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</si>
  <si>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</si>
  <si>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</si>
  <si>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</si>
  <si>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</si>
  <si>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</si>
  <si>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</si>
  <si>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</si>
  <si>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</si>
  <si>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</si>
  <si>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</si>
  <si>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</si>
  <si>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</si>
  <si>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</si>
  <si>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</si>
  <si>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</si>
  <si>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</si>
  <si>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</si>
  <si>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</si>
  <si>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</si>
  <si>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</si>
  <si>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</si>
  <si>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</si>
  <si>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</si>
  <si>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</si>
  <si>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</si>
  <si>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</si>
  <si>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</si>
  <si>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</si>
  <si>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</si>
  <si>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</si>
  <si>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</si>
  <si>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</si>
  <si>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</si>
  <si>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</si>
  <si>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</si>
  <si>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</si>
  <si>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</si>
  <si>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</si>
  <si>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</si>
  <si>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</si>
  <si>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</si>
  <si>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</si>
  <si>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</si>
  <si>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</si>
  <si>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</si>
  <si>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</si>
  <si>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</si>
  <si>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</si>
  <si>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</si>
  <si>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</si>
  <si>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</si>
  <si>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</si>
  <si>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</si>
  <si>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</si>
  <si>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</si>
  <si>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</si>
  <si>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</si>
  <si>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</si>
  <si>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</si>
  <si>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</si>
  <si>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</si>
  <si>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</si>
  <si>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</si>
  <si>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</si>
  <si>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</si>
  <si>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</si>
  <si>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</si>
  <si>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</si>
  <si>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</si>
  <si>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</si>
  <si>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</si>
  <si>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</si>
  <si>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</si>
  <si>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</si>
  <si>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</si>
  <si>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</si>
  <si>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</si>
  <si>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</si>
  <si>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</si>
  <si>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</si>
  <si>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</si>
  <si>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</si>
  <si>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</si>
  <si>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</si>
  <si>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</si>
  <si>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</si>
  <si>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</si>
  <si>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</si>
  <si>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</si>
  <si>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</si>
  <si>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</si>
  <si>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</si>
  <si>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</si>
  <si>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</si>
  <si>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</si>
  <si>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</si>
  <si>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</si>
  <si>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</si>
  <si>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</si>
  <si>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</si>
  <si>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</si>
  <si>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</si>
  <si>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</si>
  <si>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</si>
  <si>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</si>
  <si>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</si>
  <si>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</si>
  <si>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</si>
  <si>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</si>
  <si>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</si>
  <si>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</si>
  <si>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</si>
  <si>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</si>
  <si>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</si>
  <si>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</si>
  <si>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</si>
  <si>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</si>
  <si>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</si>
  <si>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</si>
  <si>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</si>
  <si>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</si>
  <si>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</si>
  <si>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</si>
  <si>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</si>
  <si>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</si>
  <si>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</si>
  <si>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</si>
  <si>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</si>
  <si>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</si>
  <si>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</si>
  <si>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</si>
  <si>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</si>
  <si>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</si>
  <si>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</si>
  <si>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</si>
  <si>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</si>
  <si>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</si>
  <si>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</si>
  <si>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</si>
  <si>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</si>
  <si>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</si>
  <si>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</si>
  <si>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</si>
  <si>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</si>
  <si>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</si>
  <si>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</si>
  <si>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</si>
  <si>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</si>
  <si>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</si>
  <si>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</si>
  <si>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</si>
  <si>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</si>
  <si>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</si>
  <si>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</si>
  <si>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</si>
  <si>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</si>
  <si>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</si>
  <si>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</si>
  <si>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</si>
  <si>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</si>
  <si>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</si>
  <si>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</si>
  <si>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</si>
  <si>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</si>
  <si>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</si>
  <si>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</si>
  <si>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</si>
  <si>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</si>
  <si>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</si>
  <si>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</si>
  <si>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</si>
  <si>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</si>
  <si>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</si>
  <si>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</si>
  <si>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</si>
  <si>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</si>
  <si>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</si>
  <si>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</si>
  <si>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</si>
  <si>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</si>
  <si>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</si>
  <si>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</si>
  <si>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</si>
  <si>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</si>
  <si>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</si>
  <si>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</si>
  <si>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</si>
  <si>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</si>
  <si>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</si>
  <si>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</si>
  <si>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</si>
  <si>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</si>
  <si>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</si>
  <si>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</si>
  <si>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</si>
  <si>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</si>
  <si>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</si>
  <si>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</si>
  <si>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</si>
  <si>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</si>
  <si>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</si>
  <si>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</si>
  <si>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</si>
  <si>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</si>
  <si>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</si>
  <si>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</si>
  <si>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</si>
  <si>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</si>
  <si>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</si>
  <si>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</si>
  <si>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</si>
  <si>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</si>
  <si>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</si>
  <si>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</si>
  <si>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</si>
  <si>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</si>
  <si>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</si>
  <si>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</si>
  <si>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</si>
  <si>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</si>
  <si>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</si>
  <si>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</si>
  <si>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</si>
  <si>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</si>
  <si>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</si>
  <si>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</si>
  <si>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</si>
  <si>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</si>
  <si>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</si>
  <si>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</si>
  <si>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</si>
  <si>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</si>
  <si>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</si>
  <si>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</si>
  <si>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</si>
  <si>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</si>
  <si>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</si>
  <si>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</si>
  <si>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</si>
  <si>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</si>
  <si>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</si>
  <si>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</si>
  <si>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</si>
  <si>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</si>
  <si>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</si>
  <si>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</si>
  <si>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</si>
  <si>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</si>
  <si>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</si>
  <si>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</si>
  <si>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</si>
  <si>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</si>
  <si>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</si>
  <si>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</si>
  <si>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</si>
  <si>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</si>
  <si>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</si>
  <si>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</si>
  <si>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</si>
  <si>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</si>
  <si>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</si>
  <si>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</si>
  <si>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</si>
  <si>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</si>
  <si>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</si>
  <si>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</si>
  <si>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</si>
  <si>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</si>
  <si>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</si>
  <si>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</si>
  <si>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</si>
  <si>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</si>
  <si>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</si>
  <si>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</si>
  <si>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</si>
  <si>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</si>
  <si>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</si>
  <si>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</si>
  <si>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</si>
  <si>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</si>
  <si>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Subcategory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</si>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</sst>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0-4CA9-B042-62FF88E5915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0-4CA9-B042-62FF88E5915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C0-4CA9-B042-62FF88E59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135312"/>
        <c:axId val="225136144"/>
      </c:lineChart>
      <c:catAx>
        <c:axId val="22513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136144"/>
        <c:crosses val="autoZero"/>
        <c:auto val="1"/>
        <c:lblAlgn val="ctr"/>
        <c:lblOffset val="100"/>
        <c:noMultiLvlLbl val="0"/>
      </c:catAx>
      <c:valAx>
        <c:axId val="22513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15-4BB6-AECD-EAD670A93CF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15-4BB6-AECD-EAD670A93CF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15-4BB6-AECD-EAD670A93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134880"/>
        <c:axId val="2951382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C15-4BB6-AECD-EAD670A93CF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C15-4BB6-AECD-EAD670A93CF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C15-4BB6-AECD-EAD670A93CF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C15-4BB6-AECD-EAD670A93CF5}"/>
                  </c:ext>
                </c:extLst>
              </c15:ser>
            </c15:filteredLineSeries>
          </c:ext>
        </c:extLst>
      </c:lineChart>
      <c:catAx>
        <c:axId val="29513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138208"/>
        <c:crosses val="autoZero"/>
        <c:auto val="1"/>
        <c:lblAlgn val="ctr"/>
        <c:lblOffset val="100"/>
        <c:noMultiLvlLbl val="0"/>
      </c:catAx>
      <c:valAx>
        <c:axId val="29513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1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1066799</xdr:colOff>
      <xdr:row>6</xdr:row>
      <xdr:rowOff>171450</xdr:rowOff>
    </xdr:from>
    <xdr:to>
      <xdr:col>22</xdr:col>
      <xdr:colOff>209550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C05025-08E9-4A07-9026-E4355281B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342899</xdr:colOff>
      <xdr:row>11</xdr:row>
      <xdr:rowOff>180976</xdr:rowOff>
    </xdr:from>
    <xdr:to>
      <xdr:col>32</xdr:col>
      <xdr:colOff>523875</xdr:colOff>
      <xdr:row>49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8CA48-FE06-416B-8279-23062A21B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lin gu" refreshedDate="44307.871273611112" createdVersion="7" refreshedVersion="7" minRefreshableVersion="3" recordCount="4114" xr:uid="{90ECC44A-8A9D-4C83-A6DD-9EB1C87CB54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BE63B-1EBA-4499-B4C1-D44880815CF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2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610B9-77CC-4D8D-B24F-7C20D046D9C1}">
  <dimension ref="A1:E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1" width="11.28515625" bestFit="1" customWidth="1"/>
  </cols>
  <sheetData>
    <row r="1" spans="1:5" x14ac:dyDescent="0.25">
      <c r="A1" s="12" t="s">
        <v>8364</v>
      </c>
      <c r="B1" t="s">
        <v>8315</v>
      </c>
    </row>
    <row r="2" spans="1:5" x14ac:dyDescent="0.25">
      <c r="A2" s="12" t="s">
        <v>8380</v>
      </c>
      <c r="B2" t="s">
        <v>8362</v>
      </c>
    </row>
    <row r="4" spans="1:5" x14ac:dyDescent="0.25">
      <c r="A4" s="12" t="s">
        <v>8361</v>
      </c>
      <c r="B4" s="12" t="s">
        <v>8358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5">
      <c r="A7" s="16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5">
      <c r="A8" s="16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5">
      <c r="A9" s="16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5">
      <c r="A10" s="16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5">
      <c r="A11" s="16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5">
      <c r="A12" s="16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5">
      <c r="A13" s="16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5">
      <c r="A14" s="16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5">
      <c r="A15" s="16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25">
      <c r="A16" s="16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5">
      <c r="A17" s="16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5">
      <c r="A18" s="16" t="s">
        <v>8359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G31" sqref="G3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2.85546875" style="9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style="9" customWidth="1"/>
    <col min="16" max="16" width="18.140625" customWidth="1"/>
    <col min="17" max="17" width="41.140625" customWidth="1"/>
    <col min="18" max="18" width="17.28515625" customWidth="1"/>
    <col min="19" max="19" width="25.7109375" style="14" customWidth="1"/>
    <col min="20" max="20" width="26" style="14" customWidth="1"/>
    <col min="21" max="21" width="14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0" t="s">
        <v>8364</v>
      </c>
      <c r="R1" s="1" t="s">
        <v>8363</v>
      </c>
      <c r="S1" s="13" t="s">
        <v>8365</v>
      </c>
      <c r="T1" s="13" t="s">
        <v>8366</v>
      </c>
      <c r="U1" s="15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9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9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9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9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9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9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9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9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9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9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9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9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9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9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9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9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9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9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9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9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9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9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9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9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9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9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9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9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9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9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9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9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9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9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9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9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9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9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9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9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9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9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9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9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9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9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9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9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9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9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9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9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9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9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9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9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9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9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9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9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9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9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9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9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9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9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9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9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9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9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9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9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9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9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9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9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9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9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9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9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9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9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9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9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9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9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9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9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9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9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9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9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9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9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9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9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9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9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9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9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9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9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9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9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9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9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9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9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9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9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9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9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9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9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9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9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9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9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9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9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9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9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9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9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9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9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9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9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9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9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9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9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9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9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9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9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9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9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9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9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9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9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9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9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9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9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9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9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9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9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9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9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9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9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9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9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9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9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9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9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9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9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9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9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9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9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9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9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9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9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9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9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9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9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9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9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9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9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9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9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9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9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9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9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9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9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9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9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9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9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9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9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9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9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9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9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9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9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9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9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9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9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9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9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9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9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9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9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9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9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9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9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9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9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9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9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9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9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9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9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9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9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9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9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9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9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9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9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9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9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9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9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9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9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9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9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9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9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9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9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9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9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9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9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9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9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9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9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9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9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9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9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9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9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9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9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9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9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9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9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9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9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9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9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9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9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9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9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9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9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9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9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9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9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9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9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9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9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9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9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9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9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9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9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9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9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9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9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9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9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9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9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9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9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9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9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9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9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9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9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9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9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9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9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9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9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9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9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9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9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9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9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9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9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9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9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9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9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9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9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9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9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9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9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9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9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9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9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9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9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9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9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9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9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9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9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9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9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9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9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9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9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9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9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9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9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9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9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9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9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9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9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9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9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9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9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9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9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9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9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9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9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9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9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9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9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9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9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9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9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9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9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9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9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9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9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9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9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9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9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9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9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9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9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9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9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9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9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9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9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9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9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9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9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9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9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9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9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9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9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9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9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9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9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9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9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9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9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9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9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9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9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9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9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9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9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9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9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9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9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9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9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9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9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9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9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9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9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9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9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9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9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9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9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9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9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9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9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9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9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9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9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9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9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9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9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9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9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9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9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9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9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9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9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9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9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9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9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9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9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9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9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9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9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9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9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9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9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9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9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9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9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9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9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9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9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9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9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9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9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9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9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9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9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9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9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9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9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9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9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9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9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9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9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9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9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9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9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9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9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9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9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9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9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9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9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9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9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9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9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9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9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9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9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9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9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9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9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9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9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9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9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9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9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9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9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9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9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9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9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9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9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9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9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9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9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9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9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9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9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9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9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9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9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9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9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9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9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9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9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9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9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9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9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9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9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9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9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9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9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9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9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9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9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9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9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9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9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9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9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9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9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9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9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9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9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9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9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9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9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9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9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9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9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9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9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9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9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9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9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9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9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9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9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9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9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9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9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9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9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9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9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9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9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9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9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9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9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9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9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9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9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9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9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9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9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9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9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9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9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9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9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9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9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9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9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9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9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9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9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9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9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9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9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9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9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9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9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9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9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9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9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9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9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9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9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9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9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9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9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9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9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9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9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9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9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9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9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9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9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9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9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9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9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9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9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9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9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9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9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9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9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9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9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9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9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9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9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9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9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9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9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9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9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9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9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9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9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9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9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9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9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9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9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9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9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9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9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9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9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9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9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9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9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9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9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9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9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9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9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9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9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9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9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9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9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9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9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9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9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9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9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9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9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9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9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9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9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9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9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9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9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9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9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9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9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9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9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9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9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9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9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9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9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9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9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9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9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9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9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9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9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9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9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9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9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9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9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9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9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9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9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9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9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9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9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9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9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9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9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9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9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9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9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9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9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9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9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9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9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9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9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9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9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9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9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9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9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9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9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9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9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9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9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9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9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9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9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9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9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9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9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9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9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9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9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9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9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9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9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9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9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9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9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9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9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9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9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9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9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9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9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9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9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9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9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9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9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9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9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9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9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9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9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9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9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9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9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9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9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9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9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9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9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9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9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9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9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9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9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9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9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9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9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9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9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9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9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9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9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9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9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9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9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9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9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9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9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9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9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9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9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9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9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9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9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9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9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9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9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9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9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9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9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9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9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9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9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9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9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9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9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9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9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9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9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9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9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9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9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9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9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9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9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9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9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9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9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9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9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9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9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9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9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9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9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9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9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9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9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9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9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9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9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9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9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9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9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9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9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9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9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9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9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9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9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9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9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9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9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9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9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9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9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9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9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9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9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9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9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9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9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9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9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9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9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9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9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9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9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9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9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9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9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9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9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9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9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9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9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9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9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9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9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9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9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9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9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9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9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9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9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9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9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9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9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9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9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9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9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9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9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9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9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9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9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9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9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9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9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9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9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9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9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9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9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9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9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9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9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9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9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9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9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9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9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9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9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9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9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9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9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9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9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9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9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9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9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9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9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9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9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9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9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9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9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9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9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9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9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9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9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9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9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9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9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9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9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9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9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9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9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9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9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9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9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9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9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9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9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9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9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9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9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9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9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9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9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9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9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9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9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9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9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9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9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9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9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9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9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9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9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9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9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9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9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9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9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9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9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9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9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9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9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9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9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9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9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9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9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9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9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9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9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9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9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9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9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9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9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9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9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9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9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9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9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9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9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9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9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9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9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9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9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9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9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9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9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9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9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9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9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9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9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9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9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9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9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9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9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9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9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9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9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9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9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9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9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9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9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9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9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9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9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9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9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9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9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9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9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9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9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9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9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9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9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9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9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9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9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9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9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9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9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9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9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9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9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9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9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9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9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9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9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9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9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9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9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9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9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9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9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9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9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9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9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9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9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9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9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9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9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9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9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9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9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9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9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9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9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9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9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9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9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9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9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9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9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9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9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9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9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9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9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9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9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9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9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9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9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9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9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9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9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9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9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9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9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9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9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9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9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9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9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9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9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9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9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9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9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9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9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9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9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9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9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9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9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9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9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9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9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9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9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9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9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9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9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9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9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9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9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9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9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9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9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9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9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9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9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9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9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9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9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9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9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9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9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9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9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9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9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9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9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9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9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9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9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9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9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9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9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9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9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9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9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9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9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9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9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9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9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9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9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9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9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9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9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9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9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9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9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9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9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9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9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9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9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9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9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9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9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9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9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9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9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9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9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9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9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9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9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9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9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9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9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9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9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9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9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9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9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9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9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9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9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9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9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9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9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9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9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9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9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9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9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9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9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9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9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9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9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9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9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9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9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9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9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9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9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9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9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9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9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9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9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9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9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9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9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9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9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9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9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9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9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9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9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9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9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9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9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9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9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9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9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9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9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9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9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9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9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9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9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9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9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9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9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9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9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9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9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9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9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9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9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9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9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9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9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9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9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9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9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9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9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9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9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9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9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9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9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9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9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9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9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9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9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9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9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9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9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9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9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9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9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9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9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9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9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9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9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9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9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9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9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9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9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9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9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9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9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9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9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9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9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9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9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9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9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9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9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9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9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9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9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9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9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9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9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9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9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9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9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9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9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9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9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9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9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9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9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9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9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9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9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9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9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9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9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9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9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9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9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9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9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9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9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9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9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9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9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9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9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9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9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9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9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9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9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9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9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9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9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9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9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9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9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9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9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9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9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9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9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9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9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9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9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9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9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9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9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9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9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9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9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9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9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9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9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9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9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9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9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9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9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9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9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9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9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9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9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9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9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9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9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9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9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9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9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9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9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9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9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9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9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9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9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9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9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9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9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9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9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9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9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9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9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9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9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9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9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9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9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9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9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9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9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9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9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9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9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9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9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9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9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9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9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9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9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9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9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9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9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9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9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9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9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9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9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9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9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9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9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9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9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9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9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9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9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9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9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9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9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9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9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9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9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9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9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9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9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9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9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9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9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9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9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9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9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9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9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9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9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9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9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9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9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9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9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9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9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9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9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9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9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9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9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9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9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9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9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9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9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9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9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9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9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9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9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9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9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9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9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9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9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9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9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9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9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9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9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9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9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9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9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9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9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9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9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9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9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9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9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9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9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9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9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9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9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9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9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9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9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9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9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9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9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9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9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9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9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9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9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9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9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9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9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9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9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9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9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9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9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9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9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9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9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9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9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9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9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9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9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9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9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9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9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9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9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9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9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9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9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9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9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9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9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9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9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9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9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9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9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9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9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9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9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9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9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9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9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9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9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9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9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9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9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9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9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9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9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9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9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9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9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9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9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9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9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9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9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9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9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9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9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9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9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9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9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9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9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9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9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9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9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9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9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9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9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9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9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9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9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9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9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9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9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9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9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9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9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9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9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9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9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9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9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9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9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9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9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9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9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9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9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9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9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9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9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9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9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9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9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9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9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9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9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9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9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9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9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9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9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9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9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9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9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9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9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9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9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9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9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9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9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9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9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9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9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9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9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9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9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9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9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9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9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9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9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9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9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9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9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9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9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9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9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9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9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9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9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9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9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9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9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9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9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9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9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9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9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9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9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9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9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9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9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9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9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9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9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9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9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9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9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9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9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9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9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9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9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9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9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9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9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9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9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9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9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9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9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9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9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9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9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9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9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9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9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9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9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9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9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9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9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9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9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9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9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9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9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9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9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9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9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9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9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9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9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9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9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9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9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9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9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9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9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9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9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9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9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9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9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9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9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9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9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9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9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9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9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9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9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9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9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9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9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9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9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9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9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9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9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9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9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9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9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9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9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9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9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9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9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9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9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9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9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9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9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9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9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9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9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9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9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9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9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9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9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9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9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9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9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9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9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9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9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9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9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9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9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9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9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9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9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9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9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9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9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9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9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9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9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9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9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9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9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9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9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9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9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9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9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9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9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9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9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9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9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9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9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9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9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9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9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9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9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9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9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9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9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9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9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9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9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9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9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9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9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9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9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9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9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9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9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9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9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9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9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9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9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9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9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9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9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9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9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9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9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9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9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9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9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9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9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9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9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9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9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9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9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9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9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9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9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9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9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9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9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9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9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9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9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9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9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9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9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9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9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9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9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9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9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9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9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9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9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9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9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9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9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9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9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9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9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9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9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9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9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9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9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9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9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9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9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9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9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9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9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9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9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9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9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9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9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9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9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9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9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9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9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9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9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9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9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9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9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9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9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9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9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9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9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9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9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9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9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9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9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9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9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9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9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9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9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9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9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9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9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9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9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9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9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9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9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9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9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9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9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9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9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9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9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9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9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9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9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9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9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9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9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9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9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9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9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9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9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9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9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9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9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9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9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9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9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9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9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9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9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9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9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9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9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9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9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9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9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9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9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9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9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9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9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9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9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9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9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9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9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9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9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9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9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9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9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9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9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9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9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9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9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9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9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9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9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9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9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9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9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9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9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9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9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9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9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9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9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9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9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9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9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9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9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9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9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9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9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9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9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9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9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9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9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9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9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9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9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9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9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9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9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9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9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9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9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9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9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9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9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9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9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9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9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9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9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9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9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9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9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9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9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9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9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9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9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9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9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9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9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9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9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9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9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5CCA15C2-CD3D-4911-B6A6-6B2AE27C86EF}"/>
  <conditionalFormatting sqref="G1">
    <cfRule type="colorScale" priority="2">
      <colorScale>
        <cfvo type="min"/>
        <cfvo type="percent" val="90"/>
        <color theme="7"/>
        <color theme="4"/>
      </colorScale>
    </cfRule>
  </conditionalFormatting>
  <conditionalFormatting sqref="O1:O1048576">
    <cfRule type="colorScale" priority="1">
      <colorScale>
        <cfvo type="min"/>
        <cfvo type="percent" val="90"/>
        <color theme="7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780C9-B0D2-4705-B0F2-C160E961AEDD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18.28515625" customWidth="1"/>
    <col min="2" max="2" width="19.7109375" customWidth="1"/>
    <col min="3" max="3" width="15.28515625" customWidth="1"/>
    <col min="4" max="4" width="17.85546875" customWidth="1"/>
    <col min="5" max="5" width="14.7109375" customWidth="1"/>
    <col min="6" max="6" width="22.140625" customWidth="1"/>
    <col min="7" max="7" width="16.85546875" customWidth="1"/>
    <col min="8" max="8" width="19.85546875" customWidth="1"/>
  </cols>
  <sheetData>
    <row r="1" spans="1:8" x14ac:dyDescent="0.25">
      <c r="A1" s="15" t="s">
        <v>8379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8389</v>
      </c>
      <c r="B3">
        <f>COUNTIFS(Kickstarter!$D:$D,"&gt;=1000",Kickstarter!$D:$D,"&lt;4999",Kickstarter!$F:$F,"successful",Kickstarter!$R:$R,"plays")</f>
        <v>387</v>
      </c>
      <c r="C3">
        <f>COUNTIFS(Kickstarter!$D:$D,"&gt;=1000",Kickstarter!$D:$D,"&lt;4999",Kickstarter!$F:$F,"failed",Kickstarter!$R:$R,"plays")</f>
        <v>146</v>
      </c>
      <c r="D3">
        <f>COUNTIFS(Kickstarter!$D:$D,"&gt;=1000",Kickstarter!$D:$D,"&lt;4999",Kickstarter!$F:$F,"canceled",Kickstarter!$R:$R,"plays")</f>
        <v>0</v>
      </c>
      <c r="E3">
        <f t="shared" ref="E3:E13" si="0">SUM(B3:D3)</f>
        <v>533</v>
      </c>
      <c r="F3" s="17">
        <f t="shared" ref="F3:F13" si="1">B3/E3</f>
        <v>0.726078799249531</v>
      </c>
      <c r="G3" s="17">
        <f t="shared" ref="G3:G13" si="2">C3/E3</f>
        <v>0.27392120075046905</v>
      </c>
      <c r="H3" s="17">
        <f t="shared" ref="H3:H13" si="3">D3/E3</f>
        <v>0</v>
      </c>
    </row>
    <row r="4" spans="1:8" x14ac:dyDescent="0.25">
      <c r="A4" t="s">
        <v>8390</v>
      </c>
      <c r="B4">
        <f>COUNTIFS(Kickstarter!$D:$D,"&gt;=5000",Kickstarter!$D:$D,"&lt;9999",Kickstarter!$F:$F,"successful",Kickstarter!$R:$R,"plays")</f>
        <v>93</v>
      </c>
      <c r="C4">
        <f>COUNTIFS(Kickstarter!$D:$D,"&gt;=5000",Kickstarter!$D:$D,"&lt;9999",Kickstarter!$F:$F,"failed",Kickstarter!$R:$R,"plays")</f>
        <v>76</v>
      </c>
      <c r="D4">
        <f>COUNTIFS(Kickstarter!$D:$D,"&gt;=5000",Kickstarter!$D:$D,"&lt;9999",Kickstarter!$F:$F,"canceled",Kickstarter!$R:$R,"plays")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8391</v>
      </c>
      <c r="B5">
        <f>COUNTIFS(Kickstarter!$D:$D,"&gt;=10000",Kickstarter!$D:$D,"&lt;14999",Kickstarter!$F:$F,"successful",Kickstarter!$R:$R,"plays")</f>
        <v>39</v>
      </c>
      <c r="C5">
        <f>COUNTIFS(Kickstarter!$D:$D,"&gt;=10000",Kickstarter!$D:$D,"&lt;14999",Kickstarter!$F:$F,"failed",Kickstarter!$R:$R,"plays")</f>
        <v>33</v>
      </c>
      <c r="D5">
        <f>COUNTIFS(Kickstarter!$D:$D,"&gt;=10000",Kickstarter!$D:$D,"&lt;14999",Kickstarter!$F:$F,"canceled",Kickstarter!$R:$R,"plays")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8392</v>
      </c>
      <c r="B6">
        <f>COUNTIFS(Kickstarter!$D:$D,"&gt;=15000",Kickstarter!$D:$D,"&lt;19999",Kickstarter!$F:$F,"successful",Kickstarter!$R:$R,"plays")</f>
        <v>12</v>
      </c>
      <c r="C6">
        <f>COUNTIFS(Kickstarter!$D:$D,"&gt;=15000",Kickstarter!$D:$D,"&lt;19999",Kickstarter!$F:$F,"failed",Kickstarter!$R:$R,"plays")</f>
        <v>12</v>
      </c>
      <c r="D6">
        <f>COUNTIFS(Kickstarter!$D:$D,"&gt;=15000",Kickstarter!$D:$D,"&lt;19999",Kickstarter!$F:$F,"canceled",Kickstarter!$R:$R,"plays")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8393</v>
      </c>
      <c r="B7">
        <f>COUNTIFS(Kickstarter!$D:$D,"&gt;=20000",Kickstarter!$D:$D,"&lt;24999",Kickstarter!$F:$F,"successful",Kickstarter!$R:$R,"plays")</f>
        <v>9</v>
      </c>
      <c r="C7">
        <f>COUNTIFS(Kickstarter!$D:$D,"&gt;=20000",Kickstarter!$D:$D,"&lt;24999",Kickstarter!$F:$F,"failed",Kickstarter!$R:$R,"plays")</f>
        <v>11</v>
      </c>
      <c r="D7">
        <f>COUNTIFS(Kickstarter!$D:$D,"&gt;=20000",Kickstarter!$D:$D,"&lt;24999",Kickstarter!$F:$F,"canceled",Kickstarter!$R:$R,"plays")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8394</v>
      </c>
      <c r="B8">
        <f>COUNTIFS(Kickstarter!$D:$D,"&gt;=25000",Kickstarter!$D:$D,"&lt;29999",Kickstarter!$F:$F,"successful",Kickstarter!$R:$R,"plays")</f>
        <v>1</v>
      </c>
      <c r="C8">
        <f>COUNTIFS(Kickstarter!$D:$D,"&gt;=25000",Kickstarter!$D:$D,"&lt;29999",Kickstarter!$F:$F,"failed",Kickstarter!$R:$R,"plays")</f>
        <v>4</v>
      </c>
      <c r="D8">
        <f>COUNTIFS(Kickstarter!$D:$D,"&gt;=25000",Kickstarter!$D:$D,"&lt;29999",Kickstarter!$F:$F,"canceled",Kickstarter!$R:$R,"plays")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8395</v>
      </c>
      <c r="B9">
        <f>COUNTIFS(Kickstarter!$D:$D,"&gt;=30000",Kickstarter!$D:$D,"&lt;34999",Kickstarter!$F:$F,"successful",Kickstarter!$R:$R,"plays")</f>
        <v>3</v>
      </c>
      <c r="C9">
        <f>COUNTIFS(Kickstarter!$D:$D,"&gt;=30000",Kickstarter!$D:$D,"&lt;34999",Kickstarter!$F:$F,"failed",Kickstarter!$R:$R,"plays")</f>
        <v>8</v>
      </c>
      <c r="D9">
        <f>COUNTIFS(Kickstarter!$D:$D,"&gt;=30000",Kickstarter!$D:$D,"&lt;34999",Kickstarter!$F:$F,"canceled",Kickstarter!$R:$R,"plays")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8396</v>
      </c>
      <c r="B10">
        <f>COUNTIFS(Kickstarter!$D:$D,"&gt;=35000",Kickstarter!$D:$D,"&lt;39999",Kickstarter!$F:$F,"successful",Kickstarter!$R:$R,"plays")</f>
        <v>4</v>
      </c>
      <c r="C10">
        <f>COUNTIFS(Kickstarter!$D:$D,"&gt;=35000",Kickstarter!$D:$D,"&lt;39999",Kickstarter!$F:$F,"failed",Kickstarter!$R:$R,"plays")</f>
        <v>2</v>
      </c>
      <c r="D10">
        <f>COUNTIFS(Kickstarter!$D:$D,"&gt;=35000",Kickstarter!$D:$D,"&lt;39999",Kickstarter!$F:$F,"canceled",Kickstarter!$R:$R,"plays")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8397</v>
      </c>
      <c r="B11">
        <f>COUNTIFS(Kickstarter!$D:$D,"&gt;=40000",Kickstarter!$D:$D,"&lt;44999",Kickstarter!$F:$F,"successful",Kickstarter!$R:$R,"plays")</f>
        <v>2</v>
      </c>
      <c r="C11">
        <f>COUNTIFS(Kickstarter!$D:$D,"&gt;=40000",Kickstarter!$D:$D,"&lt;44999",Kickstarter!$F:$F,"failed",Kickstarter!$R:$R,"plays")</f>
        <v>1</v>
      </c>
      <c r="D11">
        <f>COUNTIFS(Kickstarter!$D:$D,"&gt;=40000",Kickstarter!$D:$D,"&lt;44999",Kickstarter!$F:$F,"canceled",Kickstarter!$R:$R,"plays")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8398</v>
      </c>
      <c r="B12">
        <f>COUNTIFS(Kickstarter!$D:$D,"&gt;=45000",Kickstarter!$D:$D,"&lt;49999",Kickstarter!$F:$F,"successful",Kickstarter!$R:$R,"plays")</f>
        <v>0</v>
      </c>
      <c r="C12">
        <f>COUNTIFS(Kickstarter!$D:$D,"&gt;=45000",Kickstarter!$D:$D,"&lt;49999",Kickstarter!$F:$F,"failed",Kickstarter!$R:$R,"plays")</f>
        <v>1</v>
      </c>
      <c r="D12">
        <f>COUNTIFS(Kickstarter!$D:$D,"&gt;=45000",Kickstarter!$D:$D,"&lt;49999",Kickstarter!$F:$F,"canceled",Kickstarter!$R:$R,"plays")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shulin gu</cp:lastModifiedBy>
  <dcterms:created xsi:type="dcterms:W3CDTF">2017-04-20T15:17:24Z</dcterms:created>
  <dcterms:modified xsi:type="dcterms:W3CDTF">2021-04-22T06:17:20Z</dcterms:modified>
</cp:coreProperties>
</file>