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177" activeTab="3"/>
  </bookViews>
  <sheets>
    <sheet name="2.3.1" sheetId="1" r:id="rId1"/>
    <sheet name="2.3.2" sheetId="2" r:id="rId2"/>
    <sheet name="Лист3" sheetId="3" r:id="rId3"/>
    <sheet name="Лист2" sheetId="5" r:id="rId4"/>
  </sheets>
  <definedNames>
    <definedName name="Аренда">Лист3!$H$9</definedName>
  </definedNames>
  <calcPr calcId="145621"/>
</workbook>
</file>

<file path=xl/calcChain.xml><?xml version="1.0" encoding="utf-8"?>
<calcChain xmlns="http://schemas.openxmlformats.org/spreadsheetml/2006/main">
  <c r="D13" i="3" l="1"/>
  <c r="D12" i="3"/>
  <c r="C2" i="5" l="1"/>
  <c r="D13" i="5" l="1"/>
  <c r="C3" i="5"/>
  <c r="H9" i="3" l="1"/>
  <c r="C5" i="2"/>
  <c r="B14" i="1" l="1"/>
  <c r="C14" i="1" l="1"/>
  <c r="D14" i="1" s="1"/>
</calcChain>
</file>

<file path=xl/sharedStrings.xml><?xml version="1.0" encoding="utf-8"?>
<sst xmlns="http://schemas.openxmlformats.org/spreadsheetml/2006/main" count="19" uniqueCount="19">
  <si>
    <t>Сумма осн. ЗП</t>
  </si>
  <si>
    <t>Зпдоп</t>
  </si>
  <si>
    <t>Общая ЗП</t>
  </si>
  <si>
    <r>
      <t>Н</t>
    </r>
    <r>
      <rPr>
        <sz val="8"/>
        <color theme="1"/>
        <rFont val="Times New Roman"/>
        <family val="1"/>
        <charset val="204"/>
      </rPr>
      <t>зп</t>
    </r>
  </si>
  <si>
    <t>кв.м. в мес.</t>
  </si>
  <si>
    <t>месяцев</t>
  </si>
  <si>
    <t>кв. м на чел.</t>
  </si>
  <si>
    <t>человек</t>
  </si>
  <si>
    <t>аренда помещений</t>
  </si>
  <si>
    <t>Основная заработная плата исполнителей</t>
  </si>
  <si>
    <t>Дополнительная заработная плата исполнителей</t>
  </si>
  <si>
    <t>Отчисления на социальные нужды</t>
  </si>
  <si>
    <t>Арендные платежи за производственные (офисные) помещения</t>
  </si>
  <si>
    <t>Амортизация используемых основных средств и нематериальных активов</t>
  </si>
  <si>
    <t>Расходы на канцелярские товары и расходные материалы</t>
  </si>
  <si>
    <t>Прочие расходы</t>
  </si>
  <si>
    <t>П_рр=</t>
  </si>
  <si>
    <t>C_пп=</t>
  </si>
  <si>
    <t>78608+11791+12656+29150+10280+0+0+0+900+24375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</si>
</sst>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&quot;р.&quot;;[Red]\-#,##0&quot;р.&quot;"/>
    <numFmt numFmtId="8" formatCode="#,##0.00&quot;р.&quot;;[Red]\-#,##0.00&quot;р.&quot;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1" fillId="0" borderId="0" xfId="0" applyNumberFormat="1" applyFont="1"/>
    <xf numFmtId="0" fontId="1" fillId="0" borderId="0" xfId="0" applyFont="1"/>
    <xf numFmtId="0" fontId="3" fillId="0" borderId="0" xfId="0" applyFont="1"/>
    <xf numFmtId="6" fontId="1" fillId="0" borderId="0" xfId="0" applyNumberFormat="1" applyFont="1"/>
    <xf numFmtId="0" fontId="2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5" fillId="2" borderId="1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38" fontId="1" fillId="0" borderId="0" xfId="0" applyNumberFormat="1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6"/>
            <c:bubble3D val="0"/>
            <c:spPr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ru-RU">
                        <a:solidFill>
                          <a:schemeClr val="bg1"/>
                        </a:solidFill>
                      </a:rPr>
                      <a:t>Основная заработная плата исполнителей
47%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7.0948858544284288E-2"/>
                  <c:y val="-9.44116532849734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3883709351740771E-2"/>
                  <c:y val="-8.028379559439304E-2"/>
                </c:manualLayout>
              </c:layout>
              <c:tx>
                <c:rich>
                  <a:bodyPr/>
                  <a:lstStyle/>
                  <a:p>
                    <a:r>
                      <a:rPr lang="ru-RU">
                        <a:solidFill>
                          <a:sysClr val="windowText" lastClr="000000"/>
                        </a:solidFill>
                      </a:rPr>
                      <a:t>Арендные платежи за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ru-RU">
                        <a:solidFill>
                          <a:sysClr val="windowText" lastClr="000000"/>
                        </a:solidFill>
                      </a:rPr>
                      <a:t> производственные (офисные)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ru-RU">
                        <a:solidFill>
                          <a:sysClr val="windowText" lastClr="000000"/>
                        </a:solidFill>
                      </a:rPr>
                      <a:t> помещения
17%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5343795183973194E-3"/>
                  <c:y val="-5.779841422503646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6.6494767859476868E-3"/>
                  <c:y val="-8.9594953200637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3.9088801754129189E-2"/>
                  <c:y val="-3.4668179252640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Лист2!$C$6:$C$12</c:f>
              <c:strCache>
                <c:ptCount val="7"/>
                <c:pt idx="0">
                  <c:v>Основная заработная плата исполнителей</c:v>
                </c:pt>
                <c:pt idx="1">
                  <c:v>Дополнительная заработная плата исполнителей</c:v>
                </c:pt>
                <c:pt idx="2">
                  <c:v>Отчисления на социальные нужды</c:v>
                </c:pt>
                <c:pt idx="3">
                  <c:v>Арендные платежи за производственные (офисные) помещения</c:v>
                </c:pt>
                <c:pt idx="4">
                  <c:v>Амортизация используемых основных средств и нематериальных активов</c:v>
                </c:pt>
                <c:pt idx="5">
                  <c:v>Расходы на канцелярские товары и расходные материалы</c:v>
                </c:pt>
                <c:pt idx="6">
                  <c:v>Прочие расходы</c:v>
                </c:pt>
              </c:strCache>
            </c:strRef>
          </c:cat>
          <c:val>
            <c:numRef>
              <c:f>Лист2!$D$6:$D$12</c:f>
              <c:numCache>
                <c:formatCode>#,##0</c:formatCode>
                <c:ptCount val="7"/>
                <c:pt idx="0">
                  <c:v>78608</c:v>
                </c:pt>
                <c:pt idx="1">
                  <c:v>11791</c:v>
                </c:pt>
                <c:pt idx="2" formatCode="General">
                  <c:v>12656</c:v>
                </c:pt>
                <c:pt idx="3">
                  <c:v>29150</c:v>
                </c:pt>
                <c:pt idx="4">
                  <c:v>10280</c:v>
                </c:pt>
                <c:pt idx="5" formatCode="General">
                  <c:v>900</c:v>
                </c:pt>
                <c:pt idx="6">
                  <c:v>24375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2</xdr:row>
      <xdr:rowOff>57979</xdr:rowOff>
    </xdr:from>
    <xdr:to>
      <xdr:col>25</xdr:col>
      <xdr:colOff>596347</xdr:colOff>
      <xdr:row>23</xdr:row>
      <xdr:rowOff>200026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0.51179</cdr:x>
      <cdr:y>0.93491</cdr:y>
    </cdr:from>
    <cdr:to>
      <cdr:x>0.67199</cdr:x>
      <cdr:y>0.97779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8328" y="5282234"/>
          <a:ext cx="2087218" cy="242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Себестоимость</a:t>
          </a:r>
          <a:r>
            <a:rPr lang="ru-RU" sz="1100" b="1" baseline="0"/>
            <a:t> = </a:t>
          </a:r>
          <a:r>
            <a:rPr lang="ru-RU" sz="1100" b="1">
              <a:effectLst/>
              <a:latin typeface="+mn-lt"/>
              <a:ea typeface="+mn-ea"/>
              <a:cs typeface="+mn-cs"/>
            </a:rPr>
            <a:t>167 760 рублей</a:t>
          </a:r>
          <a:endParaRPr lang="ru-RU" sz="11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4"/>
  <sheetViews>
    <sheetView workbookViewId="0">
      <selection activeCell="B8" sqref="B8:B12"/>
    </sheetView>
  </sheetViews>
  <sheetFormatPr defaultRowHeight="18.75" x14ac:dyDescent="0.3"/>
  <cols>
    <col min="1" max="1" width="26.28515625" style="2" customWidth="1"/>
    <col min="2" max="2" width="19.7109375" style="2" customWidth="1"/>
    <col min="3" max="3" width="16" style="2" customWidth="1"/>
    <col min="4" max="4" width="17.7109375" style="2" bestFit="1" customWidth="1"/>
    <col min="5" max="16384" width="9.140625" style="2"/>
  </cols>
  <sheetData>
    <row r="7" spans="2:4" ht="19.5" thickBot="1" x14ac:dyDescent="0.35"/>
    <row r="8" spans="2:4" ht="19.5" thickBot="1" x14ac:dyDescent="0.35">
      <c r="B8" s="8">
        <v>12000</v>
      </c>
    </row>
    <row r="9" spans="2:4" ht="19.5" thickBot="1" x14ac:dyDescent="0.35">
      <c r="B9" s="9">
        <v>5808</v>
      </c>
    </row>
    <row r="10" spans="2:4" ht="19.5" thickBot="1" x14ac:dyDescent="0.35">
      <c r="B10" s="9">
        <v>12800</v>
      </c>
    </row>
    <row r="11" spans="2:4" ht="19.5" thickBot="1" x14ac:dyDescent="0.35">
      <c r="B11" s="9">
        <v>5440</v>
      </c>
    </row>
    <row r="12" spans="2:4" ht="19.5" thickBot="1" x14ac:dyDescent="0.35">
      <c r="B12" s="9">
        <v>42560</v>
      </c>
    </row>
    <row r="13" spans="2:4" x14ac:dyDescent="0.3">
      <c r="B13" s="1" t="s">
        <v>0</v>
      </c>
      <c r="C13" s="1" t="s">
        <v>1</v>
      </c>
      <c r="D13" s="2" t="s">
        <v>2</v>
      </c>
    </row>
    <row r="14" spans="2:4" x14ac:dyDescent="0.3">
      <c r="B14" s="1">
        <f>SUM(B8:B12)</f>
        <v>78608</v>
      </c>
      <c r="C14" s="1">
        <f>B14/100*15</f>
        <v>11791.2</v>
      </c>
      <c r="D14" s="1">
        <f>B14+C14</f>
        <v>90399.2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zoomScale="115" zoomScaleNormal="115" workbookViewId="0">
      <selection activeCell="C5" sqref="C5"/>
    </sheetView>
  </sheetViews>
  <sheetFormatPr defaultRowHeight="18.75" x14ac:dyDescent="0.3"/>
  <cols>
    <col min="1" max="1" width="9.140625" style="2"/>
    <col min="2" max="2" width="24.5703125" style="2" customWidth="1"/>
    <col min="3" max="3" width="23" style="2" customWidth="1"/>
    <col min="4" max="16384" width="9.140625" style="2"/>
  </cols>
  <sheetData>
    <row r="4" spans="2:3" x14ac:dyDescent="0.3">
      <c r="C4" s="2" t="s">
        <v>3</v>
      </c>
    </row>
    <row r="5" spans="2:3" x14ac:dyDescent="0.3">
      <c r="B5" s="1">
        <v>90400</v>
      </c>
      <c r="C5" s="1">
        <f>B5/100*14</f>
        <v>12656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13"/>
  <sheetViews>
    <sheetView workbookViewId="0">
      <selection activeCell="D12" sqref="D12"/>
    </sheetView>
  </sheetViews>
  <sheetFormatPr defaultRowHeight="18.75" x14ac:dyDescent="0.3"/>
  <cols>
    <col min="1" max="3" width="9.140625" style="2"/>
    <col min="4" max="4" width="14" style="2" customWidth="1"/>
    <col min="5" max="5" width="11.85546875" style="2" customWidth="1"/>
    <col min="6" max="6" width="15.85546875" style="2" customWidth="1"/>
    <col min="7" max="7" width="11.42578125" style="2" customWidth="1"/>
    <col min="8" max="8" width="25.7109375" style="2" customWidth="1"/>
    <col min="9" max="16384" width="9.140625" style="2"/>
  </cols>
  <sheetData>
    <row r="8" spans="3:8" x14ac:dyDescent="0.3"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</row>
    <row r="9" spans="3:8" x14ac:dyDescent="0.3">
      <c r="D9" s="4">
        <v>530</v>
      </c>
      <c r="E9" s="2">
        <v>2</v>
      </c>
      <c r="F9" s="2">
        <v>5.5</v>
      </c>
      <c r="G9" s="2">
        <v>5</v>
      </c>
      <c r="H9" s="10">
        <f>D9*E9*F9*G9</f>
        <v>29150</v>
      </c>
    </row>
    <row r="12" spans="3:8" x14ac:dyDescent="0.3">
      <c r="C12" s="2" t="s">
        <v>16</v>
      </c>
      <c r="D12" s="2">
        <f>(78608+11791+12656+29150+10280+0+0+0+900)*0.17</f>
        <v>24375.45</v>
      </c>
    </row>
    <row r="13" spans="3:8" x14ac:dyDescent="0.3">
      <c r="C13" s="2" t="s">
        <v>17</v>
      </c>
      <c r="D13" s="2">
        <f>D12 + 78608+11791+12656+29150+10280+0+0+0+900</f>
        <v>167760.45000000001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tabSelected="1" topLeftCell="D1" zoomScale="115" zoomScaleNormal="115" workbookViewId="0">
      <selection activeCell="N26" sqref="N26"/>
    </sheetView>
  </sheetViews>
  <sheetFormatPr defaultRowHeight="20.25" x14ac:dyDescent="0.3"/>
  <cols>
    <col min="1" max="2" width="9.140625" style="3"/>
    <col min="3" max="3" width="74" style="3" customWidth="1"/>
    <col min="4" max="4" width="17.85546875" style="3" customWidth="1"/>
    <col min="5" max="16384" width="9.140625" style="3"/>
  </cols>
  <sheetData>
    <row r="2" spans="3:4" x14ac:dyDescent="0.3">
      <c r="C2" s="3">
        <f>(140288+21043+22587+43725+15420+0+0+0+900)*0.17</f>
        <v>41473.710000000006</v>
      </c>
    </row>
    <row r="3" spans="3:4" x14ac:dyDescent="0.3">
      <c r="C3" s="3">
        <f>140288+21043+22587+29150+10280+0+0+0+900 +C2</f>
        <v>265721.71000000002</v>
      </c>
    </row>
    <row r="5" spans="3:4" ht="21" thickBot="1" x14ac:dyDescent="0.35"/>
    <row r="6" spans="3:4" ht="21" thickBot="1" x14ac:dyDescent="0.35">
      <c r="C6" s="6" t="s">
        <v>9</v>
      </c>
      <c r="D6" s="8">
        <v>78608</v>
      </c>
    </row>
    <row r="7" spans="3:4" ht="21" thickBot="1" x14ac:dyDescent="0.35">
      <c r="C7" s="5" t="s">
        <v>10</v>
      </c>
      <c r="D7" s="9">
        <v>11791</v>
      </c>
    </row>
    <row r="8" spans="3:4" ht="21" thickBot="1" x14ac:dyDescent="0.35">
      <c r="C8" s="5" t="s">
        <v>11</v>
      </c>
      <c r="D8" s="5">
        <v>12656</v>
      </c>
    </row>
    <row r="9" spans="3:4" ht="21" thickBot="1" x14ac:dyDescent="0.35">
      <c r="C9" s="5" t="s">
        <v>12</v>
      </c>
      <c r="D9" s="8">
        <v>29150</v>
      </c>
    </row>
    <row r="10" spans="3:4" ht="24" customHeight="1" thickBot="1" x14ac:dyDescent="0.35">
      <c r="C10" s="5" t="s">
        <v>13</v>
      </c>
      <c r="D10" s="9">
        <v>10280</v>
      </c>
    </row>
    <row r="11" spans="3:4" ht="21" thickBot="1" x14ac:dyDescent="0.35">
      <c r="C11" s="5" t="s">
        <v>14</v>
      </c>
      <c r="D11" s="6">
        <v>900</v>
      </c>
    </row>
    <row r="12" spans="3:4" ht="21" thickBot="1" x14ac:dyDescent="0.35">
      <c r="C12" s="5" t="s">
        <v>15</v>
      </c>
      <c r="D12" s="11">
        <v>24375</v>
      </c>
    </row>
    <row r="13" spans="3:4" ht="21" thickBot="1" x14ac:dyDescent="0.35">
      <c r="C13" s="5"/>
      <c r="D13" s="7">
        <f>SUM(D6:D12)</f>
        <v>167760</v>
      </c>
    </row>
    <row r="17" spans="3:3" x14ac:dyDescent="0.3">
      <c r="C17" s="3" t="s">
        <v>18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2.3.1</vt:lpstr>
      <vt:lpstr>2.3.2</vt:lpstr>
      <vt:lpstr>Лист3</vt:lpstr>
      <vt:lpstr>Лист2</vt:lpstr>
      <vt:lpstr>Аренда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2016-04-23T12:05:57Z</dcterms:modified>
</cp:coreProperties>
</file>