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farre/Desktop/Career Principles/1. Courses/Free Course/"/>
    </mc:Choice>
  </mc:AlternateContent>
  <xr:revisionPtr revIDLastSave="0" documentId="13_ncr:1_{3DFFB2A2-8FD4-164F-B299-E86C39C30DF1}" xr6:coauthVersionLast="47" xr6:coauthVersionMax="47" xr10:uidLastSave="{00000000-0000-0000-0000-000000000000}"/>
  <bookViews>
    <workbookView xWindow="0" yWindow="760" windowWidth="30240" windowHeight="18880" xr2:uid="{722C4597-76D1-D647-ABDB-F40BD4899537}"/>
  </bookViews>
  <sheets>
    <sheet name="Cover Page" sheetId="2" r:id="rId1"/>
    <sheet name="1. Basics" sheetId="5" r:id="rId2"/>
    <sheet name="2. Data Cleaning" sheetId="6" r:id="rId3"/>
    <sheet name="3. Financials" sheetId="7" r:id="rId4"/>
  </sheets>
  <definedNames>
    <definedName name="Margin">#REF!:OFFSET(#REF!,0,COUNT(#REF!)-1)</definedName>
    <definedName name="revenue">#REF!:OFFSET(#REF!,0,COUNT(#REF!)-1)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7" l="1"/>
  <c r="F19" i="7"/>
  <c r="G19" i="7"/>
  <c r="H19" i="7"/>
  <c r="I19" i="7"/>
  <c r="J19" i="7"/>
  <c r="K19" i="7"/>
  <c r="L19" i="7"/>
  <c r="M19" i="7"/>
  <c r="E17" i="7"/>
  <c r="E6" i="7" s="1"/>
  <c r="E37" i="7" s="1"/>
  <c r="F17" i="7"/>
  <c r="F6" i="7" s="1"/>
  <c r="F37" i="7" s="1"/>
  <c r="G17" i="7"/>
  <c r="G6" i="7" s="1"/>
  <c r="H17" i="7"/>
  <c r="H6" i="7" s="1"/>
  <c r="H8" i="7" s="1"/>
  <c r="H12" i="7" s="1"/>
  <c r="I17" i="7"/>
  <c r="I6" i="7" s="1"/>
  <c r="I8" i="7" s="1"/>
  <c r="I12" i="7" s="1"/>
  <c r="J17" i="7"/>
  <c r="J6" i="7" s="1"/>
  <c r="J8" i="7" s="1"/>
  <c r="J12" i="7" s="1"/>
  <c r="K17" i="7"/>
  <c r="K6" i="7" s="1"/>
  <c r="K8" i="7" s="1"/>
  <c r="K12" i="7" s="1"/>
  <c r="L17" i="7"/>
  <c r="L6" i="7" s="1"/>
  <c r="L8" i="7" s="1"/>
  <c r="L12" i="7" s="1"/>
  <c r="M17" i="7"/>
  <c r="M6" i="7" s="1"/>
  <c r="M8" i="7" s="1"/>
  <c r="M12" i="7" s="1"/>
  <c r="D19" i="7"/>
  <c r="D17" i="7"/>
  <c r="D6" i="7" s="1"/>
  <c r="D8" i="7" s="1"/>
  <c r="D38" i="7" s="1"/>
  <c r="E4" i="7"/>
  <c r="M38" i="7" l="1"/>
  <c r="K38" i="7"/>
  <c r="J38" i="7"/>
  <c r="D41" i="7"/>
  <c r="G8" i="7"/>
  <c r="G37" i="7"/>
  <c r="I37" i="7"/>
  <c r="K37" i="7"/>
  <c r="J37" i="7"/>
  <c r="D42" i="7"/>
  <c r="L37" i="7"/>
  <c r="D37" i="7"/>
  <c r="F4" i="7"/>
  <c r="I38" i="7"/>
  <c r="L13" i="7"/>
  <c r="L14" i="7" s="1"/>
  <c r="M13" i="7"/>
  <c r="M14" i="7" s="1"/>
  <c r="L38" i="7"/>
  <c r="F8" i="7"/>
  <c r="E8" i="7"/>
  <c r="H37" i="7"/>
  <c r="D12" i="7"/>
  <c r="H38" i="7"/>
  <c r="M37" i="7"/>
  <c r="K13" i="7"/>
  <c r="K14" i="7" s="1"/>
  <c r="H13" i="7"/>
  <c r="H14" i="7" s="1"/>
  <c r="J13" i="7"/>
  <c r="J14" i="7" s="1"/>
  <c r="I13" i="7"/>
  <c r="I14" i="7" s="1"/>
  <c r="E2" i="6"/>
  <c r="F2" i="6" s="1"/>
  <c r="G2" i="6" s="1"/>
  <c r="H2" i="6" s="1"/>
  <c r="I2" i="6" s="1"/>
  <c r="J2" i="6" s="1"/>
  <c r="K2" i="6" s="1"/>
  <c r="L2" i="6" s="1"/>
  <c r="M2" i="6" s="1"/>
  <c r="D14" i="5"/>
  <c r="F14" i="5"/>
  <c r="E14" i="5"/>
  <c r="K12" i="5" l="1"/>
  <c r="K13" i="5"/>
  <c r="K11" i="5"/>
  <c r="L12" i="5"/>
  <c r="G11" i="5"/>
  <c r="G13" i="5"/>
  <c r="L13" i="5"/>
  <c r="G12" i="5"/>
  <c r="G14" i="5"/>
  <c r="L11" i="5"/>
  <c r="J11" i="5"/>
  <c r="J13" i="5"/>
  <c r="J12" i="5"/>
  <c r="G4" i="7"/>
  <c r="G12" i="7"/>
  <c r="G13" i="7" s="1"/>
  <c r="G14" i="7" s="1"/>
  <c r="G38" i="7"/>
  <c r="D13" i="7"/>
  <c r="D14" i="7" s="1"/>
  <c r="D43" i="7" s="1"/>
  <c r="E12" i="7"/>
  <c r="E38" i="7"/>
  <c r="F12" i="7"/>
  <c r="F13" i="7" s="1"/>
  <c r="F14" i="7" s="1"/>
  <c r="F38" i="7"/>
  <c r="H4" i="7" l="1"/>
  <c r="E43" i="7" s="1"/>
  <c r="E13" i="7"/>
  <c r="E14" i="7" s="1"/>
  <c r="I4" i="7" l="1"/>
  <c r="E42" i="7"/>
  <c r="E41" i="7"/>
  <c r="J4" i="7" l="1"/>
  <c r="K4" i="7" s="1"/>
  <c r="L4" i="7" s="1"/>
  <c r="M4" i="7" s="1"/>
  <c r="F42" i="7"/>
  <c r="F43" i="7"/>
  <c r="F4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Career Principles</author>
  </authors>
  <commentList>
    <comment ref="D2" authorId="0" shapeId="0" xr:uid="{F3129832-012C-43BD-9B1A-D2630BAD17B4}">
      <text>
        <r>
          <rPr>
            <b/>
            <sz val="9"/>
            <color rgb="FF000000"/>
            <rFont val="Tahoma"/>
            <family val="2"/>
          </rPr>
          <t>Career Principles: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is upside, 2 is base, 3 is downside</t>
        </r>
      </text>
    </comment>
  </commentList>
</comments>
</file>

<file path=xl/sharedStrings.xml><?xml version="1.0" encoding="utf-8"?>
<sst xmlns="http://schemas.openxmlformats.org/spreadsheetml/2006/main" count="52" uniqueCount="33">
  <si>
    <t>Made by Career Principles Ltd.</t>
  </si>
  <si>
    <t>Note</t>
  </si>
  <si>
    <t>All content is copyright material of Career Principles Ltd.</t>
  </si>
  <si>
    <t>Browse All Courses</t>
  </si>
  <si>
    <t>This file may not be reproduced or distributed by any means, including printing, 
screencapturing, or any other method without the prior permission of the publisher.</t>
  </si>
  <si>
    <t>Locking Cells with F4</t>
  </si>
  <si>
    <t>Sam</t>
  </si>
  <si>
    <t>Name</t>
  </si>
  <si>
    <t>Ana</t>
  </si>
  <si>
    <t>Bill</t>
  </si>
  <si>
    <t>Total</t>
  </si>
  <si>
    <t>% of Total</t>
  </si>
  <si>
    <t>Formatting Shortcuts</t>
  </si>
  <si>
    <t>Years</t>
  </si>
  <si>
    <t>Revenue</t>
  </si>
  <si>
    <t>Cogs</t>
  </si>
  <si>
    <t>Gross Profit</t>
  </si>
  <si>
    <t>Rent</t>
  </si>
  <si>
    <t>Wages</t>
  </si>
  <si>
    <t>Marketing</t>
  </si>
  <si>
    <t>Operating Profit</t>
  </si>
  <si>
    <t>Taxes</t>
  </si>
  <si>
    <t>Net Income</t>
  </si>
  <si>
    <t>Choose Case -&gt;</t>
  </si>
  <si>
    <t>Revenue Assumptions</t>
  </si>
  <si>
    <t>2. Base Case</t>
  </si>
  <si>
    <t>1. Upside Case</t>
  </si>
  <si>
    <t>3. Downside Case</t>
  </si>
  <si>
    <t>Taxes (20%)</t>
  </si>
  <si>
    <t>Graphs &amp; Visuals</t>
  </si>
  <si>
    <t>Gross Profit Margin</t>
  </si>
  <si>
    <t>Summary Financials</t>
  </si>
  <si>
    <t>Excel Modeling Essentials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</si>
</sst>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60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2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4" fillId="3" borderId="0" xfId="0" applyFont="1" applyFill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7" fillId="0" borderId="0" xfId="0" applyFont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0" xfId="0" applyFill="1" applyAlignment="1">
      <alignment vertical="center"/>
    </xf>
    <xf numFmtId="0" fontId="8" fillId="0" borderId="0" xfId="2" applyFont="1" applyFill="1" applyBorder="1"/>
    <xf numFmtId="0" fontId="5" fillId="0" borderId="8" xfId="0" applyFont="1" applyBorder="1"/>
    <xf numFmtId="0" fontId="0" fillId="0" borderId="0" xfId="0" applyAlignment="1">
      <alignment vertical="top" wrapText="1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9" fillId="0" borderId="3" xfId="0" applyFont="1" applyBorder="1" applyAlignment="1">
      <alignment horizontal="center" vertical="center"/>
    </xf>
    <xf numFmtId="0" fontId="3" fillId="4" borderId="1" xfId="0" applyFont="1" applyFill="1" applyBorder="1"/>
    <xf numFmtId="9" fontId="0" fillId="6" borderId="0" xfId="1" applyFont="1" applyFill="1"/>
    <xf numFmtId="0" fontId="11" fillId="5" borderId="7" xfId="2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10" fillId="3" borderId="0" xfId="0" applyFont="1" applyFill="1"/>
    <xf numFmtId="0" fontId="3" fillId="0" borderId="0" xfId="0" applyFont="1"/>
    <xf numFmtId="0" fontId="0" fillId="8" borderId="11" xfId="0" applyFill="1" applyBorder="1"/>
    <xf numFmtId="0" fontId="1" fillId="0" borderId="0" xfId="0" applyFont="1"/>
    <xf numFmtId="164" fontId="1" fillId="0" borderId="0" xfId="0" applyNumberFormat="1" applyFont="1"/>
    <xf numFmtId="0" fontId="12" fillId="3" borderId="0" xfId="0" applyFont="1" applyFill="1"/>
    <xf numFmtId="0" fontId="5" fillId="0" borderId="12" xfId="0" applyFont="1" applyBorder="1"/>
    <xf numFmtId="164" fontId="5" fillId="0" borderId="12" xfId="0" applyNumberFormat="1" applyFont="1" applyBorder="1"/>
    <xf numFmtId="0" fontId="5" fillId="4" borderId="1" xfId="0" applyFont="1" applyFill="1" applyBorder="1"/>
    <xf numFmtId="164" fontId="5" fillId="4" borderId="1" xfId="0" applyNumberFormat="1" applyFont="1" applyFill="1" applyBorder="1"/>
    <xf numFmtId="0" fontId="3" fillId="4" borderId="11" xfId="0" applyFont="1" applyFill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0" fontId="0" fillId="3" borderId="0" xfId="0" applyFill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73673"/>
      <color rgb="FFFFFF99"/>
      <color rgb="FF056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Financials'!$C$37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rgbClr val="073673"/>
            </a:solidFill>
            <a:ln>
              <a:noFill/>
            </a:ln>
            <a:effectLst/>
          </c:spPr>
          <c:invertIfNegative val="0"/>
          <c:cat>
            <c:numRef>
              <c:f>'3. Financials'!$D$4:$M$4</c:f>
              <c:numCache>
                <c:formatCode>General</c:formatCode>
                <c:ptCount val="1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</c:numCache>
            </c:numRef>
          </c:cat>
          <c:val>
            <c:numRef>
              <c:f>'3. Financials'!$D$37:$M$37</c:f>
              <c:numCache>
                <c:formatCode>_(* #,##0_);_(* \(#,##0\);_(* "-"??_);_(@_)</c:formatCode>
                <c:ptCount val="10"/>
                <c:pt idx="0">
                  <c:v>64710.000000000007</c:v>
                </c:pt>
                <c:pt idx="1">
                  <c:v>129420.00000000001</c:v>
                </c:pt>
                <c:pt idx="2">
                  <c:v>226485.00000000003</c:v>
                </c:pt>
                <c:pt idx="3">
                  <c:v>339727.5</c:v>
                </c:pt>
                <c:pt idx="4">
                  <c:v>358532.39999999997</c:v>
                </c:pt>
                <c:pt idx="5">
                  <c:v>394385.64</c:v>
                </c:pt>
                <c:pt idx="6">
                  <c:v>414104.92200000008</c:v>
                </c:pt>
                <c:pt idx="7">
                  <c:v>396708</c:v>
                </c:pt>
                <c:pt idx="8">
                  <c:v>308146.8</c:v>
                </c:pt>
                <c:pt idx="9">
                  <c:v>215702.75999999998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8-45FC-AFF5-DA1C0834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730111"/>
        <c:axId val="1297840111"/>
      </c:barChart>
      <c:lineChart>
        <c:grouping val="standard"/>
        <c:varyColors val="0"/>
        <c:ser>
          <c:idx val="1"/>
          <c:order val="1"/>
          <c:tx>
            <c:strRef>
              <c:f>'3. Financials'!$C$38</c:f>
              <c:strCache>
                <c:ptCount val="1"/>
                <c:pt idx="0">
                  <c:v> Gross Profit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 Financials'!$D$38:$M$38</c:f>
              <c:numCache>
                <c:formatCode>0%</c:formatCode>
                <c:ptCount val="10"/>
                <c:pt idx="0">
                  <c:v>0.54166666666666663</c:v>
                </c:pt>
                <c:pt idx="1">
                  <c:v>0.6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0.66666666666666663</c:v>
                </c:pt>
                <c:pt idx="6">
                  <c:v>0.68333333333333346</c:v>
                </c:pt>
                <c:pt idx="7">
                  <c:v>0.65291880535557634</c:v>
                </c:pt>
                <c:pt idx="8">
                  <c:v>0.52588760784924571</c:v>
                </c:pt>
                <c:pt idx="9">
                  <c:v>0.28883141177386856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8-45FC-AFF5-DA1C0834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21951"/>
        <c:axId val="1297850527"/>
      </c:lineChart>
      <c:catAx>
        <c:axId val="124073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97840111"/>
        <c:crosses val="autoZero"/>
        <c:auto val="1"/>
        <c:lblAlgn val="ctr"/>
        <c:lblOffset val="100"/>
        <c:noMultiLvlLbl val="0"/>
      </c:catAx>
      <c:valAx>
        <c:axId val="12978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40730111"/>
        <c:crosses val="autoZero"/>
        <c:crossBetween val="between"/>
      </c:valAx>
      <c:valAx>
        <c:axId val="129785052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40721951"/>
        <c:crosses val="max"/>
        <c:crossBetween val="between"/>
      </c:valAx>
      <c:catAx>
        <c:axId val="1240721951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7850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'1. Basics'!A1"/><Relationship Id="rId2" Type="http://schemas.openxmlformats.org/officeDocument/2006/relationships/image" Target="../media/image2.png"/><Relationship Id="rId1" Type="http://schemas.openxmlformats.org/officeDocument/2006/relationships/hyperlink" Target="#'3. Financials'!A1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0" Type="http://schemas.openxmlformats.org/officeDocument/2006/relationships/hyperlink" Target="https://www.careerprinciples.com/courses" TargetMode="External"/><Relationship Id="rId4" Type="http://schemas.openxmlformats.org/officeDocument/2006/relationships/hyperlink" Target="#'2. Data Cleaning'!A1"/><Relationship Id="rId9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'1. Basics'!A1"/><Relationship Id="rId2" Type="http://schemas.openxmlformats.org/officeDocument/2006/relationships/image" Target="../media/image2.png"/><Relationship Id="rId1" Type="http://schemas.openxmlformats.org/officeDocument/2006/relationships/hyperlink" Target="#'3. Financials'!A1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0" Type="http://schemas.openxmlformats.org/officeDocument/2006/relationships/hyperlink" Target="https://www.careerprinciples.com/courses" TargetMode="External"/><Relationship Id="rId4" Type="http://schemas.openxmlformats.org/officeDocument/2006/relationships/hyperlink" Target="#'2. Data Cleaning'!A1"/><Relationship Id="rId9" Type="http://schemas.openxmlformats.org/officeDocument/2006/relationships/image" Target="../media/image7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1. Basics'!A1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hyperlink" Target="#'3. Financials'!A1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hyperlink" Target="https://www.careerprinciples.com/courses" TargetMode="External"/><Relationship Id="rId5" Type="http://schemas.openxmlformats.org/officeDocument/2006/relationships/hyperlink" Target="#'2. Data Cleaning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95832</xdr:rowOff>
    </xdr:from>
    <xdr:to>
      <xdr:col>2</xdr:col>
      <xdr:colOff>5433265</xdr:colOff>
      <xdr:row>5</xdr:row>
      <xdr:rowOff>24425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8465D7-E61B-F048-8616-FF27D3CE7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3449" y="1577499"/>
          <a:ext cx="3224233" cy="11350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252133</xdr:colOff>
      <xdr:row>9</xdr:row>
      <xdr:rowOff>152739</xdr:rowOff>
    </xdr:from>
    <xdr:to>
      <xdr:col>0</xdr:col>
      <xdr:colOff>768288</xdr:colOff>
      <xdr:row>12</xdr:row>
      <xdr:rowOff>72546</xdr:rowOff>
    </xdr:to>
    <xdr:pic>
      <xdr:nvPicPr>
        <xdr:cNvPr id="2" name="Graphic 1" descr="Money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77553-0D69-450E-AAAD-A2AD6839B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2133" y="1935819"/>
          <a:ext cx="516155" cy="514167"/>
        </a:xfrm>
        <a:prstGeom prst="rect">
          <a:avLst/>
        </a:prstGeom>
      </xdr:spPr>
    </xdr:pic>
    <xdr:clientData/>
  </xdr:twoCellAnchor>
  <xdr:twoCellAnchor editAs="oneCell">
    <xdr:from>
      <xdr:col>0</xdr:col>
      <xdr:colOff>256358</xdr:colOff>
      <xdr:row>6</xdr:row>
      <xdr:rowOff>84078</xdr:rowOff>
    </xdr:from>
    <xdr:to>
      <xdr:col>0</xdr:col>
      <xdr:colOff>772513</xdr:colOff>
      <xdr:row>9</xdr:row>
      <xdr:rowOff>3886</xdr:rowOff>
    </xdr:to>
    <xdr:pic>
      <xdr:nvPicPr>
        <xdr:cNvPr id="3" name="Graphic 2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31C0E1-CB60-4F6B-B20D-9F926234D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358" y="1272798"/>
          <a:ext cx="516155" cy="514168"/>
        </a:xfrm>
        <a:prstGeom prst="rect">
          <a:avLst/>
        </a:prstGeom>
      </xdr:spPr>
    </xdr:pic>
    <xdr:clientData/>
  </xdr:twoCellAnchor>
  <xdr:twoCellAnchor editAs="oneCell">
    <xdr:from>
      <xdr:col>0</xdr:col>
      <xdr:colOff>287089</xdr:colOff>
      <xdr:row>3</xdr:row>
      <xdr:rowOff>8791</xdr:rowOff>
    </xdr:from>
    <xdr:to>
      <xdr:col>0</xdr:col>
      <xdr:colOff>803244</xdr:colOff>
      <xdr:row>5</xdr:row>
      <xdr:rowOff>127381</xdr:rowOff>
    </xdr:to>
    <xdr:pic>
      <xdr:nvPicPr>
        <xdr:cNvPr id="4" name="Graphic 3" descr="Beginning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90F3B0-AAF0-48D6-83C5-7A5FD9A09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87089" y="603151"/>
          <a:ext cx="516155" cy="514830"/>
        </a:xfrm>
        <a:prstGeom prst="rect">
          <a:avLst/>
        </a:prstGeom>
      </xdr:spPr>
    </xdr:pic>
    <xdr:clientData/>
  </xdr:twoCellAnchor>
  <xdr:twoCellAnchor editAs="oneCell">
    <xdr:from>
      <xdr:col>0</xdr:col>
      <xdr:colOff>83120</xdr:colOff>
      <xdr:row>0</xdr:row>
      <xdr:rowOff>129847</xdr:rowOff>
    </xdr:from>
    <xdr:to>
      <xdr:col>0</xdr:col>
      <xdr:colOff>1049216</xdr:colOff>
      <xdr:row>2</xdr:row>
      <xdr:rowOff>6015</xdr:rowOff>
    </xdr:to>
    <xdr:pic>
      <xdr:nvPicPr>
        <xdr:cNvPr id="5" name="Picture 4" descr="A white text on a black background&#10;&#10;Description automatically generate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5989588-46D3-43FE-802F-321011DB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0" y="129847"/>
          <a:ext cx="966096" cy="2747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252133</xdr:colOff>
      <xdr:row>9</xdr:row>
      <xdr:rowOff>152739</xdr:rowOff>
    </xdr:from>
    <xdr:to>
      <xdr:col>0</xdr:col>
      <xdr:colOff>768288</xdr:colOff>
      <xdr:row>12</xdr:row>
      <xdr:rowOff>118266</xdr:rowOff>
    </xdr:to>
    <xdr:pic>
      <xdr:nvPicPr>
        <xdr:cNvPr id="2" name="Graphic 1" descr="Money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E226DE-E0E7-458A-867D-3A49090DA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2133" y="1935819"/>
          <a:ext cx="516155" cy="514167"/>
        </a:xfrm>
        <a:prstGeom prst="rect">
          <a:avLst/>
        </a:prstGeom>
      </xdr:spPr>
    </xdr:pic>
    <xdr:clientData/>
  </xdr:twoCellAnchor>
  <xdr:twoCellAnchor editAs="oneCell">
    <xdr:from>
      <xdr:col>0</xdr:col>
      <xdr:colOff>256358</xdr:colOff>
      <xdr:row>6</xdr:row>
      <xdr:rowOff>84078</xdr:rowOff>
    </xdr:from>
    <xdr:to>
      <xdr:col>0</xdr:col>
      <xdr:colOff>772513</xdr:colOff>
      <xdr:row>9</xdr:row>
      <xdr:rowOff>49606</xdr:rowOff>
    </xdr:to>
    <xdr:pic>
      <xdr:nvPicPr>
        <xdr:cNvPr id="3" name="Graphic 2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8018AD-4798-46C4-9124-876BFBB98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358" y="1272798"/>
          <a:ext cx="516155" cy="514168"/>
        </a:xfrm>
        <a:prstGeom prst="rect">
          <a:avLst/>
        </a:prstGeom>
      </xdr:spPr>
    </xdr:pic>
    <xdr:clientData/>
  </xdr:twoCellAnchor>
  <xdr:twoCellAnchor editAs="oneCell">
    <xdr:from>
      <xdr:col>0</xdr:col>
      <xdr:colOff>287089</xdr:colOff>
      <xdr:row>3</xdr:row>
      <xdr:rowOff>8791</xdr:rowOff>
    </xdr:from>
    <xdr:to>
      <xdr:col>0</xdr:col>
      <xdr:colOff>803244</xdr:colOff>
      <xdr:row>5</xdr:row>
      <xdr:rowOff>157861</xdr:rowOff>
    </xdr:to>
    <xdr:pic>
      <xdr:nvPicPr>
        <xdr:cNvPr id="4" name="Graphic 3" descr="Beginning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78010C-09A3-479B-B841-BC1997E07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87089" y="603151"/>
          <a:ext cx="516155" cy="514830"/>
        </a:xfrm>
        <a:prstGeom prst="rect">
          <a:avLst/>
        </a:prstGeom>
      </xdr:spPr>
    </xdr:pic>
    <xdr:clientData/>
  </xdr:twoCellAnchor>
  <xdr:twoCellAnchor editAs="oneCell">
    <xdr:from>
      <xdr:col>0</xdr:col>
      <xdr:colOff>53809</xdr:colOff>
      <xdr:row>0</xdr:row>
      <xdr:rowOff>129847</xdr:rowOff>
    </xdr:from>
    <xdr:to>
      <xdr:col>0</xdr:col>
      <xdr:colOff>1129862</xdr:colOff>
      <xdr:row>2</xdr:row>
      <xdr:rowOff>36495</xdr:rowOff>
    </xdr:to>
    <xdr:pic>
      <xdr:nvPicPr>
        <xdr:cNvPr id="5" name="Picture 4" descr="A white text on a black background&#10;&#10;Description automatically generate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AA7952D-4D0B-46F4-A0DA-E6307360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09" y="129847"/>
          <a:ext cx="1076053" cy="3060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2749</xdr:colOff>
      <xdr:row>21</xdr:row>
      <xdr:rowOff>36964</xdr:rowOff>
    </xdr:from>
    <xdr:to>
      <xdr:col>13</xdr:col>
      <xdr:colOff>6626</xdr:colOff>
      <xdr:row>34</xdr:row>
      <xdr:rowOff>96598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3BA1F-C8B4-60D7-3056-C15CDAAB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461954</xdr:colOff>
      <xdr:row>9</xdr:row>
      <xdr:rowOff>152739</xdr:rowOff>
    </xdr:from>
    <xdr:to>
      <xdr:col>0</xdr:col>
      <xdr:colOff>978109</xdr:colOff>
      <xdr:row>12</xdr:row>
      <xdr:rowOff>72546</xdr:rowOff>
    </xdr:to>
    <xdr:pic>
      <xdr:nvPicPr>
        <xdr:cNvPr id="4" name="Graphic 3" descr="Money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ED3292-65E2-D4B4-F86E-DEE10846B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954" y="1941782"/>
          <a:ext cx="516155" cy="516155"/>
        </a:xfrm>
        <a:prstGeom prst="rect">
          <a:avLst/>
        </a:prstGeom>
      </xdr:spPr>
    </xdr:pic>
    <xdr:clientData/>
  </xdr:twoCellAnchor>
  <xdr:twoCellAnchor editAs="oneCell">
    <xdr:from>
      <xdr:col>0</xdr:col>
      <xdr:colOff>477224</xdr:colOff>
      <xdr:row>6</xdr:row>
      <xdr:rowOff>84078</xdr:rowOff>
    </xdr:from>
    <xdr:to>
      <xdr:col>0</xdr:col>
      <xdr:colOff>993379</xdr:colOff>
      <xdr:row>9</xdr:row>
      <xdr:rowOff>3886</xdr:rowOff>
    </xdr:to>
    <xdr:pic>
      <xdr:nvPicPr>
        <xdr:cNvPr id="6" name="Graphic 5" descr="Tabl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2EC6574-3A13-6968-5BA4-7081C4C0A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7224" y="1276774"/>
          <a:ext cx="516155" cy="516155"/>
        </a:xfrm>
        <a:prstGeom prst="rect">
          <a:avLst/>
        </a:prstGeom>
      </xdr:spPr>
    </xdr:pic>
    <xdr:clientData/>
  </xdr:twoCellAnchor>
  <xdr:twoCellAnchor editAs="oneCell">
    <xdr:from>
      <xdr:col>0</xdr:col>
      <xdr:colOff>474823</xdr:colOff>
      <xdr:row>3</xdr:row>
      <xdr:rowOff>8791</xdr:rowOff>
    </xdr:from>
    <xdr:to>
      <xdr:col>0</xdr:col>
      <xdr:colOff>990978</xdr:colOff>
      <xdr:row>5</xdr:row>
      <xdr:rowOff>127381</xdr:rowOff>
    </xdr:to>
    <xdr:pic>
      <xdr:nvPicPr>
        <xdr:cNvPr id="8" name="Graphic 7" descr="Beginning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A2EDFC6-008B-031D-9FA0-E778FAF4C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74823" y="605139"/>
          <a:ext cx="516155" cy="516155"/>
        </a:xfrm>
        <a:prstGeom prst="rect">
          <a:avLst/>
        </a:prstGeom>
      </xdr:spPr>
    </xdr:pic>
    <xdr:clientData/>
  </xdr:twoCellAnchor>
  <xdr:twoCellAnchor editAs="oneCell">
    <xdr:from>
      <xdr:col>0</xdr:col>
      <xdr:colOff>141630</xdr:colOff>
      <xdr:row>0</xdr:row>
      <xdr:rowOff>148850</xdr:rowOff>
    </xdr:from>
    <xdr:to>
      <xdr:col>0</xdr:col>
      <xdr:colOff>1293001</xdr:colOff>
      <xdr:row>2</xdr:row>
      <xdr:rowOff>82502</xdr:rowOff>
    </xdr:to>
    <xdr:pic>
      <xdr:nvPicPr>
        <xdr:cNvPr id="10" name="Picture 9" descr="A white text on a black background&#10;&#10;Description automatically generated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8B212F6-F764-58CD-96E8-DEF744093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0" y="148850"/>
          <a:ext cx="1151371" cy="334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F0A9-F471-A648-B3D3-8641B99BFC34}">
  <dimension ref="B3:D14"/>
  <sheetViews>
    <sheetView showGridLines="0" tabSelected="1" zoomScale="120" zoomScaleNormal="120" workbookViewId="0">
      <selection activeCell="C3" sqref="C3"/>
    </sheetView>
  </sheetViews>
  <sheetFormatPr baseColWidth="10" defaultColWidth="10.83203125" defaultRowHeight="16" x14ac:dyDescent="0.2"/>
  <cols>
    <col min="1" max="1" width="10.83203125" style="1"/>
    <col min="2" max="2" width="14" style="1" customWidth="1"/>
    <col min="3" max="3" width="99.5" style="1" customWidth="1"/>
    <col min="4" max="4" width="13.33203125" style="1" customWidth="1"/>
    <col min="5" max="16384" width="10.83203125" style="1"/>
  </cols>
  <sheetData>
    <row r="3" spans="2:4" ht="85" customHeight="1" x14ac:dyDescent="0.2">
      <c r="B3" s="3"/>
      <c r="C3" s="17" t="s">
        <v>32</v>
      </c>
      <c r="D3" s="4"/>
    </row>
    <row r="4" spans="2:4" ht="33" customHeight="1" x14ac:dyDescent="0.2">
      <c r="B4" s="5"/>
      <c r="C4" s="6"/>
      <c r="D4" s="7"/>
    </row>
    <row r="5" spans="2:4" ht="62" customHeight="1" x14ac:dyDescent="0.2">
      <c r="B5" s="5"/>
      <c r="C5" s="6"/>
      <c r="D5" s="7"/>
    </row>
    <row r="6" spans="2:4" x14ac:dyDescent="0.2">
      <c r="B6" s="5"/>
      <c r="C6"/>
      <c r="D6" s="7"/>
    </row>
    <row r="7" spans="2:4" s="10" customFormat="1" ht="29" x14ac:dyDescent="0.2">
      <c r="B7" s="8"/>
      <c r="C7" s="20" t="s">
        <v>3</v>
      </c>
      <c r="D7" s="9"/>
    </row>
    <row r="8" spans="2:4" x14ac:dyDescent="0.2">
      <c r="B8" s="5"/>
      <c r="C8"/>
      <c r="D8" s="7"/>
    </row>
    <row r="9" spans="2:4" ht="19" x14ac:dyDescent="0.25">
      <c r="B9" s="5"/>
      <c r="C9" s="11" t="s">
        <v>0</v>
      </c>
      <c r="D9" s="7"/>
    </row>
    <row r="10" spans="2:4" x14ac:dyDescent="0.2">
      <c r="B10" s="5"/>
      <c r="C10"/>
      <c r="D10" s="7"/>
    </row>
    <row r="11" spans="2:4" x14ac:dyDescent="0.2">
      <c r="B11" s="5"/>
      <c r="C11" s="12" t="s">
        <v>1</v>
      </c>
      <c r="D11" s="7"/>
    </row>
    <row r="12" spans="2:4" x14ac:dyDescent="0.2">
      <c r="B12" s="5"/>
      <c r="C12" t="s">
        <v>2</v>
      </c>
      <c r="D12" s="7"/>
    </row>
    <row r="13" spans="2:4" ht="34" x14ac:dyDescent="0.2">
      <c r="B13" s="5"/>
      <c r="C13" s="13" t="s">
        <v>4</v>
      </c>
      <c r="D13" s="7"/>
    </row>
    <row r="14" spans="2:4" x14ac:dyDescent="0.2">
      <c r="B14" s="14"/>
      <c r="C14" s="15"/>
      <c r="D14" s="16"/>
    </row>
  </sheetData>
  <sheetProtection algorithmName="SHA-512" hashValue="RXakv1DkuopM+VrCWbWOiwwtcus8EiGFZ6v11VaOUQQtGt8BrYki2bJcKwszhU8Ej3ZKKBJQseT4aU00DMPAhw==" saltValue="tSc3515hDKVCgvdqo3NCSw==" spinCount="100000" sheet="1" objects="1" scenarios="1"/>
  <hyperlinks>
    <hyperlink ref="C7" r:id="rId1" xr:uid="{A2EDDA87-E6B8-FD41-B827-84B8D54A6E3C}"/>
    <hyperlink ref="C9" r:id="rId2" display="Made by Kenji Explains" xr:uid="{598E3866-D572-9747-97D3-3B0A11334366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DE01-2036-9D45-8C52-6B551B0EB1BF}">
  <dimension ref="A2:L20"/>
  <sheetViews>
    <sheetView zoomScale="130" zoomScaleNormal="130" workbookViewId="0"/>
  </sheetViews>
  <sheetFormatPr baseColWidth="10" defaultColWidth="11.1640625" defaultRowHeight="16" x14ac:dyDescent="0.2"/>
  <cols>
    <col min="1" max="1" width="14.33203125" style="35" customWidth="1"/>
  </cols>
  <sheetData>
    <row r="2" spans="3:12" x14ac:dyDescent="0.2">
      <c r="C2" s="22" t="s">
        <v>12</v>
      </c>
      <c r="D2" s="2"/>
      <c r="E2" s="2"/>
      <c r="F2" s="2"/>
      <c r="G2" s="2"/>
      <c r="H2" s="2"/>
      <c r="I2" s="2"/>
      <c r="J2" s="2"/>
      <c r="K2" s="2"/>
      <c r="L2" s="2"/>
    </row>
    <row r="4" spans="3:12" x14ac:dyDescent="0.2">
      <c r="C4" s="24">
        <v>1</v>
      </c>
      <c r="D4">
        <v>1</v>
      </c>
      <c r="E4">
        <v>1</v>
      </c>
      <c r="F4">
        <v>1</v>
      </c>
    </row>
    <row r="5" spans="3:12" x14ac:dyDescent="0.2">
      <c r="F5">
        <v>1</v>
      </c>
    </row>
    <row r="6" spans="3:12" x14ac:dyDescent="0.2">
      <c r="F6">
        <v>1</v>
      </c>
    </row>
    <row r="8" spans="3:12" x14ac:dyDescent="0.2">
      <c r="C8" s="22" t="s">
        <v>5</v>
      </c>
      <c r="D8" s="2"/>
      <c r="E8" s="2"/>
      <c r="F8" s="2"/>
      <c r="G8" s="2"/>
      <c r="H8" s="2"/>
      <c r="I8" s="2"/>
      <c r="J8" s="2"/>
      <c r="K8" s="2"/>
      <c r="L8" s="2"/>
    </row>
    <row r="10" spans="3:12" x14ac:dyDescent="0.2">
      <c r="C10" s="21" t="s">
        <v>7</v>
      </c>
      <c r="D10" s="21">
        <v>2022</v>
      </c>
      <c r="E10" s="21">
        <v>2023</v>
      </c>
      <c r="F10" s="21" t="s">
        <v>10</v>
      </c>
      <c r="G10" t="s">
        <v>11</v>
      </c>
      <c r="I10" s="21" t="s">
        <v>7</v>
      </c>
      <c r="J10" s="21">
        <v>2022</v>
      </c>
      <c r="K10" s="21">
        <v>2023</v>
      </c>
      <c r="L10" s="21" t="s">
        <v>10</v>
      </c>
    </row>
    <row r="11" spans="3:12" x14ac:dyDescent="0.2">
      <c r="C11" t="s">
        <v>6</v>
      </c>
      <c r="D11">
        <v>250</v>
      </c>
      <c r="E11">
        <v>500</v>
      </c>
      <c r="F11">
        <v>700</v>
      </c>
      <c r="G11" s="19">
        <f>F11/$F$14</f>
        <v>0.31111111111111112</v>
      </c>
      <c r="I11" t="s">
        <v>6</v>
      </c>
      <c r="J11" s="19">
        <f>D11/D$14</f>
        <v>0.2857142857142857</v>
      </c>
      <c r="K11" s="19">
        <f t="shared" ref="K11:L13" si="0">E11/E$14</f>
        <v>0.30303030303030304</v>
      </c>
      <c r="L11" s="19">
        <f t="shared" si="0"/>
        <v>0.31111111111111112</v>
      </c>
    </row>
    <row r="12" spans="3:12" x14ac:dyDescent="0.2">
      <c r="C12" t="s">
        <v>8</v>
      </c>
      <c r="D12">
        <v>300</v>
      </c>
      <c r="E12">
        <v>600</v>
      </c>
      <c r="F12">
        <v>750</v>
      </c>
      <c r="G12" s="19">
        <f t="shared" ref="G12:G14" si="1">F12/$F$14</f>
        <v>0.33333333333333331</v>
      </c>
      <c r="I12" t="s">
        <v>8</v>
      </c>
      <c r="J12" s="19">
        <f t="shared" ref="J12:J13" si="2">D12/D$14</f>
        <v>0.34285714285714286</v>
      </c>
      <c r="K12" s="19">
        <f t="shared" si="0"/>
        <v>0.36363636363636365</v>
      </c>
      <c r="L12" s="19">
        <f t="shared" si="0"/>
        <v>0.33333333333333331</v>
      </c>
    </row>
    <row r="13" spans="3:12" x14ac:dyDescent="0.2">
      <c r="C13" t="s">
        <v>9</v>
      </c>
      <c r="D13">
        <v>325</v>
      </c>
      <c r="E13">
        <v>550</v>
      </c>
      <c r="F13">
        <v>800</v>
      </c>
      <c r="G13" s="19">
        <f t="shared" si="1"/>
        <v>0.35555555555555557</v>
      </c>
      <c r="I13" t="s">
        <v>9</v>
      </c>
      <c r="J13" s="19">
        <f t="shared" si="2"/>
        <v>0.37142857142857144</v>
      </c>
      <c r="K13" s="19">
        <f t="shared" si="0"/>
        <v>0.33333333333333331</v>
      </c>
      <c r="L13" s="19">
        <f t="shared" si="0"/>
        <v>0.35555555555555557</v>
      </c>
    </row>
    <row r="14" spans="3:12" x14ac:dyDescent="0.2">
      <c r="C14" s="18" t="s">
        <v>10</v>
      </c>
      <c r="D14" s="18">
        <f>SUM(D11:D13)</f>
        <v>875</v>
      </c>
      <c r="E14" s="18">
        <f>SUM(E11:E13)</f>
        <v>1650</v>
      </c>
      <c r="F14" s="18">
        <f>SUM(F11:F13)</f>
        <v>2250</v>
      </c>
      <c r="G14" s="19">
        <f t="shared" si="1"/>
        <v>1</v>
      </c>
    </row>
    <row r="20" spans="7:7" x14ac:dyDescent="0.2">
      <c r="G20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2670-CD36-FC49-85E9-1EB2EB7E8F51}">
  <dimension ref="A2:M16"/>
  <sheetViews>
    <sheetView showGridLines="0" zoomScale="130" zoomScaleNormal="130" workbookViewId="0"/>
  </sheetViews>
  <sheetFormatPr baseColWidth="10" defaultColWidth="11.1640625" defaultRowHeight="16" x14ac:dyDescent="0.2"/>
  <cols>
    <col min="1" max="1" width="15.5" style="35" customWidth="1"/>
    <col min="2" max="2" width="6.83203125" style="25" customWidth="1"/>
    <col min="3" max="3" width="22" style="25" bestFit="1" customWidth="1"/>
    <col min="4" max="4" width="7.1640625" style="25" bestFit="1" customWidth="1"/>
    <col min="5" max="8" width="8" style="25" bestFit="1" customWidth="1"/>
    <col min="9" max="13" width="8" style="25" customWidth="1"/>
    <col min="14" max="16384" width="11.1640625" style="25"/>
  </cols>
  <sheetData>
    <row r="2" spans="3:13" x14ac:dyDescent="0.2">
      <c r="C2" s="27" t="s">
        <v>13</v>
      </c>
      <c r="D2" s="27">
        <v>2023</v>
      </c>
      <c r="E2" s="27">
        <f t="shared" ref="E2:M2" si="0">D2+1</f>
        <v>2024</v>
      </c>
      <c r="F2" s="27">
        <f t="shared" si="0"/>
        <v>2025</v>
      </c>
      <c r="G2" s="27">
        <f t="shared" si="0"/>
        <v>2026</v>
      </c>
      <c r="H2" s="27">
        <f t="shared" si="0"/>
        <v>2027</v>
      </c>
      <c r="I2" s="27">
        <f t="shared" si="0"/>
        <v>2028</v>
      </c>
      <c r="J2" s="27">
        <f t="shared" si="0"/>
        <v>2029</v>
      </c>
      <c r="K2" s="27">
        <f t="shared" si="0"/>
        <v>2030</v>
      </c>
      <c r="L2" s="27">
        <f t="shared" si="0"/>
        <v>2031</v>
      </c>
      <c r="M2" s="27">
        <f t="shared" si="0"/>
        <v>2032</v>
      </c>
    </row>
    <row r="4" spans="3:13" x14ac:dyDescent="0.2">
      <c r="C4" s="25" t="s">
        <v>14</v>
      </c>
      <c r="D4" s="26">
        <v>53925.000000000007</v>
      </c>
      <c r="E4" s="26">
        <v>107850.00000000001</v>
      </c>
      <c r="F4" s="26">
        <v>188737.50000000003</v>
      </c>
      <c r="G4" s="26">
        <v>283106.25</v>
      </c>
      <c r="H4" s="26">
        <v>298777</v>
      </c>
      <c r="I4" s="26">
        <v>328654.7</v>
      </c>
      <c r="J4" s="26">
        <v>345087.43500000006</v>
      </c>
      <c r="K4" s="26">
        <v>330590</v>
      </c>
      <c r="L4" s="26">
        <v>256789</v>
      </c>
      <c r="M4" s="26">
        <v>179752.3</v>
      </c>
    </row>
    <row r="5" spans="3:13" x14ac:dyDescent="0.2">
      <c r="C5" s="25" t="s">
        <v>15</v>
      </c>
      <c r="D5" s="26">
        <v>29658.750000000007</v>
      </c>
      <c r="E5" s="26">
        <v>51768.000000000007</v>
      </c>
      <c r="F5" s="26">
        <v>113242.50000000001</v>
      </c>
      <c r="G5" s="26">
        <v>135891</v>
      </c>
      <c r="H5" s="26">
        <v>143412.96</v>
      </c>
      <c r="I5" s="26">
        <v>131461.88</v>
      </c>
      <c r="J5" s="26">
        <v>131133.22530000002</v>
      </c>
      <c r="K5" s="26">
        <v>137689.88656500002</v>
      </c>
      <c r="L5" s="26">
        <v>146096.21648160004</v>
      </c>
      <c r="M5" s="26">
        <v>153401.02730568004</v>
      </c>
    </row>
    <row r="6" spans="3:13" x14ac:dyDescent="0.2">
      <c r="C6" s="28" t="s">
        <v>16</v>
      </c>
      <c r="D6" s="29">
        <v>24266.25</v>
      </c>
      <c r="E6" s="29">
        <v>56082.000000000007</v>
      </c>
      <c r="F6" s="29">
        <v>75495.000000000015</v>
      </c>
      <c r="G6" s="29">
        <v>147215.25</v>
      </c>
      <c r="H6" s="29">
        <v>155364.04</v>
      </c>
      <c r="I6" s="29">
        <v>197192.82</v>
      </c>
      <c r="J6" s="29">
        <v>213954.20970000004</v>
      </c>
      <c r="K6" s="29">
        <v>224651.92018500002</v>
      </c>
      <c r="L6" s="29">
        <v>259726.60707840006</v>
      </c>
      <c r="M6" s="29">
        <v>272712.93743232009</v>
      </c>
    </row>
    <row r="7" spans="3:13" x14ac:dyDescent="0.2">
      <c r="C7" s="25" t="s">
        <v>17</v>
      </c>
      <c r="D7" s="26">
        <v>3500</v>
      </c>
      <c r="E7" s="26">
        <v>3500</v>
      </c>
      <c r="F7" s="26">
        <v>3500</v>
      </c>
      <c r="G7" s="26">
        <v>4000</v>
      </c>
      <c r="H7" s="26">
        <v>4000</v>
      </c>
      <c r="I7" s="26">
        <v>4500</v>
      </c>
      <c r="J7" s="26">
        <v>4500</v>
      </c>
      <c r="K7" s="26">
        <v>5000</v>
      </c>
      <c r="L7" s="26">
        <v>5000</v>
      </c>
      <c r="M7" s="26">
        <v>5000</v>
      </c>
    </row>
    <row r="8" spans="3:13" x14ac:dyDescent="0.2">
      <c r="C8" s="25" t="s">
        <v>18</v>
      </c>
      <c r="D8" s="26">
        <v>10000</v>
      </c>
      <c r="E8" s="26">
        <v>10000</v>
      </c>
      <c r="F8" s="26">
        <v>25000</v>
      </c>
      <c r="G8" s="26">
        <v>25000</v>
      </c>
      <c r="H8" s="26">
        <v>25000</v>
      </c>
      <c r="I8" s="26">
        <v>40000</v>
      </c>
      <c r="J8" s="26">
        <v>40000</v>
      </c>
      <c r="K8" s="26">
        <v>40000</v>
      </c>
      <c r="L8" s="26">
        <v>50000</v>
      </c>
      <c r="M8" s="26">
        <v>50000</v>
      </c>
    </row>
    <row r="9" spans="3:13" x14ac:dyDescent="0.2">
      <c r="C9" s="25" t="s">
        <v>19</v>
      </c>
      <c r="D9" s="26">
        <v>1500</v>
      </c>
      <c r="E9" s="26">
        <v>2000</v>
      </c>
      <c r="F9" s="26">
        <v>3000</v>
      </c>
      <c r="G9" s="26">
        <v>5000</v>
      </c>
      <c r="H9" s="26">
        <v>8000</v>
      </c>
      <c r="I9" s="26">
        <v>10000</v>
      </c>
      <c r="J9" s="26">
        <v>10000</v>
      </c>
      <c r="K9" s="26">
        <v>10000</v>
      </c>
      <c r="L9" s="26">
        <v>10000</v>
      </c>
      <c r="M9" s="26">
        <v>10000</v>
      </c>
    </row>
    <row r="10" spans="3:13" x14ac:dyDescent="0.2">
      <c r="C10" s="28" t="s">
        <v>20</v>
      </c>
      <c r="D10" s="29">
        <v>9266.25</v>
      </c>
      <c r="E10" s="29">
        <v>40582.000000000007</v>
      </c>
      <c r="F10" s="29">
        <v>43995.000000000015</v>
      </c>
      <c r="G10" s="29">
        <v>113215.25</v>
      </c>
      <c r="H10" s="29">
        <v>118364.04000000001</v>
      </c>
      <c r="I10" s="29">
        <v>142692.82</v>
      </c>
      <c r="J10" s="29">
        <v>159454.20970000004</v>
      </c>
      <c r="K10" s="29">
        <v>169651.92018500002</v>
      </c>
      <c r="L10" s="29">
        <v>194726.60707840006</v>
      </c>
      <c r="M10" s="29">
        <v>207712.93743232009</v>
      </c>
    </row>
    <row r="11" spans="3:13" x14ac:dyDescent="0.2">
      <c r="C11" s="25" t="s">
        <v>21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</row>
    <row r="12" spans="3:13" x14ac:dyDescent="0.2">
      <c r="C12" s="30" t="s">
        <v>22</v>
      </c>
      <c r="D12" s="31">
        <v>6949.6875</v>
      </c>
      <c r="E12" s="31">
        <v>30436.500000000007</v>
      </c>
      <c r="F12" s="31">
        <v>32996.250000000015</v>
      </c>
      <c r="G12" s="31">
        <v>84911.4375</v>
      </c>
      <c r="H12" s="31">
        <v>88773.03</v>
      </c>
      <c r="I12" s="31">
        <v>107019.61500000001</v>
      </c>
      <c r="J12" s="31">
        <v>119590.65727500003</v>
      </c>
      <c r="K12" s="31">
        <v>127238.94013875001</v>
      </c>
      <c r="L12" s="31">
        <v>146044.95530880004</v>
      </c>
      <c r="M12" s="31">
        <v>155784.70307424007</v>
      </c>
    </row>
    <row r="14" spans="3:13" x14ac:dyDescent="0.2"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3:13" x14ac:dyDescent="0.2"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3:13" x14ac:dyDescent="0.2">
      <c r="D16" s="26"/>
      <c r="E16" s="26"/>
      <c r="F16" s="26"/>
      <c r="G16" s="26"/>
      <c r="H16" s="26"/>
      <c r="I16" s="26"/>
      <c r="J16" s="26"/>
      <c r="K16" s="26"/>
      <c r="L16" s="26"/>
      <c r="M16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2CA6-3CA0-6742-8388-6AC66BBF73E8}">
  <dimension ref="A2:M43"/>
  <sheetViews>
    <sheetView showGridLines="0" zoomScale="150" zoomScaleNormal="115" workbookViewId="0">
      <selection activeCell="D2" sqref="D2"/>
    </sheetView>
  </sheetViews>
  <sheetFormatPr baseColWidth="10" defaultColWidth="11.1640625" defaultRowHeight="16" outlineLevelRow="1" x14ac:dyDescent="0.2"/>
  <cols>
    <col min="1" max="1" width="18.33203125" style="35" customWidth="1"/>
    <col min="2" max="2" width="5.1640625" customWidth="1"/>
    <col min="3" max="3" width="13.6640625" bestFit="1" customWidth="1"/>
  </cols>
  <sheetData>
    <row r="2" spans="3:13" x14ac:dyDescent="0.2">
      <c r="C2" t="s">
        <v>23</v>
      </c>
      <c r="D2" s="32">
        <v>1</v>
      </c>
    </row>
    <row r="4" spans="3:13" x14ac:dyDescent="0.2">
      <c r="C4" s="27" t="s">
        <v>13</v>
      </c>
      <c r="D4" s="27">
        <v>2023</v>
      </c>
      <c r="E4" s="27">
        <f t="shared" ref="E4:M4" si="0">D4+1</f>
        <v>2024</v>
      </c>
      <c r="F4" s="27">
        <f t="shared" si="0"/>
        <v>2025</v>
      </c>
      <c r="G4" s="27">
        <f t="shared" si="0"/>
        <v>2026</v>
      </c>
      <c r="H4" s="27">
        <f t="shared" si="0"/>
        <v>2027</v>
      </c>
      <c r="I4" s="27">
        <f t="shared" si="0"/>
        <v>2028</v>
      </c>
      <c r="J4" s="27">
        <f t="shared" si="0"/>
        <v>2029</v>
      </c>
      <c r="K4" s="27">
        <f t="shared" si="0"/>
        <v>2030</v>
      </c>
      <c r="L4" s="27">
        <f t="shared" si="0"/>
        <v>2031</v>
      </c>
      <c r="M4" s="27">
        <f t="shared" si="0"/>
        <v>2032</v>
      </c>
    </row>
    <row r="5" spans="3:13" x14ac:dyDescent="0.2"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3:13" x14ac:dyDescent="0.2">
      <c r="C6" s="25" t="s">
        <v>14</v>
      </c>
      <c r="D6" s="26">
        <f>CHOOSE($D$2,D17,D18,D19)</f>
        <v>64710.000000000007</v>
      </c>
      <c r="E6" s="26">
        <f t="shared" ref="E6:M6" si="1">CHOOSE($D$2,E17,E18,E19)</f>
        <v>129420.00000000001</v>
      </c>
      <c r="F6" s="26">
        <f t="shared" si="1"/>
        <v>226485.00000000003</v>
      </c>
      <c r="G6" s="26">
        <f t="shared" si="1"/>
        <v>339727.5</v>
      </c>
      <c r="H6" s="26">
        <f t="shared" si="1"/>
        <v>358532.39999999997</v>
      </c>
      <c r="I6" s="26">
        <f t="shared" si="1"/>
        <v>394385.64</v>
      </c>
      <c r="J6" s="26">
        <f t="shared" si="1"/>
        <v>414104.92200000008</v>
      </c>
      <c r="K6" s="26">
        <f t="shared" si="1"/>
        <v>396708</v>
      </c>
      <c r="L6" s="26">
        <f t="shared" si="1"/>
        <v>308146.8</v>
      </c>
      <c r="M6" s="26">
        <f t="shared" si="1"/>
        <v>215702.75999999998</v>
      </c>
    </row>
    <row r="7" spans="3:13" x14ac:dyDescent="0.2">
      <c r="C7" s="25" t="s">
        <v>15</v>
      </c>
      <c r="D7" s="26">
        <v>29658.750000000007</v>
      </c>
      <c r="E7" s="26">
        <v>51768.000000000007</v>
      </c>
      <c r="F7" s="26">
        <v>113242.50000000001</v>
      </c>
      <c r="G7" s="26">
        <v>135891</v>
      </c>
      <c r="H7" s="26">
        <v>143412.96</v>
      </c>
      <c r="I7" s="26">
        <v>131461.88</v>
      </c>
      <c r="J7" s="26">
        <v>131133.22530000002</v>
      </c>
      <c r="K7" s="26">
        <v>137689.88656500002</v>
      </c>
      <c r="L7" s="26">
        <v>146096.21648160004</v>
      </c>
      <c r="M7" s="26">
        <v>153401.02730568004</v>
      </c>
    </row>
    <row r="8" spans="3:13" x14ac:dyDescent="0.2">
      <c r="C8" s="28" t="s">
        <v>16</v>
      </c>
      <c r="D8" s="29">
        <f>D6-D7</f>
        <v>35051.25</v>
      </c>
      <c r="E8" s="29">
        <f t="shared" ref="E8:M8" si="2">E6-E7</f>
        <v>77652</v>
      </c>
      <c r="F8" s="29">
        <f t="shared" si="2"/>
        <v>113242.50000000001</v>
      </c>
      <c r="G8" s="29">
        <f t="shared" si="2"/>
        <v>203836.5</v>
      </c>
      <c r="H8" s="29">
        <f t="shared" si="2"/>
        <v>215119.43999999997</v>
      </c>
      <c r="I8" s="29">
        <f t="shared" si="2"/>
        <v>262923.76</v>
      </c>
      <c r="J8" s="29">
        <f t="shared" si="2"/>
        <v>282971.69670000009</v>
      </c>
      <c r="K8" s="29">
        <f t="shared" si="2"/>
        <v>259018.11343499998</v>
      </c>
      <c r="L8" s="29">
        <f t="shared" si="2"/>
        <v>162050.58351839994</v>
      </c>
      <c r="M8" s="29">
        <f t="shared" si="2"/>
        <v>62301.732694319944</v>
      </c>
    </row>
    <row r="9" spans="3:13" x14ac:dyDescent="0.2">
      <c r="C9" s="25" t="s">
        <v>17</v>
      </c>
      <c r="D9" s="26">
        <v>3500</v>
      </c>
      <c r="E9" s="26">
        <v>3500</v>
      </c>
      <c r="F9" s="26">
        <v>3500</v>
      </c>
      <c r="G9" s="26">
        <v>4000</v>
      </c>
      <c r="H9" s="26">
        <v>4000</v>
      </c>
      <c r="I9" s="26">
        <v>4500</v>
      </c>
      <c r="J9" s="26">
        <v>4500</v>
      </c>
      <c r="K9" s="26">
        <v>5000</v>
      </c>
      <c r="L9" s="26">
        <v>5000</v>
      </c>
      <c r="M9" s="26">
        <v>5000</v>
      </c>
    </row>
    <row r="10" spans="3:13" x14ac:dyDescent="0.2">
      <c r="C10" s="25" t="s">
        <v>18</v>
      </c>
      <c r="D10" s="26">
        <v>10000</v>
      </c>
      <c r="E10" s="26">
        <v>10000</v>
      </c>
      <c r="F10" s="26">
        <v>25000</v>
      </c>
      <c r="G10" s="26">
        <v>25000</v>
      </c>
      <c r="H10" s="26">
        <v>25000</v>
      </c>
      <c r="I10" s="26">
        <v>40000</v>
      </c>
      <c r="J10" s="26">
        <v>40000</v>
      </c>
      <c r="K10" s="26">
        <v>40000</v>
      </c>
      <c r="L10" s="26">
        <v>50000</v>
      </c>
      <c r="M10" s="26">
        <v>50000</v>
      </c>
    </row>
    <row r="11" spans="3:13" x14ac:dyDescent="0.2">
      <c r="C11" s="25" t="s">
        <v>19</v>
      </c>
      <c r="D11" s="26">
        <v>1500</v>
      </c>
      <c r="E11" s="26">
        <v>2000</v>
      </c>
      <c r="F11" s="26">
        <v>3000</v>
      </c>
      <c r="G11" s="26">
        <v>5000</v>
      </c>
      <c r="H11" s="26">
        <v>8000</v>
      </c>
      <c r="I11" s="26">
        <v>10000</v>
      </c>
      <c r="J11" s="26">
        <v>10000</v>
      </c>
      <c r="K11" s="26">
        <v>10000</v>
      </c>
      <c r="L11" s="26">
        <v>10000</v>
      </c>
      <c r="M11" s="26">
        <v>10000</v>
      </c>
    </row>
    <row r="12" spans="3:13" x14ac:dyDescent="0.2">
      <c r="C12" s="28" t="s">
        <v>20</v>
      </c>
      <c r="D12" s="29">
        <f>D8-D9-D10-D11</f>
        <v>20051.25</v>
      </c>
      <c r="E12" s="29">
        <f t="shared" ref="E12:M12" si="3">E8-E9-E10-E11</f>
        <v>62152</v>
      </c>
      <c r="F12" s="29">
        <f t="shared" si="3"/>
        <v>81742.500000000015</v>
      </c>
      <c r="G12" s="29">
        <f t="shared" si="3"/>
        <v>169836.5</v>
      </c>
      <c r="H12" s="29">
        <f t="shared" si="3"/>
        <v>178119.43999999997</v>
      </c>
      <c r="I12" s="29">
        <f t="shared" si="3"/>
        <v>208423.76</v>
      </c>
      <c r="J12" s="29">
        <f t="shared" si="3"/>
        <v>228471.69670000009</v>
      </c>
      <c r="K12" s="29">
        <f t="shared" si="3"/>
        <v>204018.11343499998</v>
      </c>
      <c r="L12" s="29">
        <f t="shared" si="3"/>
        <v>97050.583518399944</v>
      </c>
      <c r="M12" s="29">
        <f t="shared" si="3"/>
        <v>-2698.2673056800559</v>
      </c>
    </row>
    <row r="13" spans="3:13" x14ac:dyDescent="0.2">
      <c r="C13" s="25" t="s">
        <v>28</v>
      </c>
      <c r="D13" s="26">
        <f>IF(D12&gt;0,20%*D12,0)</f>
        <v>4010.25</v>
      </c>
      <c r="E13" s="26">
        <f t="shared" ref="E13:M13" si="4">IF(E12&gt;0,20%*E12,0)</f>
        <v>12430.400000000001</v>
      </c>
      <c r="F13" s="26">
        <f t="shared" si="4"/>
        <v>16348.500000000004</v>
      </c>
      <c r="G13" s="26">
        <f t="shared" si="4"/>
        <v>33967.300000000003</v>
      </c>
      <c r="H13" s="26">
        <f t="shared" si="4"/>
        <v>35623.887999999999</v>
      </c>
      <c r="I13" s="26">
        <f t="shared" si="4"/>
        <v>41684.752000000008</v>
      </c>
      <c r="J13" s="26">
        <f t="shared" si="4"/>
        <v>45694.33934000002</v>
      </c>
      <c r="K13" s="26">
        <f t="shared" si="4"/>
        <v>40803.622686999995</v>
      </c>
      <c r="L13" s="26">
        <f t="shared" si="4"/>
        <v>19410.116703679989</v>
      </c>
      <c r="M13" s="26">
        <f t="shared" si="4"/>
        <v>0</v>
      </c>
    </row>
    <row r="14" spans="3:13" x14ac:dyDescent="0.2">
      <c r="C14" s="30" t="s">
        <v>22</v>
      </c>
      <c r="D14" s="31">
        <f>D12-D13</f>
        <v>16041</v>
      </c>
      <c r="E14" s="31">
        <f t="shared" ref="E14:M14" si="5">E12-E13</f>
        <v>49721.599999999999</v>
      </c>
      <c r="F14" s="31">
        <f t="shared" si="5"/>
        <v>65394.000000000015</v>
      </c>
      <c r="G14" s="31">
        <f t="shared" si="5"/>
        <v>135869.20000000001</v>
      </c>
      <c r="H14" s="31">
        <f t="shared" si="5"/>
        <v>142495.55199999997</v>
      </c>
      <c r="I14" s="31">
        <f t="shared" si="5"/>
        <v>166739.008</v>
      </c>
      <c r="J14" s="31">
        <f t="shared" si="5"/>
        <v>182777.35736000008</v>
      </c>
      <c r="K14" s="31">
        <f t="shared" si="5"/>
        <v>163214.49074799998</v>
      </c>
      <c r="L14" s="31">
        <f t="shared" si="5"/>
        <v>77640.466814719955</v>
      </c>
      <c r="M14" s="31">
        <f t="shared" si="5"/>
        <v>-2698.2673056800559</v>
      </c>
    </row>
    <row r="16" spans="3:13" x14ac:dyDescent="0.2">
      <c r="C16" s="27" t="s">
        <v>24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3:13" outlineLevel="1" x14ac:dyDescent="0.2">
      <c r="C17" s="26" t="s">
        <v>26</v>
      </c>
      <c r="D17" s="26">
        <f>D18*1.2</f>
        <v>64710.000000000007</v>
      </c>
      <c r="E17" s="26">
        <f t="shared" ref="E17:M17" si="6">E18*1.2</f>
        <v>129420.00000000001</v>
      </c>
      <c r="F17" s="26">
        <f t="shared" si="6"/>
        <v>226485.00000000003</v>
      </c>
      <c r="G17" s="26">
        <f t="shared" si="6"/>
        <v>339727.5</v>
      </c>
      <c r="H17" s="26">
        <f t="shared" si="6"/>
        <v>358532.39999999997</v>
      </c>
      <c r="I17" s="26">
        <f t="shared" si="6"/>
        <v>394385.64</v>
      </c>
      <c r="J17" s="26">
        <f t="shared" si="6"/>
        <v>414104.92200000008</v>
      </c>
      <c r="K17" s="26">
        <f t="shared" si="6"/>
        <v>396708</v>
      </c>
      <c r="L17" s="26">
        <f t="shared" si="6"/>
        <v>308146.8</v>
      </c>
      <c r="M17" s="26">
        <f t="shared" si="6"/>
        <v>215702.75999999998</v>
      </c>
    </row>
    <row r="18" spans="3:13" outlineLevel="1" x14ac:dyDescent="0.2">
      <c r="C18" s="26" t="s">
        <v>25</v>
      </c>
      <c r="D18" s="26">
        <v>53925.000000000007</v>
      </c>
      <c r="E18" s="26">
        <v>107850.00000000001</v>
      </c>
      <c r="F18" s="26">
        <v>188737.50000000003</v>
      </c>
      <c r="G18" s="26">
        <v>283106.25</v>
      </c>
      <c r="H18" s="26">
        <v>298777</v>
      </c>
      <c r="I18" s="26">
        <v>328654.7</v>
      </c>
      <c r="J18" s="26">
        <v>345087.43500000006</v>
      </c>
      <c r="K18" s="26">
        <v>330590</v>
      </c>
      <c r="L18" s="26">
        <v>256789</v>
      </c>
      <c r="M18" s="26">
        <v>179752.3</v>
      </c>
    </row>
    <row r="19" spans="3:13" outlineLevel="1" x14ac:dyDescent="0.2">
      <c r="C19" s="26" t="s">
        <v>27</v>
      </c>
      <c r="D19" s="26">
        <f>D18*0.8</f>
        <v>43140.000000000007</v>
      </c>
      <c r="E19" s="26">
        <f t="shared" ref="E19:M19" si="7">E18*0.8</f>
        <v>86280.000000000015</v>
      </c>
      <c r="F19" s="26">
        <f t="shared" si="7"/>
        <v>150990.00000000003</v>
      </c>
      <c r="G19" s="26">
        <f t="shared" si="7"/>
        <v>226485</v>
      </c>
      <c r="H19" s="26">
        <f t="shared" si="7"/>
        <v>239021.6</v>
      </c>
      <c r="I19" s="26">
        <f t="shared" si="7"/>
        <v>262923.76</v>
      </c>
      <c r="J19" s="26">
        <f t="shared" si="7"/>
        <v>276069.94800000003</v>
      </c>
      <c r="K19" s="26">
        <f t="shared" si="7"/>
        <v>264472</v>
      </c>
      <c r="L19" s="26">
        <f t="shared" si="7"/>
        <v>205431.2</v>
      </c>
      <c r="M19" s="26">
        <f t="shared" si="7"/>
        <v>143801.84</v>
      </c>
    </row>
    <row r="21" spans="3:13" x14ac:dyDescent="0.2">
      <c r="C21" s="27" t="s">
        <v>29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4" spans="3:13" outlineLevel="1" x14ac:dyDescent="0.2"/>
    <row r="25" spans="3:13" outlineLevel="1" x14ac:dyDescent="0.2"/>
    <row r="26" spans="3:13" outlineLevel="1" x14ac:dyDescent="0.2"/>
    <row r="27" spans="3:13" outlineLevel="1" x14ac:dyDescent="0.2"/>
    <row r="28" spans="3:13" outlineLevel="1" x14ac:dyDescent="0.2"/>
    <row r="29" spans="3:13" outlineLevel="1" x14ac:dyDescent="0.2"/>
    <row r="30" spans="3:13" outlineLevel="1" x14ac:dyDescent="0.2"/>
    <row r="31" spans="3:13" outlineLevel="1" x14ac:dyDescent="0.2"/>
    <row r="32" spans="3:13" outlineLevel="1" x14ac:dyDescent="0.2"/>
    <row r="33" spans="3:13" outlineLevel="1" x14ac:dyDescent="0.2"/>
    <row r="34" spans="3:13" outlineLevel="1" x14ac:dyDescent="0.2"/>
    <row r="35" spans="3:13" outlineLevel="1" x14ac:dyDescent="0.2"/>
    <row r="36" spans="3:13" outlineLevel="1" x14ac:dyDescent="0.2"/>
    <row r="37" spans="3:13" outlineLevel="1" x14ac:dyDescent="0.2">
      <c r="C37" s="26" t="s">
        <v>14</v>
      </c>
      <c r="D37" s="33">
        <f t="shared" ref="D37:M37" si="8">D6</f>
        <v>64710.000000000007</v>
      </c>
      <c r="E37" s="33">
        <f t="shared" si="8"/>
        <v>129420.00000000001</v>
      </c>
      <c r="F37" s="33">
        <f t="shared" si="8"/>
        <v>226485.00000000003</v>
      </c>
      <c r="G37" s="33">
        <f t="shared" si="8"/>
        <v>339727.5</v>
      </c>
      <c r="H37" s="33">
        <f t="shared" si="8"/>
        <v>358532.39999999997</v>
      </c>
      <c r="I37" s="33">
        <f t="shared" si="8"/>
        <v>394385.64</v>
      </c>
      <c r="J37" s="33">
        <f t="shared" si="8"/>
        <v>414104.92200000008</v>
      </c>
      <c r="K37" s="33">
        <f t="shared" si="8"/>
        <v>396708</v>
      </c>
      <c r="L37" s="33">
        <f t="shared" si="8"/>
        <v>308146.8</v>
      </c>
      <c r="M37" s="33">
        <f t="shared" si="8"/>
        <v>215702.75999999998</v>
      </c>
    </row>
    <row r="38" spans="3:13" outlineLevel="1" x14ac:dyDescent="0.2">
      <c r="C38" s="26" t="s">
        <v>30</v>
      </c>
      <c r="D38" s="34">
        <f t="shared" ref="D38:M38" si="9">D8/D6</f>
        <v>0.54166666666666663</v>
      </c>
      <c r="E38" s="34">
        <f t="shared" si="9"/>
        <v>0.6</v>
      </c>
      <c r="F38" s="34">
        <f t="shared" si="9"/>
        <v>0.5</v>
      </c>
      <c r="G38" s="34">
        <f t="shared" si="9"/>
        <v>0.6</v>
      </c>
      <c r="H38" s="34">
        <f t="shared" si="9"/>
        <v>0.6</v>
      </c>
      <c r="I38" s="34">
        <f t="shared" si="9"/>
        <v>0.66666666666666663</v>
      </c>
      <c r="J38" s="34">
        <f t="shared" si="9"/>
        <v>0.68333333333333346</v>
      </c>
      <c r="K38" s="34">
        <f t="shared" si="9"/>
        <v>0.65291880535557634</v>
      </c>
      <c r="L38" s="34">
        <f t="shared" si="9"/>
        <v>0.52588760784924571</v>
      </c>
      <c r="M38" s="34">
        <f t="shared" si="9"/>
        <v>0.28883141177386856</v>
      </c>
    </row>
    <row r="39" spans="3:13" x14ac:dyDescent="0.2">
      <c r="C39" s="27" t="s">
        <v>31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3:13" outlineLevel="1" x14ac:dyDescent="0.2">
      <c r="D40">
        <v>2023</v>
      </c>
      <c r="E40">
        <v>2027</v>
      </c>
      <c r="F40">
        <v>2030</v>
      </c>
    </row>
    <row r="41" spans="3:13" outlineLevel="1" x14ac:dyDescent="0.2">
      <c r="C41" t="s">
        <v>14</v>
      </c>
      <c r="D41" s="26">
        <f>INDEX($D$6:$M$14,MATCH($C41,$C$6:$C$14,0),MATCH(D$40,$D$4:$M$4,0))</f>
        <v>64710.000000000007</v>
      </c>
      <c r="E41" s="26">
        <f t="shared" ref="E41:F41" si="10">INDEX($D$6:$M$14,MATCH($C41,$C$6:$C$14,0),MATCH(E$40,$D$4:$M$4,0))</f>
        <v>358532.39999999997</v>
      </c>
      <c r="F41" s="26">
        <f t="shared" si="10"/>
        <v>396708</v>
      </c>
    </row>
    <row r="42" spans="3:13" outlineLevel="1" x14ac:dyDescent="0.2">
      <c r="C42" t="s">
        <v>16</v>
      </c>
      <c r="D42" s="26">
        <f t="shared" ref="D42:F43" si="11">INDEX($D$6:$M$14,MATCH($C42,$C$6:$C$14,0),MATCH(D$40,$D$4:$M$4,0))</f>
        <v>35051.25</v>
      </c>
      <c r="E42" s="26">
        <f t="shared" si="11"/>
        <v>215119.43999999997</v>
      </c>
      <c r="F42" s="26">
        <f t="shared" si="11"/>
        <v>259018.11343499998</v>
      </c>
    </row>
    <row r="43" spans="3:13" outlineLevel="1" x14ac:dyDescent="0.2">
      <c r="C43" t="s">
        <v>22</v>
      </c>
      <c r="D43" s="26">
        <f t="shared" si="11"/>
        <v>16041</v>
      </c>
      <c r="E43" s="26">
        <f t="shared" si="11"/>
        <v>142495.55199999997</v>
      </c>
      <c r="F43" s="26">
        <f t="shared" si="11"/>
        <v>163214.49074799998</v>
      </c>
    </row>
  </sheetData>
  <dataValidations count="1">
    <dataValidation type="list" allowBlank="1" showInputMessage="1" showErrorMessage="1" sqref="D2" xr:uid="{5D375BBA-599B-419F-B016-F335C1529384}">
      <formula1>"1,2,3"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1. Basics</vt:lpstr>
      <vt:lpstr>2. Data Cleaning</vt:lpstr>
      <vt:lpstr>3. 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farre</cp:lastModifiedBy>
  <dcterms:created xsi:type="dcterms:W3CDTF">2023-08-30T08:50:24Z</dcterms:created>
  <dcterms:modified xsi:type="dcterms:W3CDTF">2024-05-07T10:22:51Z</dcterms:modified>
</cp:coreProperties>
</file>