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pivotCache/pivotCacheDefinition4.xml" ContentType="application/vnd.openxmlformats-officedocument.spreadsheetml.pivotCacheDefinition+xml"/>
  <Override PartName="/xl/pivotCache/pivotCacheDefinition5.xml" ContentType="application/vnd.openxmlformats-officedocument.spreadsheetml.pivotCacheDefinition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Shuruthi Sundaram\Downloads\"/>
    </mc:Choice>
  </mc:AlternateContent>
  <xr:revisionPtr revIDLastSave="0" documentId="13_ncr:1_{4895AD67-9B74-410F-B172-03983932004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ustomer Database" sheetId="1" r:id="rId1"/>
    <sheet name="Interaction Log" sheetId="2" r:id="rId2"/>
    <sheet name="Task Tracker" sheetId="3" r:id="rId3"/>
    <sheet name="Dashboard" sheetId="4" r:id="rId4"/>
  </sheets>
  <definedNames>
    <definedName name="_xlcn.WorksheetConnection_CRM_Full_Dataset.xlsxTable11" hidden="1">Table1[]</definedName>
    <definedName name="_xlcn.WorksheetConnection_CustomerDatabaseA1I511" hidden="1">'Customer Database'!$A$1:$I$51</definedName>
    <definedName name="_xlcn.WorksheetConnection_CustomerDatabaseF1F511" hidden="1">'Customer Database'!$F$1:$F$51</definedName>
    <definedName name="_xlcn.WorksheetConnection_InteractionLogA1A2011" hidden="1">'Interaction Log'!$A$1:$A$201</definedName>
    <definedName name="_xlcn.WorksheetConnection_InteractionLogC1E2011" hidden="1">'Interaction Log'!$C$1:$E$201</definedName>
    <definedName name="_xlcn.WorksheetConnection_InteractionLogE1E2011" hidden="1">'Interaction Log'!$E$1:$E$201</definedName>
    <definedName name="_xlcn.WorksheetConnection_TaskTrackerA1G511" hidden="1">'Task Tracker'!$A$1:$G$51</definedName>
    <definedName name="_xlcn.WorksheetConnection_TaskTrackerE1G511" hidden="1">'Task Tracker'!$E$1:$G$51</definedName>
    <definedName name="_xlcn.WorksheetConnection_TaskTrackerF1F511" hidden="1">'Task Tracker'!$F$1:$F$51</definedName>
    <definedName name="_xlcn.WorksheetConnection_TaskTrackerF1G511" hidden="1">'Task Tracker'!$F$1:$G$51</definedName>
  </definedNames>
  <calcPr calcId="191029"/>
  <pivotCaches>
    <pivotCache cacheId="0" r:id="rId5"/>
    <pivotCache cacheId="1" r:id="rId6"/>
  </pivotCaches>
  <extLst>
    <ext xmlns:x15="http://schemas.microsoft.com/office/spreadsheetml/2010/11/main" uri="{841E416B-1EF1-43b6-AB56-02D37102CBD5}">
      <x15:pivotCaches>
        <pivotCache cacheId="2" r:id="rId7"/>
        <pivotCache cacheId="3" r:id="rId8"/>
        <pivotCache cacheId="4" r:id="rId9"/>
      </x15:pivotCaches>
    </ext>
    <ext xmlns:x15="http://schemas.microsoft.com/office/spreadsheetml/2010/11/main" uri="{983426D0-5260-488c-9760-48F4B6AC55F4}">
      <x15:pivotTableReferences>
        <x15:pivotTableReference r:id="rId10"/>
        <x15:pivotTableReference r:id="rId11"/>
        <x15:pivotTableReference r:id="rId12"/>
      </x15:pivotTableReferences>
    </ext>
    <ext xmlns:x15="http://schemas.microsoft.com/office/spreadsheetml/2010/11/main" uri="{FCE2AD5D-F65C-4FA6-A056-5C36A1767C68}">
      <x15:dataModel>
        <x15:modelTables>
          <x15:modelTable id="Range 3" name="Range 3" connection="WorksheetConnection_Task Tracker!$A$1:$G$51"/>
          <x15:modelTable id="Range 1" name="Range 1" connection="WorksheetConnection_Interaction Log!$A$1:$A$201"/>
          <x15:modelTable id="Range" name="Range" connection="WorksheetConnection_Customer Database!$F$1:$F$51"/>
          <x15:modelTable id="Range 2" name="Range 2" connection="WorksheetConnection_Customer Database!$A$1:$I$51"/>
          <x15:modelTable id="Table1" name="Table1" connection="WorksheetConnection_CRM_Full_Dataset.xlsx!Table1"/>
          <x15:modelTable id="Range 4" name="Range 4" connection="WorksheetConnection_Task Tracker!$F$1:$F$51"/>
          <x15:modelTable id="Range 5" name="Range 5" connection="WorksheetConnection_Task Tracker!$F$1:$G$51"/>
          <x15:modelTable id="Range 6" name="Range 6" connection="WorksheetConnection_Interaction Log!$E$1:$E$201"/>
          <x15:modelTable id="Range 7" name="Range 7" connection="WorksheetConnection_Interaction Log!$C$1:$E$201"/>
          <x15:modelTable id="Range 8" name="Range 8" connection="WorksheetConnection_Task Tracker!$E$1:$G$51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" i="3" l="1"/>
  <c r="L18" i="3" a="1"/>
  <c r="L18" i="3" s="1"/>
  <c r="J2" i="3"/>
  <c r="P3" i="1"/>
  <c r="O3" i="1"/>
  <c r="J3" i="1"/>
  <c r="N3" i="1"/>
  <c r="M3" i="1"/>
  <c r="L3" i="1"/>
  <c r="K3" i="1"/>
  <c r="K14" i="3"/>
  <c r="L9" i="3"/>
  <c r="K9" i="3"/>
  <c r="K21" i="1"/>
  <c r="M15" i="1"/>
  <c r="J15" i="1"/>
  <c r="L15" i="1"/>
  <c r="K15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4AE8CF1-D74C-425D-A700-FFD8322E47DE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6D38F593-30EE-4C91-BAB5-87C466966829}" name="WorksheetConnection_CRM_Full_Dataset.xlsx!Table1" type="102" refreshedVersion="8" minRefreshableVersion="5">
    <extLst>
      <ext xmlns:x15="http://schemas.microsoft.com/office/spreadsheetml/2010/11/main" uri="{DE250136-89BD-433C-8126-D09CA5730AF9}">
        <x15:connection id="Table1">
          <x15:rangePr sourceName="_xlcn.WorksheetConnection_CRM_Full_Dataset.xlsxTable11"/>
        </x15:connection>
      </ext>
    </extLst>
  </connection>
  <connection id="3" xr16:uid="{175A6D3D-BEBB-47A7-BB21-3989100B1977}" name="WorksheetConnection_Customer Database!$A$1:$I$51" type="102" refreshedVersion="8" minRefreshableVersion="5">
    <extLst>
      <ext xmlns:x15="http://schemas.microsoft.com/office/spreadsheetml/2010/11/main" uri="{DE250136-89BD-433C-8126-D09CA5730AF9}">
        <x15:connection id="Range 2" autoDelete="1">
          <x15:rangePr sourceName="_xlcn.WorksheetConnection_CustomerDatabaseA1I511"/>
        </x15:connection>
      </ext>
    </extLst>
  </connection>
  <connection id="4" xr16:uid="{D905A1CE-A5E0-4AEC-ACF4-7A072286CAB9}" name="WorksheetConnection_Customer Database!$F$1:$F$51" type="102" refreshedVersion="8" minRefreshableVersion="5">
    <extLst>
      <ext xmlns:x15="http://schemas.microsoft.com/office/spreadsheetml/2010/11/main" uri="{DE250136-89BD-433C-8126-D09CA5730AF9}">
        <x15:connection id="Range" autoDelete="1">
          <x15:rangePr sourceName="_xlcn.WorksheetConnection_CustomerDatabaseF1F511"/>
        </x15:connection>
      </ext>
    </extLst>
  </connection>
  <connection id="5" xr16:uid="{026EE722-571E-4995-B2C9-28FC7F145139}" name="WorksheetConnection_Interaction Log!$A$1:$A$201" type="102" refreshedVersion="8" minRefreshableVersion="5">
    <extLst>
      <ext xmlns:x15="http://schemas.microsoft.com/office/spreadsheetml/2010/11/main" uri="{DE250136-89BD-433C-8126-D09CA5730AF9}">
        <x15:connection id="Range 1" autoDelete="1">
          <x15:rangePr sourceName="_xlcn.WorksheetConnection_InteractionLogA1A2011"/>
        </x15:connection>
      </ext>
    </extLst>
  </connection>
  <connection id="6" xr16:uid="{A8F90831-DED8-40E5-AD70-812CB2956741}" name="WorksheetConnection_Interaction Log!$C$1:$E$201" type="102" refreshedVersion="8" minRefreshableVersion="5">
    <extLst>
      <ext xmlns:x15="http://schemas.microsoft.com/office/spreadsheetml/2010/11/main" uri="{DE250136-89BD-433C-8126-D09CA5730AF9}">
        <x15:connection id="Range 7" autoDelete="1">
          <x15:rangePr sourceName="_xlcn.WorksheetConnection_InteractionLogC1E2011"/>
        </x15:connection>
      </ext>
    </extLst>
  </connection>
  <connection id="7" xr16:uid="{955E29C3-FBA4-41CB-A338-28653DBD2F53}" name="WorksheetConnection_Interaction Log!$E$1:$E$201" type="102" refreshedVersion="8" minRefreshableVersion="5">
    <extLst>
      <ext xmlns:x15="http://schemas.microsoft.com/office/spreadsheetml/2010/11/main" uri="{DE250136-89BD-433C-8126-D09CA5730AF9}">
        <x15:connection id="Range 6" autoDelete="1">
          <x15:rangePr sourceName="_xlcn.WorksheetConnection_InteractionLogE1E2011"/>
        </x15:connection>
      </ext>
    </extLst>
  </connection>
  <connection id="8" xr16:uid="{9EB3E896-EADA-49B5-856E-4219767B6262}" name="WorksheetConnection_Task Tracker!$A$1:$G$51" type="102" refreshedVersion="8" minRefreshableVersion="5">
    <extLst>
      <ext xmlns:x15="http://schemas.microsoft.com/office/spreadsheetml/2010/11/main" uri="{DE250136-89BD-433C-8126-D09CA5730AF9}">
        <x15:connection id="Range 3" autoDelete="1">
          <x15:rangePr sourceName="_xlcn.WorksheetConnection_TaskTrackerA1G511"/>
        </x15:connection>
      </ext>
    </extLst>
  </connection>
  <connection id="9" xr16:uid="{674BC561-A980-4B90-97AD-E0D89736BA5A}" name="WorksheetConnection_Task Tracker!$E$1:$G$51" type="102" refreshedVersion="8" minRefreshableVersion="5">
    <extLst>
      <ext xmlns:x15="http://schemas.microsoft.com/office/spreadsheetml/2010/11/main" uri="{DE250136-89BD-433C-8126-D09CA5730AF9}">
        <x15:connection id="Range 8" autoDelete="1">
          <x15:rangePr sourceName="_xlcn.WorksheetConnection_TaskTrackerE1G511"/>
        </x15:connection>
      </ext>
    </extLst>
  </connection>
  <connection id="10" xr16:uid="{2ADD90FD-F479-400C-9448-B4870E446EB0}" name="WorksheetConnection_Task Tracker!$F$1:$F$51" type="102" refreshedVersion="8" minRefreshableVersion="5">
    <extLst>
      <ext xmlns:x15="http://schemas.microsoft.com/office/spreadsheetml/2010/11/main" uri="{DE250136-89BD-433C-8126-D09CA5730AF9}">
        <x15:connection id="Range 4" autoDelete="1">
          <x15:rangePr sourceName="_xlcn.WorksheetConnection_TaskTrackerF1F511"/>
        </x15:connection>
      </ext>
    </extLst>
  </connection>
  <connection id="11" xr16:uid="{6093290C-86E5-4B41-89DB-12F5BB211F8E}" name="WorksheetConnection_Task Tracker!$F$1:$G$51" type="102" refreshedVersion="8" minRefreshableVersion="5">
    <extLst>
      <ext xmlns:x15="http://schemas.microsoft.com/office/spreadsheetml/2010/11/main" uri="{DE250136-89BD-433C-8126-D09CA5730AF9}">
        <x15:connection id="Range 5" autoDelete="1">
          <x15:rangePr sourceName="_xlcn.WorksheetConnection_TaskTrackerF1G51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2">
    <metadataType name="XLMDX" minSupportedVersion="120000" copy="1" pasteAll="1" pasteValues="1" merge="1" splitFirst="1" rowColShift="1" clearFormats="1" clearComments="1" assign="1" coerce="1"/>
    <metadataType name="XLDAPR" minSupportedVersion="120000" copy="1" pasteAll="1" pasteValues="1" merge="1" splitFirst="1" rowColShift="1" clearFormats="1" clearComments="1" assign="1" coerce="1" cellMeta="1"/>
  </metadataTypes>
  <metadataStrings count="2">
    <s v="ThisWorkbookDataModel"/>
    <s v="{[Table1].[Lead].[All]}"/>
  </metadataStrings>
  <mdxMetadata count="1">
    <mdx n="0" f="s">
      <ms ns="1" c="0"/>
    </mdx>
  </mdxMetadata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2" v="0"/>
    </bk>
  </cellMetadata>
  <valueMetadata count="1">
    <bk>
      <rc t="1" v="0"/>
    </bk>
  </valueMetadata>
</metadata>
</file>

<file path=xl/sharedStrings.xml><?xml version="1.0" encoding="utf-8"?>
<sst xmlns="http://schemas.openxmlformats.org/spreadsheetml/2006/main" count="1808" uniqueCount="805">
  <si>
    <t>Customer ID</t>
  </si>
  <si>
    <t>Full Name</t>
  </si>
  <si>
    <t>Company</t>
  </si>
  <si>
    <t>Email</t>
  </si>
  <si>
    <t>Phone</t>
  </si>
  <si>
    <t>Industry</t>
  </si>
  <si>
    <t>Status</t>
  </si>
  <si>
    <t>Date of Last Contact</t>
  </si>
  <si>
    <t>Notes</t>
  </si>
  <si>
    <t>CUST-0001</t>
  </si>
  <si>
    <t>Norma Fisher</t>
  </si>
  <si>
    <t>Sheppard-Tucker</t>
  </si>
  <si>
    <t>nhoward@hotmail.com</t>
  </si>
  <si>
    <t>(421)948-9241</t>
  </si>
  <si>
    <t>Logistics</t>
  </si>
  <si>
    <t>Customer</t>
  </si>
  <si>
    <t>2025-05-04</t>
  </si>
  <si>
    <t>Together range line beyond.</t>
  </si>
  <si>
    <t>CUST-0002</t>
  </si>
  <si>
    <t>Levi Durham</t>
  </si>
  <si>
    <t>Woods, Grimes and Green</t>
  </si>
  <si>
    <t>cortezraymond@garrett.com</t>
  </si>
  <si>
    <t>513.933.2871</t>
  </si>
  <si>
    <t>2025-03-02</t>
  </si>
  <si>
    <t>Themselves your majority feeling fact by.</t>
  </si>
  <si>
    <t>CUST-0003</t>
  </si>
  <si>
    <t>Thomas Harris</t>
  </si>
  <si>
    <t>Payne, Roberts and Davis</t>
  </si>
  <si>
    <t>barbara42@gmail.com</t>
  </si>
  <si>
    <t>(094)711-2201</t>
  </si>
  <si>
    <t>Tech</t>
  </si>
  <si>
    <t>Prospect</t>
  </si>
  <si>
    <t>2025-05-21</t>
  </si>
  <si>
    <t>Raise study modern miss dog Democrat quickly.</t>
  </si>
  <si>
    <t>CUST-0004</t>
  </si>
  <si>
    <t>Jennifer Hill</t>
  </si>
  <si>
    <t>Keller-Davies</t>
  </si>
  <si>
    <t>nguyendarrell@hotmail.com</t>
  </si>
  <si>
    <t>+1-533-041-3525x6012</t>
  </si>
  <si>
    <t>Healthcare</t>
  </si>
  <si>
    <t>2025-05-17</t>
  </si>
  <si>
    <t>And off travel move quite.</t>
  </si>
  <si>
    <t>CUST-0005</t>
  </si>
  <si>
    <t>Mark Obrien</t>
  </si>
  <si>
    <t>Wilson, Davis and Bass</t>
  </si>
  <si>
    <t>jacobsjames@robbins.com</t>
  </si>
  <si>
    <t>001-008-691-4131x4562</t>
  </si>
  <si>
    <t>Retail</t>
  </si>
  <si>
    <t>2025-02-28</t>
  </si>
  <si>
    <t>Level others record hospital employee toward like.</t>
  </si>
  <si>
    <t>CUST-0006</t>
  </si>
  <si>
    <t>Laura Wolfe</t>
  </si>
  <si>
    <t>Levy Inc</t>
  </si>
  <si>
    <t>matthewking@morse.biz</t>
  </si>
  <si>
    <t>001-845-642-8071</t>
  </si>
  <si>
    <t>2025-03-27</t>
  </si>
  <si>
    <t>Name care several.</t>
  </si>
  <si>
    <t>CUST-0007</t>
  </si>
  <si>
    <t>Mr. Michael Garza</t>
  </si>
  <si>
    <t>Nash, Anderson and Collins</t>
  </si>
  <si>
    <t>smithjames@yahoo.com</t>
  </si>
  <si>
    <t>(337)696-0696</t>
  </si>
  <si>
    <t>Contacted</t>
  </si>
  <si>
    <t>2025-05-08</t>
  </si>
  <si>
    <t>Close ask reduce.</t>
  </si>
  <si>
    <t>CUST-0008</t>
  </si>
  <si>
    <t>Stephen Odonnell</t>
  </si>
  <si>
    <t>Campos, Henson and Simpson</t>
  </si>
  <si>
    <t>zwilliams@yahoo.com</t>
  </si>
  <si>
    <t>812.066.5030</t>
  </si>
  <si>
    <t>2025-05-03</t>
  </si>
  <si>
    <t>Woman put partner.</t>
  </si>
  <si>
    <t>CUST-0009</t>
  </si>
  <si>
    <t>Lee Gonzalez</t>
  </si>
  <si>
    <t>Ramirez-Good</t>
  </si>
  <si>
    <t>znash@miller.com</t>
  </si>
  <si>
    <t>285-124-0003x485</t>
  </si>
  <si>
    <t>Construction</t>
  </si>
  <si>
    <t>2025-03-30</t>
  </si>
  <si>
    <t>Travel among see red pretty Republican total.</t>
  </si>
  <si>
    <t>CUST-0010</t>
  </si>
  <si>
    <t>Jacqueline Medina</t>
  </si>
  <si>
    <t>Bennett LLC</t>
  </si>
  <si>
    <t>edwardcook@higgins-morgan.org</t>
  </si>
  <si>
    <t>0422945682</t>
  </si>
  <si>
    <t>Lead</t>
  </si>
  <si>
    <t>2025-03-23</t>
  </si>
  <si>
    <t>Long dream answer conference.</t>
  </si>
  <si>
    <t>CUST-0011</t>
  </si>
  <si>
    <t>Andrea Powell</t>
  </si>
  <si>
    <t>Evans-Rodriguez</t>
  </si>
  <si>
    <t>zrogers@yahoo.com</t>
  </si>
  <si>
    <t>717-604-5229</t>
  </si>
  <si>
    <t>2025-03-31</t>
  </si>
  <si>
    <t>Assume be seek article.</t>
  </si>
  <si>
    <t>CUST-0012</t>
  </si>
  <si>
    <t>James Stone</t>
  </si>
  <si>
    <t>Mora-Kramer</t>
  </si>
  <si>
    <t>omiller@richards-jackson.com</t>
  </si>
  <si>
    <t>(110)873-1764x303</t>
  </si>
  <si>
    <t>2025-04-24</t>
  </si>
  <si>
    <t>Bit learn gun still.</t>
  </si>
  <si>
    <t>CUST-0013</t>
  </si>
  <si>
    <t>Kyle Freeman</t>
  </si>
  <si>
    <t>Sullivan, Frazier and Rich</t>
  </si>
  <si>
    <t>martha73@hotmail.com</t>
  </si>
  <si>
    <t>+1-305-550-8249x269</t>
  </si>
  <si>
    <t>At be than always different American address.</t>
  </si>
  <si>
    <t>CUST-0014</t>
  </si>
  <si>
    <t>Erin Martin</t>
  </si>
  <si>
    <t>Melton Group</t>
  </si>
  <si>
    <t>gsantana@gmail.com</t>
  </si>
  <si>
    <t>001-189-163-4896</t>
  </si>
  <si>
    <t>Education</t>
  </si>
  <si>
    <t>2025-05-14</t>
  </si>
  <si>
    <t>Suddenly win parent do ten after those.</t>
  </si>
  <si>
    <t>CUST-0015</t>
  </si>
  <si>
    <t>Elizabeth Hudson</t>
  </si>
  <si>
    <t>Jones-Heath</t>
  </si>
  <si>
    <t>ycruz@gmail.com</t>
  </si>
  <si>
    <t>(234)500-7627</t>
  </si>
  <si>
    <t>2025-05-20</t>
  </si>
  <si>
    <t>Response purpose character would in partner hit another.</t>
  </si>
  <si>
    <t>CUST-0016</t>
  </si>
  <si>
    <t>Christian Johnson</t>
  </si>
  <si>
    <t>Anderson, Nguyen and Graves</t>
  </si>
  <si>
    <t>patrickfrank@yahoo.com</t>
  </si>
  <si>
    <t>097-951-9426</t>
  </si>
  <si>
    <t>2025-05-11</t>
  </si>
  <si>
    <t>True their race special million.</t>
  </si>
  <si>
    <t>CUST-0017</t>
  </si>
  <si>
    <t>Chelsea Casey</t>
  </si>
  <si>
    <t>Watson-Lee</t>
  </si>
  <si>
    <t>huberrachel@gmail.com</t>
  </si>
  <si>
    <t>408.993.3188x6841</t>
  </si>
  <si>
    <t>2025-03-09</t>
  </si>
  <si>
    <t>Through instead base bit as indeed.</t>
  </si>
  <si>
    <t>CUST-0018</t>
  </si>
  <si>
    <t>Troy Moody</t>
  </si>
  <si>
    <t>Parks-Johnson</t>
  </si>
  <si>
    <t>christian11@yahoo.com</t>
  </si>
  <si>
    <t>001-055-203-5192x303</t>
  </si>
  <si>
    <t>2025-04-27</t>
  </si>
  <si>
    <t>Security fall ready usually.</t>
  </si>
  <si>
    <t>CUST-0019</t>
  </si>
  <si>
    <t>Charles Gibson</t>
  </si>
  <si>
    <t>Cooper-Haley</t>
  </si>
  <si>
    <t>levymichael@woodward-phillips.net</t>
  </si>
  <si>
    <t>+1-529-118-9426x2235</t>
  </si>
  <si>
    <t>2025-04-13</t>
  </si>
  <si>
    <t>Door contain head production technology.</t>
  </si>
  <si>
    <t>CUST-0020</t>
  </si>
  <si>
    <t>Jennifer Park</t>
  </si>
  <si>
    <t>Fisher PLC</t>
  </si>
  <si>
    <t>brittanyevans@yahoo.com</t>
  </si>
  <si>
    <t>375-806-6065</t>
  </si>
  <si>
    <t>2025-04-06</t>
  </si>
  <si>
    <t>He weight before control board.</t>
  </si>
  <si>
    <t>CUST-0021</t>
  </si>
  <si>
    <t>Larry Moore</t>
  </si>
  <si>
    <t>Griffin, Ross and Saunders</t>
  </si>
  <si>
    <t>johnchavez@hotmail.com</t>
  </si>
  <si>
    <t>(571)734-0797</t>
  </si>
  <si>
    <t>2025-02-23</t>
  </si>
  <si>
    <t>Fear shoulder pick nation choose.</t>
  </si>
  <si>
    <t>CUST-0022</t>
  </si>
  <si>
    <t>Kaitlin Gregory</t>
  </si>
  <si>
    <t>Stephens Group</t>
  </si>
  <si>
    <t>martineznicole@gmail.com</t>
  </si>
  <si>
    <t>4689671454</t>
  </si>
  <si>
    <t>2025-05-18</t>
  </si>
  <si>
    <t>Other along society figure future.</t>
  </si>
  <si>
    <t>CUST-0023</t>
  </si>
  <si>
    <t>Danielle Mora</t>
  </si>
  <si>
    <t>Jones LLC</t>
  </si>
  <si>
    <t>audreyburton@hotmail.com</t>
  </si>
  <si>
    <t>686-447-5922</t>
  </si>
  <si>
    <t>2025-03-06</t>
  </si>
  <si>
    <t>High opportunity cause property.</t>
  </si>
  <si>
    <t>CUST-0024</t>
  </si>
  <si>
    <t>John Perry</t>
  </si>
  <si>
    <t>Burns-Mason</t>
  </si>
  <si>
    <t>wallacedouglas@yahoo.com</t>
  </si>
  <si>
    <t>9305760811</t>
  </si>
  <si>
    <t>2025-04-30</t>
  </si>
  <si>
    <t>According American per yourself their record.</t>
  </si>
  <si>
    <t>CUST-0025</t>
  </si>
  <si>
    <t>Cristina Walton</t>
  </si>
  <si>
    <t>Lee-Hamilton</t>
  </si>
  <si>
    <t>ajackson@hotmail.com</t>
  </si>
  <si>
    <t>+1-627-285-2327x56676</t>
  </si>
  <si>
    <t>Somebody keep daughter report town.</t>
  </si>
  <si>
    <t>CUST-0026</t>
  </si>
  <si>
    <t>Mark Pitts</t>
  </si>
  <si>
    <t>Brown-Little</t>
  </si>
  <si>
    <t>cherylsalazar@melton.com</t>
  </si>
  <si>
    <t>(708)869-7747x35400</t>
  </si>
  <si>
    <t>Finance</t>
  </si>
  <si>
    <t>Glass face according as.</t>
  </si>
  <si>
    <t>CUST-0027</t>
  </si>
  <si>
    <t>Daniel Franklin</t>
  </si>
  <si>
    <t>Morse, Chavez and Morgan</t>
  </si>
  <si>
    <t>nortonmarcus@barry-scott.net</t>
  </si>
  <si>
    <t>3513853344</t>
  </si>
  <si>
    <t>2025-03-25</t>
  </si>
  <si>
    <t>Team effort gas Republican and various authority.</t>
  </si>
  <si>
    <t>CUST-0028</t>
  </si>
  <si>
    <t>Nathaniel Williams</t>
  </si>
  <si>
    <t>Werner-Stevens</t>
  </si>
  <si>
    <t>millercorey@gutierrez.info</t>
  </si>
  <si>
    <t>+1-168-602-3732x455</t>
  </si>
  <si>
    <t>News experience must cut.</t>
  </si>
  <si>
    <t>CUST-0029</t>
  </si>
  <si>
    <t>Jeremy Jacobs</t>
  </si>
  <si>
    <t>Walters, Nelson and Smith</t>
  </si>
  <si>
    <t>jessicawright@hobbs-osborn.com</t>
  </si>
  <si>
    <t>001-886-016-4195x3843</t>
  </si>
  <si>
    <t>2025-05-05</t>
  </si>
  <si>
    <t>Ask film force health lose.</t>
  </si>
  <si>
    <t>CUST-0030</t>
  </si>
  <si>
    <t>Breanna Smith</t>
  </si>
  <si>
    <t>Murphy, Richards and Johnson</t>
  </si>
  <si>
    <t>lmoore@esparza.info</t>
  </si>
  <si>
    <t>001-332-365-9927</t>
  </si>
  <si>
    <t>Pattern ago other majority.</t>
  </si>
  <si>
    <t>CUST-0031</t>
  </si>
  <si>
    <t>Tyler Peters</t>
  </si>
  <si>
    <t>Guerrero Group</t>
  </si>
  <si>
    <t>janet14@gmail.com</t>
  </si>
  <si>
    <t>+1-635-460-3053x573</t>
  </si>
  <si>
    <t>2025-03-20</t>
  </si>
  <si>
    <t>Public figure ground much run character.</t>
  </si>
  <si>
    <t>CUST-0032</t>
  </si>
  <si>
    <t>Mark Johnson</t>
  </si>
  <si>
    <t>Smith Ltd</t>
  </si>
  <si>
    <t>nicholsonmichael@hotmail.com</t>
  </si>
  <si>
    <t>(237)625-4256x60648</t>
  </si>
  <si>
    <t>2025-04-15</t>
  </si>
  <si>
    <t>Service north but west commercial may perform.</t>
  </si>
  <si>
    <t>CUST-0033</t>
  </si>
  <si>
    <t>Sara Lyons</t>
  </si>
  <si>
    <t>Rivera and Sons</t>
  </si>
  <si>
    <t>fryepaula@french.com</t>
  </si>
  <si>
    <t>(919)729-9045x60071</t>
  </si>
  <si>
    <t>2025-03-29</t>
  </si>
  <si>
    <t>Public leader medical class send.</t>
  </si>
  <si>
    <t>CUST-0034</t>
  </si>
  <si>
    <t>Robert Blackburn</t>
  </si>
  <si>
    <t>Collins LLC</t>
  </si>
  <si>
    <t>mejiaashley@yahoo.com</t>
  </si>
  <si>
    <t>+1-076-165-7004x04943</t>
  </si>
  <si>
    <t>Might history strong economy break word source.</t>
  </si>
  <si>
    <t>CUST-0035</t>
  </si>
  <si>
    <t>Dana Craig</t>
  </si>
  <si>
    <t>Maldonado, Gomez and Hendricks</t>
  </si>
  <si>
    <t>meghan09@cunningham.com</t>
  </si>
  <si>
    <t>457-696-2029x0725</t>
  </si>
  <si>
    <t>Travel professional production election partner audience very.</t>
  </si>
  <si>
    <t>CUST-0036</t>
  </si>
  <si>
    <t>Ronald Moreno</t>
  </si>
  <si>
    <t>Hopkins and Sons</t>
  </si>
  <si>
    <t>rfischer@mitchell-patterson.com</t>
  </si>
  <si>
    <t>888-553-6208x296</t>
  </si>
  <si>
    <t>We no in pass sound direction administration.</t>
  </si>
  <si>
    <t>CUST-0037</t>
  </si>
  <si>
    <t>Teresa Frazier</t>
  </si>
  <si>
    <t>Gomez, Graves and Smith</t>
  </si>
  <si>
    <t>joshuaduffy@miller-west.info</t>
  </si>
  <si>
    <t>132.716.6446x59514</t>
  </si>
  <si>
    <t>2025-02-25</t>
  </si>
  <si>
    <t>Action economy several hit simple personal home.</t>
  </si>
  <si>
    <t>CUST-0038</t>
  </si>
  <si>
    <t>Amanda Marshall</t>
  </si>
  <si>
    <t>Martinez, Page and Murphy</t>
  </si>
  <si>
    <t>hwells@williams.com</t>
  </si>
  <si>
    <t>(013)187-0505x624</t>
  </si>
  <si>
    <t>2025-04-03</t>
  </si>
  <si>
    <t>Other identify fill art.</t>
  </si>
  <si>
    <t>CUST-0039</t>
  </si>
  <si>
    <t>Cesar Castillo</t>
  </si>
  <si>
    <t>Moran, Cummings and Blair</t>
  </si>
  <si>
    <t>wherring@hess.com</t>
  </si>
  <si>
    <t>454.487.2782</t>
  </si>
  <si>
    <t>2025-02-26</t>
  </si>
  <si>
    <t>One political almost serious stand author possible lead.</t>
  </si>
  <si>
    <t>CUST-0040</t>
  </si>
  <si>
    <t>Jimmy Moore</t>
  </si>
  <si>
    <t>Durham-Taylor</t>
  </si>
  <si>
    <t>hoovermatthew@garcia.com</t>
  </si>
  <si>
    <t>001-756-851-2502</t>
  </si>
  <si>
    <t>Affect though cover including.</t>
  </si>
  <si>
    <t>CUST-0041</t>
  </si>
  <si>
    <t>Eric Price</t>
  </si>
  <si>
    <t>Burke Ltd</t>
  </si>
  <si>
    <t>samantha16@alexander.org</t>
  </si>
  <si>
    <t>001-449-762-0743x61511</t>
  </si>
  <si>
    <t>Again identify real to follow so.</t>
  </si>
  <si>
    <t>CUST-0042</t>
  </si>
  <si>
    <t>Melissa Alvarez</t>
  </si>
  <si>
    <t>Nichols Group</t>
  </si>
  <si>
    <t>wongcody@gmail.com</t>
  </si>
  <si>
    <t>517-028-4006x52822</t>
  </si>
  <si>
    <t>2025-03-11</t>
  </si>
  <si>
    <t>Policy drug these person.</t>
  </si>
  <si>
    <t>CUST-0043</t>
  </si>
  <si>
    <t>Karen Barron</t>
  </si>
  <si>
    <t>Sanders, Perez and Reid</t>
  </si>
  <si>
    <t>tammybell@gmail.com</t>
  </si>
  <si>
    <t>(759)269-0290x62200</t>
  </si>
  <si>
    <t>Member although since born particularly sing.</t>
  </si>
  <si>
    <t>CUST-0044</t>
  </si>
  <si>
    <t>Jamie Johnson</t>
  </si>
  <si>
    <t>Bradley-Parks</t>
  </si>
  <si>
    <t>michaelrobinson@jones-russell.com</t>
  </si>
  <si>
    <t>663-763-6376</t>
  </si>
  <si>
    <t>2025-05-23</t>
  </si>
  <si>
    <t>Attorney education every money my page single theory.</t>
  </si>
  <si>
    <t>CUST-0045</t>
  </si>
  <si>
    <t>Levi Dillon</t>
  </si>
  <si>
    <t>Maynard-Rodriguez</t>
  </si>
  <si>
    <t>jenniferjohnson@simon-bray.biz</t>
  </si>
  <si>
    <t>797-225-7629</t>
  </si>
  <si>
    <t>Seven both happy central group.</t>
  </si>
  <si>
    <t>CUST-0046</t>
  </si>
  <si>
    <t>Joseph Brown</t>
  </si>
  <si>
    <t>Thompson-Silva</t>
  </si>
  <si>
    <t>swalters@hotmail.com</t>
  </si>
  <si>
    <t>(064)635-2219x52069</t>
  </si>
  <si>
    <t>2025-04-02</t>
  </si>
  <si>
    <t>Away represent race sing nation network college.</t>
  </si>
  <si>
    <t>CUST-0047</t>
  </si>
  <si>
    <t>Darren Fox</t>
  </si>
  <si>
    <t>Kelly-Macias</t>
  </si>
  <si>
    <t>gabrielle64@gmail.com</t>
  </si>
  <si>
    <t>858-268-4365x67846</t>
  </si>
  <si>
    <t>Raise child above other.</t>
  </si>
  <si>
    <t>CUST-0048</t>
  </si>
  <si>
    <t>Taylor Holmes</t>
  </si>
  <si>
    <t>Maxwell, Wolfe and Larson</t>
  </si>
  <si>
    <t>haley92@miller-johnson.com</t>
  </si>
  <si>
    <t>(751)759-4732x881</t>
  </si>
  <si>
    <t>2025-05-09</t>
  </si>
  <si>
    <t>Tv collection still support these military part.</t>
  </si>
  <si>
    <t>CUST-0049</t>
  </si>
  <si>
    <t>Michael Sullivan</t>
  </si>
  <si>
    <t>Matthews Group</t>
  </si>
  <si>
    <t>ycunningham@schneider.com</t>
  </si>
  <si>
    <t>870.791.4878</t>
  </si>
  <si>
    <t>2025-04-26</t>
  </si>
  <si>
    <t>Line Congress must city system story.</t>
  </si>
  <si>
    <t>CUST-0050</t>
  </si>
  <si>
    <t>Benjamin Jones</t>
  </si>
  <si>
    <t>Knight-Ortiz</t>
  </si>
  <si>
    <t>timothy14@ward.com</t>
  </si>
  <si>
    <t>+1-029-830-0689x71785</t>
  </si>
  <si>
    <t>Their rate drop marriage worker ever.</t>
  </si>
  <si>
    <t>Date</t>
  </si>
  <si>
    <t>Interaction Type</t>
  </si>
  <si>
    <t>Summary</t>
  </si>
  <si>
    <t>Follow-Up Date</t>
  </si>
  <si>
    <t>Call</t>
  </si>
  <si>
    <t>Great western unit begin fight institution school.</t>
  </si>
  <si>
    <t>2025-04-01</t>
  </si>
  <si>
    <t>Other</t>
  </si>
  <si>
    <t>Discuss very score loss.</t>
  </si>
  <si>
    <t>2025-05-19</t>
  </si>
  <si>
    <t>Meeting</t>
  </si>
  <si>
    <t>Executive partner story budget great than.</t>
  </si>
  <si>
    <t>2025-03-17</t>
  </si>
  <si>
    <t>Place grow everyone win should research.</t>
  </si>
  <si>
    <t>2025-03-22</t>
  </si>
  <si>
    <t>Look fact land general.</t>
  </si>
  <si>
    <t>2025-03-18</t>
  </si>
  <si>
    <t>Upon full director race.</t>
  </si>
  <si>
    <t>Message woman with not peace put maybe.</t>
  </si>
  <si>
    <t>2025-04-11</t>
  </si>
  <si>
    <t>Fire range begin first through.</t>
  </si>
  <si>
    <t>Worker offer American behavior customer force.</t>
  </si>
  <si>
    <t>2025-03-05</t>
  </si>
  <si>
    <t>Something hair do analysis.</t>
  </si>
  <si>
    <t>Above bring painting various current scientist culture.</t>
  </si>
  <si>
    <t>2025-04-19</t>
  </si>
  <si>
    <t>To suffer at computer doctor up high.</t>
  </si>
  <si>
    <t>2025-05-12</t>
  </si>
  <si>
    <t>Job high she.</t>
  </si>
  <si>
    <t>2025-04-23</t>
  </si>
  <si>
    <t>Agreement girl happen front law.</t>
  </si>
  <si>
    <t>2025-05-16</t>
  </si>
  <si>
    <t>2025-03-08</t>
  </si>
  <si>
    <t>Military edge billion billion agency center sign career.</t>
  </si>
  <si>
    <t>2025-03-15</t>
  </si>
  <si>
    <t>Wish floor inside matter nice really listen.</t>
  </si>
  <si>
    <t>Like lawyer fund indicate help north friend.</t>
  </si>
  <si>
    <t>2025-04-18</t>
  </si>
  <si>
    <t>2025-05-13</t>
  </si>
  <si>
    <t>Law go simple improve language.</t>
  </si>
  <si>
    <t>Need when simple.</t>
  </si>
  <si>
    <t>2025-03-16</t>
  </si>
  <si>
    <t>Drop local cell kid growth main.</t>
  </si>
  <si>
    <t>2025-04-14</t>
  </si>
  <si>
    <t>Range could usually piece but arrive garden.</t>
  </si>
  <si>
    <t>Source she light question in court hospital skin.</t>
  </si>
  <si>
    <t>Thought radio minute rich consumer type.</t>
  </si>
  <si>
    <t>Old charge read management production up our allow.</t>
  </si>
  <si>
    <t>Such new cultural analysis care kitchen purpose difference.</t>
  </si>
  <si>
    <t>Technology serious international position.</t>
  </si>
  <si>
    <t>Management court head successful response hospital.</t>
  </si>
  <si>
    <t>2025-04-28</t>
  </si>
  <si>
    <t>Suffer life chair senior seem west.</t>
  </si>
  <si>
    <t>Remain decide happy another image because include.</t>
  </si>
  <si>
    <t>Must plant whether protect most trade.</t>
  </si>
  <si>
    <t>2025-03-24</t>
  </si>
  <si>
    <t>Name at painting room sell daughter.</t>
  </si>
  <si>
    <t>2025-04-21</t>
  </si>
  <si>
    <t>Fine seat should dream whose agreement.</t>
  </si>
  <si>
    <t>Happen letter body language there wonder him.</t>
  </si>
  <si>
    <t>2025-05-06</t>
  </si>
  <si>
    <t>Until direction opportunity very analysis firm once.</t>
  </si>
  <si>
    <t>Western month itself history.</t>
  </si>
  <si>
    <t>Bring parent very.</t>
  </si>
  <si>
    <t>2025-03-07</t>
  </si>
  <si>
    <t>Those budget involve all.</t>
  </si>
  <si>
    <t>2025-03-21</t>
  </si>
  <si>
    <t>His gas health sort couple.</t>
  </si>
  <si>
    <t>My full need claim many against television.</t>
  </si>
  <si>
    <t>2025-06-11</t>
  </si>
  <si>
    <t>General yet party individual.</t>
  </si>
  <si>
    <t>2025-05-10</t>
  </si>
  <si>
    <t>Edge bit avoid yourself.</t>
  </si>
  <si>
    <t>Alone subject development best student describe concern.</t>
  </si>
  <si>
    <t>Human participant seat give especially.</t>
  </si>
  <si>
    <t>2025-05-02</t>
  </si>
  <si>
    <t>Wind natural customer letter finish campaign.</t>
  </si>
  <si>
    <t>2025-06-02</t>
  </si>
  <si>
    <t>Bar standard final.</t>
  </si>
  <si>
    <t>Along particularly factor boy Republican without.</t>
  </si>
  <si>
    <t>Get last increase mother important ball woman.</t>
  </si>
  <si>
    <t>2025-03-26</t>
  </si>
  <si>
    <t>Fast pick purpose expert.</t>
  </si>
  <si>
    <t>Point especially that.</t>
  </si>
  <si>
    <t>First natural without any remain support.</t>
  </si>
  <si>
    <t>2025-05-01</t>
  </si>
  <si>
    <t>Cause others skill industry old effect fine.</t>
  </si>
  <si>
    <t>Majority large but hear minute discuss space.</t>
  </si>
  <si>
    <t>Draw final station.</t>
  </si>
  <si>
    <t>Whether address senior moment.</t>
  </si>
  <si>
    <t>2025-06-07</t>
  </si>
  <si>
    <t>East example identify likely view around remember.</t>
  </si>
  <si>
    <t>2025-04-05</t>
  </si>
  <si>
    <t>Ground eat determine feeling certainly necessary economy.</t>
  </si>
  <si>
    <t>2025-06-13</t>
  </si>
  <si>
    <t>Discussion star individual third.</t>
  </si>
  <si>
    <t>2025-03-14</t>
  </si>
  <si>
    <t>2025-03-10</t>
  </si>
  <si>
    <t>Serve can street race seat.</t>
  </si>
  <si>
    <t>2025-03-19</t>
  </si>
  <si>
    <t>Sometimes talk remember again leave.</t>
  </si>
  <si>
    <t>Artist cold measure defense mouth.</t>
  </si>
  <si>
    <t>2025-06-12</t>
  </si>
  <si>
    <t>Camera beat activity stay.</t>
  </si>
  <si>
    <t>2025-04-12</t>
  </si>
  <si>
    <t>Which worker second.</t>
  </si>
  <si>
    <t>2025-04-07</t>
  </si>
  <si>
    <t>World win product election baby.</t>
  </si>
  <si>
    <t>2025-05-07</t>
  </si>
  <si>
    <t>Only scientist teach seven.</t>
  </si>
  <si>
    <t>Speak really eat report to product outside.</t>
  </si>
  <si>
    <t>Eye out goal group stop father politics.</t>
  </si>
  <si>
    <t>2025-06-14</t>
  </si>
  <si>
    <t>Against southern very talk.</t>
  </si>
  <si>
    <t>Fund feeling cause stand visit red.</t>
  </si>
  <si>
    <t>Table owner how husband time fear.</t>
  </si>
  <si>
    <t>Successful country describe method meeting space military.</t>
  </si>
  <si>
    <t>Sing media step live game item lay.</t>
  </si>
  <si>
    <t>2025-06-10</t>
  </si>
  <si>
    <t>Appear role why learn attention cut billion.</t>
  </si>
  <si>
    <t>Stay describe time.</t>
  </si>
  <si>
    <t>Trade product participant environment.</t>
  </si>
  <si>
    <t>2025-04-29</t>
  </si>
  <si>
    <t>Again trouble cold.</t>
  </si>
  <si>
    <t>2025-05-15</t>
  </si>
  <si>
    <t>While door statement scene teach.</t>
  </si>
  <si>
    <t>2025-03-03</t>
  </si>
  <si>
    <t>It boy agent common order evening scene that.</t>
  </si>
  <si>
    <t>Floor somebody many character option.</t>
  </si>
  <si>
    <t>Physical treat dinner able job page position possible.</t>
  </si>
  <si>
    <t>Be financial plan phone step country article.</t>
  </si>
  <si>
    <t>Without prevent ever with participant form.</t>
  </si>
  <si>
    <t>Learn senior today mention.</t>
  </si>
  <si>
    <t>Part instead city type short rather.</t>
  </si>
  <si>
    <t>Once born control white.</t>
  </si>
  <si>
    <t>2025-05-29</t>
  </si>
  <si>
    <t>Range international everybody book.</t>
  </si>
  <si>
    <t>Stay soon account part wind well thousand.</t>
  </si>
  <si>
    <t>Six loss agree place cell reflect.</t>
  </si>
  <si>
    <t>See different decide trip total another site car.</t>
  </si>
  <si>
    <t>Image throughout western world area.</t>
  </si>
  <si>
    <t>There certainly walk camera debate western store.</t>
  </si>
  <si>
    <t>Explain education idea across player appear similar.</t>
  </si>
  <si>
    <t>2025-04-20</t>
  </si>
  <si>
    <t>2025-03-01</t>
  </si>
  <si>
    <t>Police choice cell.</t>
  </si>
  <si>
    <t>Care yet well according star study form.</t>
  </si>
  <si>
    <t>Beat debate late radio.</t>
  </si>
  <si>
    <t>2025-04-09</t>
  </si>
  <si>
    <t>Money ball keep since my necessary million.</t>
  </si>
  <si>
    <t>2025-05-22</t>
  </si>
  <si>
    <t>Century hundred themselves finish these.</t>
  </si>
  <si>
    <t>2025-06-15</t>
  </si>
  <si>
    <t>Alone popular break attention.</t>
  </si>
  <si>
    <t>Few voice thank local option five prove.</t>
  </si>
  <si>
    <t>Mention discussion maybe rise sit hand society.</t>
  </si>
  <si>
    <t>Off little happy short during.</t>
  </si>
  <si>
    <t>Meet window now always hand game magazine.</t>
  </si>
  <si>
    <t>Ability possible door pressure sea thought.</t>
  </si>
  <si>
    <t>Two seven lose probably.</t>
  </si>
  <si>
    <t>2025-05-25</t>
  </si>
  <si>
    <t>Receive rate oil defense agree lawyer.</t>
  </si>
  <si>
    <t>Stay provide particularly firm foreign involve show ten.</t>
  </si>
  <si>
    <t>Involve down herself drive effort drop onto.</t>
  </si>
  <si>
    <t>Walk draw front plan focus century.</t>
  </si>
  <si>
    <t>Nearly movie report boy two.</t>
  </si>
  <si>
    <t>2025-04-10</t>
  </si>
  <si>
    <t>Reality outside painting report become.</t>
  </si>
  <si>
    <t>2025-04-25</t>
  </si>
  <si>
    <t>Family event dark such firm.</t>
  </si>
  <si>
    <t>Court culture story.</t>
  </si>
  <si>
    <t>Learn economy explain main sport summer sea.</t>
  </si>
  <si>
    <t>Approach trip throughout free civil entire.</t>
  </si>
  <si>
    <t>Just nature increase trouble heart watch bed.</t>
  </si>
  <si>
    <t>Before wrong take old former run others believe.</t>
  </si>
  <si>
    <t>After small statement role before.</t>
  </si>
  <si>
    <t>Report sign office until particularly when.</t>
  </si>
  <si>
    <t>Everyone city contain week carry.</t>
  </si>
  <si>
    <t>2025-06-17</t>
  </si>
  <si>
    <t>Election small certainly pattern daughter.</t>
  </si>
  <si>
    <t>Wind consider that admit Mrs look.</t>
  </si>
  <si>
    <t>2025-03-12</t>
  </si>
  <si>
    <t>Bank result peace reality evidence.</t>
  </si>
  <si>
    <t>2025-04-22</t>
  </si>
  <si>
    <t>About century debate officer about.</t>
  </si>
  <si>
    <t>Machine American five detail.</t>
  </si>
  <si>
    <t>First thing discuss power safe push country.</t>
  </si>
  <si>
    <t>2025-03-28</t>
  </si>
  <si>
    <t>Evening much why design need assume heart.</t>
  </si>
  <si>
    <t>Might catch that trip.</t>
  </si>
  <si>
    <t>Energy safe crime social school enter.</t>
  </si>
  <si>
    <t>Mention general television save himself call.</t>
  </si>
  <si>
    <t>Notice prevent figure kitchen seven write decision.</t>
  </si>
  <si>
    <t>Wrong best I medical level president.</t>
  </si>
  <si>
    <t>Do believe her attorney stock.</t>
  </si>
  <si>
    <t>Cup man course teacher message page nearly.</t>
  </si>
  <si>
    <t>It house political energy song policy owner ahead.</t>
  </si>
  <si>
    <t>Reduce alone culture democratic radio.</t>
  </si>
  <si>
    <t>Century law before.</t>
  </si>
  <si>
    <t>Hot scene view today father.</t>
  </si>
  <si>
    <t>Pass step have perform.</t>
  </si>
  <si>
    <t>Technology important they tax machine.</t>
  </si>
  <si>
    <t>Suddenly have quality break focus raise away.</t>
  </si>
  <si>
    <t>Customer far recently prepare scene.</t>
  </si>
  <si>
    <t>2025-05-28</t>
  </si>
  <si>
    <t>Central baby picture.</t>
  </si>
  <si>
    <t>2025-04-17</t>
  </si>
  <si>
    <t>Could own glass one then investment scientist.</t>
  </si>
  <si>
    <t>Cause trouble movie view.</t>
  </si>
  <si>
    <t>Federal like be.</t>
  </si>
  <si>
    <t>Big early amount team.</t>
  </si>
  <si>
    <t>Beat start say either none heavy down business.</t>
  </si>
  <si>
    <t>Way sister civil market value during difficult religious.</t>
  </si>
  <si>
    <t>Ten will summer specific.</t>
  </si>
  <si>
    <t>Concern black believe performance officer election information among.</t>
  </si>
  <si>
    <t>Still later get effect.</t>
  </si>
  <si>
    <t>Town worker present defense become result.</t>
  </si>
  <si>
    <t>Defense floor themselves she inside mind without.</t>
  </si>
  <si>
    <t>Resource pretty write under fear knowledge.</t>
  </si>
  <si>
    <t>Down positive tough fill happy.</t>
  </si>
  <si>
    <t>Hit poor appear.</t>
  </si>
  <si>
    <t>Member sign life successful season.</t>
  </si>
  <si>
    <t>2025-03-13</t>
  </si>
  <si>
    <t>Study environment style remain.</t>
  </si>
  <si>
    <t>They enter identify participant environmental them really.</t>
  </si>
  <si>
    <t>Energy religious sport price job follow.</t>
  </si>
  <si>
    <t>Form single camera political economic.</t>
  </si>
  <si>
    <t>Kid reach government support improve once worry.</t>
  </si>
  <si>
    <t>Capital administration sound teach hit lose hotel.</t>
  </si>
  <si>
    <t>Instead push fast color.</t>
  </si>
  <si>
    <t>Buy protect front why ability fund front.</t>
  </si>
  <si>
    <t>Drug thing number end commercial.</t>
  </si>
  <si>
    <t>2025-05-30</t>
  </si>
  <si>
    <t>Address above form debate name may.</t>
  </si>
  <si>
    <t>Bill pattern scientist early.</t>
  </si>
  <si>
    <t>Range know close election.</t>
  </si>
  <si>
    <t>2025-06-08</t>
  </si>
  <si>
    <t>Key story agree her.</t>
  </si>
  <si>
    <t>Finally piece high either.</t>
  </si>
  <si>
    <t>Leg organization nice happy international.</t>
  </si>
  <si>
    <t>Open wife owner.</t>
  </si>
  <si>
    <t>Message list table scene thing responsibility.</t>
  </si>
  <si>
    <t>Evening clearly these tonight food age.</t>
  </si>
  <si>
    <t>Small reflect put again big role stand consider.</t>
  </si>
  <si>
    <t>Week own necessary allow including level.</t>
  </si>
  <si>
    <t>Happy culture daughter make capital because.</t>
  </si>
  <si>
    <t>If everything bad age local season school.</t>
  </si>
  <si>
    <t>Pattern story term show industry.</t>
  </si>
  <si>
    <t>Reduce ask although get poor herself population.</t>
  </si>
  <si>
    <t>Executive will network physical play.</t>
  </si>
  <si>
    <t>2025-06-04</t>
  </si>
  <si>
    <t>Child push it why research wind yard.</t>
  </si>
  <si>
    <t>Return few natural fight stand one significant get.</t>
  </si>
  <si>
    <t>When financial race wrong discuss agency.</t>
  </si>
  <si>
    <t>Consumer through theory simply.</t>
  </si>
  <si>
    <t>Allow power condition pressure would truth join issue.</t>
  </si>
  <si>
    <t>Key when also long time blood.</t>
  </si>
  <si>
    <t>Spring executive something few allow star forward.</t>
  </si>
  <si>
    <t>2025-04-08</t>
  </si>
  <si>
    <t>Art practice stock detail.</t>
  </si>
  <si>
    <t>Nature day then interest amount.</t>
  </si>
  <si>
    <t>Hard far around almost.</t>
  </si>
  <si>
    <t>2025-02-27</t>
  </si>
  <si>
    <t>Themselves test like ball.</t>
  </si>
  <si>
    <t>Way night somebody.</t>
  </si>
  <si>
    <t>Parent produce cut beyond.</t>
  </si>
  <si>
    <t>Bag list teacher would road collection.</t>
  </si>
  <si>
    <t>2025-03-04</t>
  </si>
  <si>
    <t>Talk role instead candidate.</t>
  </si>
  <si>
    <t>When room network behind social her he.</t>
  </si>
  <si>
    <t>No occur hotel fill not before.</t>
  </si>
  <si>
    <t>2025-06-19</t>
  </si>
  <si>
    <t>Sure whom same wall measure again.</t>
  </si>
  <si>
    <t>Election race decide tough.</t>
  </si>
  <si>
    <t>Task ID</t>
  </si>
  <si>
    <t>Task Description</t>
  </si>
  <si>
    <t>Assigned To</t>
  </si>
  <si>
    <t>Due Date</t>
  </si>
  <si>
    <t>Priority</t>
  </si>
  <si>
    <t>TASK-0001</t>
  </si>
  <si>
    <t>reinvent one-to-one models</t>
  </si>
  <si>
    <t>Jessica</t>
  </si>
  <si>
    <t>Medium</t>
  </si>
  <si>
    <t>Completed</t>
  </si>
  <si>
    <t>TASK-0002</t>
  </si>
  <si>
    <t>empower back-end channels</t>
  </si>
  <si>
    <t>Monica</t>
  </si>
  <si>
    <t>TASK-0003</t>
  </si>
  <si>
    <t>redefine cross-media vortals</t>
  </si>
  <si>
    <t>James</t>
  </si>
  <si>
    <t>High</t>
  </si>
  <si>
    <t>TASK-0004</t>
  </si>
  <si>
    <t>deliver rich eyeballs</t>
  </si>
  <si>
    <t>Cynthia</t>
  </si>
  <si>
    <t>Low</t>
  </si>
  <si>
    <t>Pending</t>
  </si>
  <si>
    <t>TASK-0005</t>
  </si>
  <si>
    <t>aggregate one-to-one e-business</t>
  </si>
  <si>
    <t>Emily</t>
  </si>
  <si>
    <t>TASK-0006</t>
  </si>
  <si>
    <t>seize wireless platforms</t>
  </si>
  <si>
    <t>Susan</t>
  </si>
  <si>
    <t>2025-06-01</t>
  </si>
  <si>
    <t>TASK-0007</t>
  </si>
  <si>
    <t>engage synergistic paradigms</t>
  </si>
  <si>
    <t>Dana</t>
  </si>
  <si>
    <t>TASK-0008</t>
  </si>
  <si>
    <t>strategize robust e-markets</t>
  </si>
  <si>
    <t>Amanda</t>
  </si>
  <si>
    <t>TASK-0009</t>
  </si>
  <si>
    <t>redefine back-end paradigms</t>
  </si>
  <si>
    <t>Julie</t>
  </si>
  <si>
    <t>2025-05-26</t>
  </si>
  <si>
    <t>TASK-0010</t>
  </si>
  <si>
    <t>drive strategic supply-chains</t>
  </si>
  <si>
    <t>Deborah</t>
  </si>
  <si>
    <t>TASK-0011</t>
  </si>
  <si>
    <t>revolutionize real-time e-services</t>
  </si>
  <si>
    <t>Diana</t>
  </si>
  <si>
    <t>TASK-0012</t>
  </si>
  <si>
    <t>morph out-of-the-box deliverables</t>
  </si>
  <si>
    <t>TASK-0013</t>
  </si>
  <si>
    <t>synthesize 24/365 networks</t>
  </si>
  <si>
    <t>Chelsey</t>
  </si>
  <si>
    <t>TASK-0014</t>
  </si>
  <si>
    <t>deploy front-end methodologies</t>
  </si>
  <si>
    <t>Brad</t>
  </si>
  <si>
    <t>TASK-0015</t>
  </si>
  <si>
    <t>utilize granular supply-chains</t>
  </si>
  <si>
    <t>George</t>
  </si>
  <si>
    <t>TASK-0016</t>
  </si>
  <si>
    <t>enhance 24/365 paradigms</t>
  </si>
  <si>
    <t>Dawn</t>
  </si>
  <si>
    <t>TASK-0017</t>
  </si>
  <si>
    <t>target customized applications</t>
  </si>
  <si>
    <t>Christine</t>
  </si>
  <si>
    <t>TASK-0018</t>
  </si>
  <si>
    <t>transition cross-media relationships</t>
  </si>
  <si>
    <t>Dave</t>
  </si>
  <si>
    <t>TASK-0019</t>
  </si>
  <si>
    <t>deploy bricks-and-clicks ROI</t>
  </si>
  <si>
    <t>Timothy</t>
  </si>
  <si>
    <t>TASK-0020</t>
  </si>
  <si>
    <t>drive integrated metrics</t>
  </si>
  <si>
    <t>Alexis</t>
  </si>
  <si>
    <t>TASK-0021</t>
  </si>
  <si>
    <t>re-intermediate rich e-markets</t>
  </si>
  <si>
    <t>Katherine</t>
  </si>
  <si>
    <t>TASK-0022</t>
  </si>
  <si>
    <t>orchestrate cutting-edge architectures</t>
  </si>
  <si>
    <t>Yvonne</t>
  </si>
  <si>
    <t>2025-05-24</t>
  </si>
  <si>
    <t>TASK-0023</t>
  </si>
  <si>
    <t>morph innovative communities</t>
  </si>
  <si>
    <t>Rebekah</t>
  </si>
  <si>
    <t>TASK-0024</t>
  </si>
  <si>
    <t>monetize viral platforms</t>
  </si>
  <si>
    <t>Wendy</t>
  </si>
  <si>
    <t>TASK-0025</t>
  </si>
  <si>
    <t>reinvent impactful portals</t>
  </si>
  <si>
    <t>Aimee</t>
  </si>
  <si>
    <t>2025-06-03</t>
  </si>
  <si>
    <t>TASK-0026</t>
  </si>
  <si>
    <t>harness cutting-edge models</t>
  </si>
  <si>
    <t>Steven</t>
  </si>
  <si>
    <t>TASK-0027</t>
  </si>
  <si>
    <t>expedite turn-key portals</t>
  </si>
  <si>
    <t>Johnny</t>
  </si>
  <si>
    <t>2025-05-27</t>
  </si>
  <si>
    <t>TASK-0028</t>
  </si>
  <si>
    <t>synergize vertical models</t>
  </si>
  <si>
    <t>Sharon</t>
  </si>
  <si>
    <t>TASK-0029</t>
  </si>
  <si>
    <t>deliver 24/365 e-commerce</t>
  </si>
  <si>
    <t>Joseph</t>
  </si>
  <si>
    <t>TASK-0030</t>
  </si>
  <si>
    <t>drive robust web-readiness</t>
  </si>
  <si>
    <t>Robert</t>
  </si>
  <si>
    <t>TASK-0031</t>
  </si>
  <si>
    <t>exploit efficient web-readiness</t>
  </si>
  <si>
    <t>Anthony</t>
  </si>
  <si>
    <t>TASK-0032</t>
  </si>
  <si>
    <t>incubate cross-media schemas</t>
  </si>
  <si>
    <t>Thomas</t>
  </si>
  <si>
    <t>TASK-0033</t>
  </si>
  <si>
    <t>engage collaborative applications</t>
  </si>
  <si>
    <t>Jackson</t>
  </si>
  <si>
    <t>TASK-0034</t>
  </si>
  <si>
    <t>engineer proactive metrics</t>
  </si>
  <si>
    <t>Michael</t>
  </si>
  <si>
    <t>TASK-0035</t>
  </si>
  <si>
    <t>brand innovative e-services</t>
  </si>
  <si>
    <t>Connor</t>
  </si>
  <si>
    <t>TASK-0036</t>
  </si>
  <si>
    <t>target end-to-end models</t>
  </si>
  <si>
    <t>Leslie</t>
  </si>
  <si>
    <t>TASK-0037</t>
  </si>
  <si>
    <t>cultivate B2C models</t>
  </si>
  <si>
    <t>Kimberly</t>
  </si>
  <si>
    <t>TASK-0038</t>
  </si>
  <si>
    <t>synthesize cross-platform deliverables</t>
  </si>
  <si>
    <t>Jennifer</t>
  </si>
  <si>
    <t>TASK-0039</t>
  </si>
  <si>
    <t>revolutionize revolutionary relationships</t>
  </si>
  <si>
    <t>Sandra</t>
  </si>
  <si>
    <t>TASK-0040</t>
  </si>
  <si>
    <t>strategize mission-critical content</t>
  </si>
  <si>
    <t>Patricia</t>
  </si>
  <si>
    <t>TASK-0041</t>
  </si>
  <si>
    <t>enable B2B partnerships</t>
  </si>
  <si>
    <t>Sarah</t>
  </si>
  <si>
    <t>TASK-0042</t>
  </si>
  <si>
    <t>integrate proactive models</t>
  </si>
  <si>
    <t>TASK-0043</t>
  </si>
  <si>
    <t>mesh scalable channels</t>
  </si>
  <si>
    <t>Courtney</t>
  </si>
  <si>
    <t>TASK-0044</t>
  </si>
  <si>
    <t>enable back-end infrastructures</t>
  </si>
  <si>
    <t>Kevin</t>
  </si>
  <si>
    <t>TASK-0045</t>
  </si>
  <si>
    <t>matrix plug-and-play relationships</t>
  </si>
  <si>
    <t>TASK-0046</t>
  </si>
  <si>
    <t>matrix mission-critical e-business</t>
  </si>
  <si>
    <t>Erica</t>
  </si>
  <si>
    <t>TASK-0047</t>
  </si>
  <si>
    <t>repurpose extensible applications</t>
  </si>
  <si>
    <t>TASK-0048</t>
  </si>
  <si>
    <t>repurpose collaborative interfaces</t>
  </si>
  <si>
    <t>Richard</t>
  </si>
  <si>
    <t>TASK-0049</t>
  </si>
  <si>
    <t>evolve next-generation niches</t>
  </si>
  <si>
    <t>Sherry</t>
  </si>
  <si>
    <t>TASK-0050</t>
  </si>
  <si>
    <t>repurpose rich architectures</t>
  </si>
  <si>
    <t>Dustin</t>
  </si>
  <si>
    <t>Status Options</t>
  </si>
  <si>
    <t>Interaction Types</t>
  </si>
  <si>
    <t>Priority Levels</t>
  </si>
  <si>
    <t>Conversion Rate</t>
  </si>
  <si>
    <t>Overdue Tasks</t>
  </si>
  <si>
    <t>Row Labels</t>
  </si>
  <si>
    <t>Grand Total</t>
  </si>
  <si>
    <t>Count of Customer ID</t>
  </si>
  <si>
    <t>All</t>
  </si>
  <si>
    <t>Count of Task ID</t>
  </si>
  <si>
    <t>pending tasks due in the next 7 days</t>
  </si>
  <si>
    <t>CUST-0069</t>
  </si>
  <si>
    <t>CUST-0070</t>
  </si>
  <si>
    <t>CUST-0071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</si>
</sst>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6" tint="0.79998168889431442"/>
        <bgColor indexed="65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/>
    <xf numFmtId="0" fontId="2" fillId="2" borderId="2" applyNumberFormat="0" applyFont="0" applyAlignment="0" applyProtection="0"/>
    <xf numFmtId="0" fontId="2" fillId="3" borderId="0" applyNumberFormat="0" applyBorder="0" applyAlignment="0" applyProtection="0"/>
    <xf numFmtId="0" fontId="4" fillId="4" borderId="0" applyNumberFormat="0" applyBorder="0" applyAlignment="0" applyProtection="0"/>
  </cellStyleXfs>
  <cellXfs count="10">
    <xf numFmtId="0" fontId="0" fillId="0" borderId="0" xfId="0"/>
    <xf numFmtId="0" fontId="1" fillId="0" borderId="0" xfId="0" applyFont="1"/>
    <xf numFmtId="14" fontId="0" fillId="0" borderId="0" xfId="0" applyNumberFormat="1"/>
    <xf numFmtId="16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2" borderId="2" xfId="1" applyFont="1"/>
    <xf numFmtId="0" fontId="2" fillId="3" borderId="1" xfId="2" applyBorder="1"/>
    <xf numFmtId="0" fontId="4" fillId="4" borderId="1" xfId="3" applyBorder="1"/>
    <xf numFmtId="9" fontId="4" fillId="4" borderId="1" xfId="3" applyNumberFormat="1" applyBorder="1"/>
  </cellXfs>
  <cellStyles count="4">
    <cellStyle name="20% - Accent3" xfId="2" builtinId="38"/>
    <cellStyle name="Neutral" xfId="3" builtinId="28"/>
    <cellStyle name="Normal" xfId="0" builtinId="0"/>
    <cellStyle name="Note" xfId="1" builtinId="10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6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6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6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6" tint="0.79998168889431442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4.xml"/><Relationship Id="rId13" Type="http://schemas.openxmlformats.org/officeDocument/2006/relationships/theme" Target="theme/theme1.xml"/><Relationship Id="rId18" Type="http://schemas.openxmlformats.org/officeDocument/2006/relationships/powerPivotData" Target="model/item.data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3.xml"/><Relationship Id="rId12" Type="http://schemas.openxmlformats.org/officeDocument/2006/relationships/pivotTable" Target="pivotTables/pivotTable3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11" Type="http://schemas.openxmlformats.org/officeDocument/2006/relationships/pivotTable" Target="pivotTables/pivotTable2.xml"/><Relationship Id="rId5" Type="http://schemas.openxmlformats.org/officeDocument/2006/relationships/pivotCacheDefinition" Target="pivotCache/pivotCacheDefinition1.xml"/><Relationship Id="rId15" Type="http://schemas.openxmlformats.org/officeDocument/2006/relationships/styles" Target="styles.xml"/><Relationship Id="rId10" Type="http://schemas.openxmlformats.org/officeDocument/2006/relationships/pivotTable" Target="pivotTables/pivotTable1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5.xml"/><Relationship Id="rId1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line3DChart>
        <c:grouping val="standard"/>
        <c:varyColors val="0"/>
        <c:ser>
          <c:idx val="0"/>
          <c:order val="0"/>
          <c:tx>
            <c:v>Total</c:v>
          </c:tx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  <a:sp3d contourW="9525">
              <a:contourClr>
                <a:schemeClr val="accent1"/>
              </a:contourClr>
            </a:sp3d>
          </c:spPr>
          <c:cat>
            <c:strLit>
              <c:ptCount val="79"/>
              <c:pt idx="0">
                <c:v>2025-02-23</c:v>
              </c:pt>
              <c:pt idx="1">
                <c:v>2025-02-25</c:v>
              </c:pt>
              <c:pt idx="2">
                <c:v>2025-02-26</c:v>
              </c:pt>
              <c:pt idx="3">
                <c:v>2025-02-27</c:v>
              </c:pt>
              <c:pt idx="4">
                <c:v>2025-02-28</c:v>
              </c:pt>
              <c:pt idx="5">
                <c:v>2025-03-01</c:v>
              </c:pt>
              <c:pt idx="6">
                <c:v>2025-03-02</c:v>
              </c:pt>
              <c:pt idx="7">
                <c:v>2025-03-03</c:v>
              </c:pt>
              <c:pt idx="8">
                <c:v>2025-03-04</c:v>
              </c:pt>
              <c:pt idx="9">
                <c:v>2025-03-05</c:v>
              </c:pt>
              <c:pt idx="10">
                <c:v>2025-03-06</c:v>
              </c:pt>
              <c:pt idx="11">
                <c:v>2025-03-07</c:v>
              </c:pt>
              <c:pt idx="12">
                <c:v>2025-03-08</c:v>
              </c:pt>
              <c:pt idx="13">
                <c:v>2025-03-09</c:v>
              </c:pt>
              <c:pt idx="14">
                <c:v>2025-03-10</c:v>
              </c:pt>
              <c:pt idx="15">
                <c:v>2025-03-11</c:v>
              </c:pt>
              <c:pt idx="16">
                <c:v>2025-03-12</c:v>
              </c:pt>
              <c:pt idx="17">
                <c:v>2025-03-13</c:v>
              </c:pt>
              <c:pt idx="18">
                <c:v>2025-03-14</c:v>
              </c:pt>
              <c:pt idx="19">
                <c:v>2025-03-15</c:v>
              </c:pt>
              <c:pt idx="20">
                <c:v>2025-03-16</c:v>
              </c:pt>
              <c:pt idx="21">
                <c:v>2025-03-17</c:v>
              </c:pt>
              <c:pt idx="22">
                <c:v>2025-03-18</c:v>
              </c:pt>
              <c:pt idx="23">
                <c:v>2025-03-19</c:v>
              </c:pt>
              <c:pt idx="24">
                <c:v>2025-03-20</c:v>
              </c:pt>
              <c:pt idx="25">
                <c:v>2025-03-21</c:v>
              </c:pt>
              <c:pt idx="26">
                <c:v>2025-03-22</c:v>
              </c:pt>
              <c:pt idx="27">
                <c:v>2025-03-23</c:v>
              </c:pt>
              <c:pt idx="28">
                <c:v>2025-03-24</c:v>
              </c:pt>
              <c:pt idx="29">
                <c:v>2025-03-26</c:v>
              </c:pt>
              <c:pt idx="30">
                <c:v>2025-03-27</c:v>
              </c:pt>
              <c:pt idx="31">
                <c:v>2025-03-28</c:v>
              </c:pt>
              <c:pt idx="32">
                <c:v>2025-03-29</c:v>
              </c:pt>
              <c:pt idx="33">
                <c:v>2025-03-30</c:v>
              </c:pt>
              <c:pt idx="34">
                <c:v>2025-04-01</c:v>
              </c:pt>
              <c:pt idx="35">
                <c:v>2025-04-02</c:v>
              </c:pt>
              <c:pt idx="36">
                <c:v>2025-04-03</c:v>
              </c:pt>
              <c:pt idx="37">
                <c:v>2025-04-05</c:v>
              </c:pt>
              <c:pt idx="38">
                <c:v>2025-04-07</c:v>
              </c:pt>
              <c:pt idx="39">
                <c:v>2025-04-08</c:v>
              </c:pt>
              <c:pt idx="40">
                <c:v>2025-04-09</c:v>
              </c:pt>
              <c:pt idx="41">
                <c:v>2025-04-10</c:v>
              </c:pt>
              <c:pt idx="42">
                <c:v>2025-04-11</c:v>
              </c:pt>
              <c:pt idx="43">
                <c:v>2025-04-12</c:v>
              </c:pt>
              <c:pt idx="44">
                <c:v>2025-04-13</c:v>
              </c:pt>
              <c:pt idx="45">
                <c:v>2025-04-14</c:v>
              </c:pt>
              <c:pt idx="46">
                <c:v>2025-04-18</c:v>
              </c:pt>
              <c:pt idx="47">
                <c:v>2025-04-19</c:v>
              </c:pt>
              <c:pt idx="48">
                <c:v>2025-04-21</c:v>
              </c:pt>
              <c:pt idx="49">
                <c:v>2025-04-22</c:v>
              </c:pt>
              <c:pt idx="50">
                <c:v>2025-04-23</c:v>
              </c:pt>
              <c:pt idx="51">
                <c:v>2025-04-24</c:v>
              </c:pt>
              <c:pt idx="52">
                <c:v>2025-04-25</c:v>
              </c:pt>
              <c:pt idx="53">
                <c:v>2025-04-26</c:v>
              </c:pt>
              <c:pt idx="54">
                <c:v>2025-04-27</c:v>
              </c:pt>
              <c:pt idx="55">
                <c:v>2025-04-28</c:v>
              </c:pt>
              <c:pt idx="56">
                <c:v>2025-04-29</c:v>
              </c:pt>
              <c:pt idx="57">
                <c:v>2025-04-30</c:v>
              </c:pt>
              <c:pt idx="58">
                <c:v>2025-05-01</c:v>
              </c:pt>
              <c:pt idx="59">
                <c:v>2025-05-02</c:v>
              </c:pt>
              <c:pt idx="60">
                <c:v>2025-05-03</c:v>
              </c:pt>
              <c:pt idx="61">
                <c:v>2025-05-04</c:v>
              </c:pt>
              <c:pt idx="62">
                <c:v>2025-05-06</c:v>
              </c:pt>
              <c:pt idx="63">
                <c:v>2025-05-07</c:v>
              </c:pt>
              <c:pt idx="64">
                <c:v>2025-05-09</c:v>
              </c:pt>
              <c:pt idx="65">
                <c:v>2025-05-10</c:v>
              </c:pt>
              <c:pt idx="66">
                <c:v>2025-05-11</c:v>
              </c:pt>
              <c:pt idx="67">
                <c:v>2025-05-12</c:v>
              </c:pt>
              <c:pt idx="68">
                <c:v>2025-05-13</c:v>
              </c:pt>
              <c:pt idx="69">
                <c:v>2025-05-14</c:v>
              </c:pt>
              <c:pt idx="70">
                <c:v>2025-05-15</c:v>
              </c:pt>
              <c:pt idx="71">
                <c:v>2025-05-16</c:v>
              </c:pt>
              <c:pt idx="72">
                <c:v>2025-05-17</c:v>
              </c:pt>
              <c:pt idx="73">
                <c:v>2025-05-18</c:v>
              </c:pt>
              <c:pt idx="74">
                <c:v>2025-05-19</c:v>
              </c:pt>
              <c:pt idx="75">
                <c:v>2025-05-20</c:v>
              </c:pt>
              <c:pt idx="76">
                <c:v>2025-05-21</c:v>
              </c:pt>
              <c:pt idx="77">
                <c:v>2025-05-22</c:v>
              </c:pt>
              <c:pt idx="78">
                <c:v>2025-05-23</c:v>
              </c:pt>
            </c:strLit>
          </c:cat>
          <c:val>
            <c:numLit>
              <c:formatCode>General</c:formatCode>
              <c:ptCount val="79"/>
              <c:pt idx="0">
                <c:v>5</c:v>
              </c:pt>
              <c:pt idx="1">
                <c:v>4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  <c:pt idx="6">
                <c:v>4</c:v>
              </c:pt>
              <c:pt idx="7">
                <c:v>2</c:v>
              </c:pt>
              <c:pt idx="8">
                <c:v>1</c:v>
              </c:pt>
              <c:pt idx="9">
                <c:v>1</c:v>
              </c:pt>
              <c:pt idx="10">
                <c:v>3</c:v>
              </c:pt>
              <c:pt idx="11">
                <c:v>5</c:v>
              </c:pt>
              <c:pt idx="12">
                <c:v>9</c:v>
              </c:pt>
              <c:pt idx="13">
                <c:v>1</c:v>
              </c:pt>
              <c:pt idx="14">
                <c:v>2</c:v>
              </c:pt>
              <c:pt idx="15">
                <c:v>2</c:v>
              </c:pt>
              <c:pt idx="16">
                <c:v>1</c:v>
              </c:pt>
              <c:pt idx="17">
                <c:v>1</c:v>
              </c:pt>
              <c:pt idx="18">
                <c:v>2</c:v>
              </c:pt>
              <c:pt idx="19">
                <c:v>3</c:v>
              </c:pt>
              <c:pt idx="20">
                <c:v>1</c:v>
              </c:pt>
              <c:pt idx="21">
                <c:v>2</c:v>
              </c:pt>
              <c:pt idx="22">
                <c:v>1</c:v>
              </c:pt>
              <c:pt idx="23">
                <c:v>4</c:v>
              </c:pt>
              <c:pt idx="24">
                <c:v>1</c:v>
              </c:pt>
              <c:pt idx="25">
                <c:v>2</c:v>
              </c:pt>
              <c:pt idx="26">
                <c:v>4</c:v>
              </c:pt>
              <c:pt idx="27">
                <c:v>2</c:v>
              </c:pt>
              <c:pt idx="28">
                <c:v>2</c:v>
              </c:pt>
              <c:pt idx="29">
                <c:v>2</c:v>
              </c:pt>
              <c:pt idx="30">
                <c:v>4</c:v>
              </c:pt>
              <c:pt idx="31">
                <c:v>2</c:v>
              </c:pt>
              <c:pt idx="32">
                <c:v>1</c:v>
              </c:pt>
              <c:pt idx="33">
                <c:v>1</c:v>
              </c:pt>
              <c:pt idx="34">
                <c:v>6</c:v>
              </c:pt>
              <c:pt idx="35">
                <c:v>2</c:v>
              </c:pt>
              <c:pt idx="36">
                <c:v>3</c:v>
              </c:pt>
              <c:pt idx="37">
                <c:v>1</c:v>
              </c:pt>
              <c:pt idx="38">
                <c:v>3</c:v>
              </c:pt>
              <c:pt idx="39">
                <c:v>2</c:v>
              </c:pt>
              <c:pt idx="40">
                <c:v>1</c:v>
              </c:pt>
              <c:pt idx="41">
                <c:v>2</c:v>
              </c:pt>
              <c:pt idx="42">
                <c:v>5</c:v>
              </c:pt>
              <c:pt idx="43">
                <c:v>1</c:v>
              </c:pt>
              <c:pt idx="44">
                <c:v>2</c:v>
              </c:pt>
              <c:pt idx="45">
                <c:v>3</c:v>
              </c:pt>
              <c:pt idx="46">
                <c:v>4</c:v>
              </c:pt>
              <c:pt idx="47">
                <c:v>2</c:v>
              </c:pt>
              <c:pt idx="48">
                <c:v>3</c:v>
              </c:pt>
              <c:pt idx="49">
                <c:v>2</c:v>
              </c:pt>
              <c:pt idx="50">
                <c:v>3</c:v>
              </c:pt>
              <c:pt idx="51">
                <c:v>4</c:v>
              </c:pt>
              <c:pt idx="52">
                <c:v>1</c:v>
              </c:pt>
              <c:pt idx="53">
                <c:v>1</c:v>
              </c:pt>
              <c:pt idx="54">
                <c:v>1</c:v>
              </c:pt>
              <c:pt idx="55">
                <c:v>3</c:v>
              </c:pt>
              <c:pt idx="56">
                <c:v>4</c:v>
              </c:pt>
              <c:pt idx="57">
                <c:v>3</c:v>
              </c:pt>
              <c:pt idx="58">
                <c:v>2</c:v>
              </c:pt>
              <c:pt idx="59">
                <c:v>3</c:v>
              </c:pt>
              <c:pt idx="60">
                <c:v>5</c:v>
              </c:pt>
              <c:pt idx="61">
                <c:v>1</c:v>
              </c:pt>
              <c:pt idx="62">
                <c:v>2</c:v>
              </c:pt>
              <c:pt idx="63">
                <c:v>6</c:v>
              </c:pt>
              <c:pt idx="64">
                <c:v>1</c:v>
              </c:pt>
              <c:pt idx="65">
                <c:v>1</c:v>
              </c:pt>
              <c:pt idx="66">
                <c:v>1</c:v>
              </c:pt>
              <c:pt idx="67">
                <c:v>4</c:v>
              </c:pt>
              <c:pt idx="68">
                <c:v>4</c:v>
              </c:pt>
              <c:pt idx="69">
                <c:v>4</c:v>
              </c:pt>
              <c:pt idx="70">
                <c:v>3</c:v>
              </c:pt>
              <c:pt idx="71">
                <c:v>3</c:v>
              </c:pt>
              <c:pt idx="72">
                <c:v>1</c:v>
              </c:pt>
              <c:pt idx="73">
                <c:v>2</c:v>
              </c:pt>
              <c:pt idx="74">
                <c:v>6</c:v>
              </c:pt>
              <c:pt idx="75">
                <c:v>3</c:v>
              </c:pt>
              <c:pt idx="76">
                <c:v>4</c:v>
              </c:pt>
              <c:pt idx="77">
                <c:v>2</c:v>
              </c:pt>
              <c:pt idx="78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0-0572-43E5-AA13-9A52B0D60D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76866384"/>
        <c:axId val="1065645184"/>
        <c:axId val="79095631"/>
      </c:line3DChart>
      <c:catAx>
        <c:axId val="1176866384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5645184"/>
        <c:crosses val="autoZero"/>
        <c:auto val="1"/>
        <c:lblAlgn val="ctr"/>
        <c:lblOffset val="100"/>
        <c:noMultiLvlLbl val="0"/>
      </c:catAx>
      <c:valAx>
        <c:axId val="1065645184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6866384"/>
        <c:crosses val="autoZero"/>
        <c:crossBetween val="between"/>
      </c:valAx>
      <c:serAx>
        <c:axId val="79095631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5645184"/>
        <c:crosses val="autoZero"/>
      </c:ser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>
            <a:noFill/>
          </a:ln>
          <a:effectLst/>
        </c:spPr>
      </c:pivotFmt>
      <c:pivotFmt>
        <c:idx val="2"/>
        <c:spPr>
          <a:solidFill>
            <a:schemeClr val="accent6"/>
          </a:solidFill>
          <a:ln>
            <a:noFill/>
          </a:ln>
          <a:effectLst/>
        </c:spPr>
      </c:pivotFmt>
      <c:pivotFmt>
        <c:idx val="3"/>
        <c:spPr>
          <a:solidFill>
            <a:schemeClr val="accent6"/>
          </a:solidFill>
          <a:ln>
            <a:noFill/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v>Total</c:v>
          </c:tx>
          <c:dPt>
            <c:idx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8526-4519-A876-DC4333719AE3}"/>
              </c:ext>
            </c:extLst>
          </c:dPt>
          <c:dPt>
            <c:idx val="1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8526-4519-A876-DC4333719AE3}"/>
              </c:ext>
            </c:extLst>
          </c:dPt>
          <c:dPt>
            <c:idx val="2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8526-4519-A876-DC4333719AE3}"/>
              </c:ext>
            </c:extLst>
          </c:dPt>
          <c:cat>
            <c:strLit>
              <c:ptCount val="3"/>
              <c:pt idx="0">
                <c:v>High</c:v>
              </c:pt>
              <c:pt idx="1">
                <c:v>Low</c:v>
              </c:pt>
              <c:pt idx="2">
                <c:v>Medium</c:v>
              </c:pt>
            </c:strLit>
          </c:cat>
          <c:val>
            <c:numLit>
              <c:formatCode>General</c:formatCode>
              <c:ptCount val="3"/>
              <c:pt idx="0">
                <c:v>18</c:v>
              </c:pt>
              <c:pt idx="1">
                <c:v>13</c:v>
              </c:pt>
              <c:pt idx="2">
                <c:v>19</c:v>
              </c:pt>
            </c:numLit>
          </c:val>
          <c:extLst>
            <c:ext xmlns:c16="http://schemas.microsoft.com/office/drawing/2014/chart" uri="{C3380CC4-5D6E-409C-BE32-E72D297353CC}">
              <c16:uniqueId val="{00000000-B7DD-46C2-B2CB-1E8E31C284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extLst>
    <c:ext xmlns:c15="http://schemas.microsoft.com/office/drawing/2012/chart" uri="{723BEF56-08C2-4564-9609-F4CBC75E7E54}">
      <c15:pivotSource>
        <c15:name>[CRM_Full_Dataset.xlsx]PivotChartTable2</c15:name>
        <c15:fmtId val="0"/>
      </c15:pivotSource>
      <c15:pivotOptions>
        <c15:dropZoneFilter val="1"/>
        <c15:dropZoneCategories val="1"/>
        <c15:dropZoneData val="1"/>
        <c15:dropZoneSeries val="1"/>
        <c15:dropZonesVisible val="1"/>
      </c15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4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areaChart>
        <c:grouping val="stacked"/>
        <c:varyColors val="0"/>
        <c:ser>
          <c:idx val="0"/>
          <c:order val="0"/>
          <c:tx>
            <c:v>Total</c:v>
          </c:tx>
          <c:spPr>
            <a:solidFill>
              <a:schemeClr val="accent4"/>
            </a:solidFill>
            <a:ln>
              <a:noFill/>
            </a:ln>
            <a:effectLst/>
          </c:spPr>
          <c:cat>
            <c:strLit>
              <c:ptCount val="4"/>
              <c:pt idx="0">
                <c:v>Call</c:v>
              </c:pt>
              <c:pt idx="1">
                <c:v>Email</c:v>
              </c:pt>
              <c:pt idx="2">
                <c:v>Meeting</c:v>
              </c:pt>
              <c:pt idx="3">
                <c:v>Other</c:v>
              </c:pt>
            </c:strLit>
          </c:cat>
          <c:val>
            <c:numLit>
              <c:formatCode>General</c:formatCode>
              <c:ptCount val="4"/>
              <c:pt idx="0">
                <c:v>38</c:v>
              </c:pt>
              <c:pt idx="1">
                <c:v>46</c:v>
              </c:pt>
              <c:pt idx="2">
                <c:v>27</c:v>
              </c:pt>
              <c:pt idx="3">
                <c:v>31</c:v>
              </c:pt>
            </c:numLit>
          </c:val>
          <c:extLst>
            <c:ext xmlns:c16="http://schemas.microsoft.com/office/drawing/2014/chart" uri="{C3380CC4-5D6E-409C-BE32-E72D297353CC}">
              <c16:uniqueId val="{00000050-D573-425D-B6C3-C9231BE599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1510223"/>
        <c:axId val="1431515023"/>
      </c:areaChart>
      <c:catAx>
        <c:axId val="1431510223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1515023"/>
        <c:crosses val="autoZero"/>
        <c:auto val="1"/>
        <c:lblAlgn val="ctr"/>
        <c:lblOffset val="100"/>
        <c:noMultiLvlLbl val="0"/>
        <c:extLst>
          <c:ext xmlns:c15="http://schemas.microsoft.com/office/drawing/2012/chart" uri="{F40574EE-89B7-4290-83BB-5DA773EAF853}">
            <c15:numFmt c:formatCode="General" c:sourceLinked="1"/>
          </c:ext>
        </c:extLst>
      </c:catAx>
      <c:valAx>
        <c:axId val="1431515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1510223"/>
        <c:crosses val="autoZero"/>
        <c:crossBetween val="midCat"/>
        <c:extLst>
          <c:ext xmlns:c15="http://schemas.microsoft.com/office/drawing/2012/chart" uri="{F40574EE-89B7-4290-83BB-5DA773EAF853}">
            <c15:numFmt c:formatCode="General" c:sourceLinked="1"/>
          </c:ext>
        </c:extLst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extLst>
    <c:ext xmlns:c15="http://schemas.microsoft.com/office/drawing/2012/chart" uri="{723BEF56-08C2-4564-9609-F4CBC75E7E54}">
      <c15:pivotSource>
        <c15:name>[CRM_Full_Dataset.xlsx]PivotChartTable4</c15:name>
        <c15:fmtId val="0"/>
      </c15:pivotSource>
      <c15:pivotOptions>
        <c15:dropZoneFilter val="1"/>
        <c15:dropZoneCategories val="1"/>
        <c15:dropZoneData val="1"/>
        <c15:dropZoneSeries val="1"/>
        <c15:dropZonesVisible val="1"/>
      </c15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square"/>
          <c:size val="6"/>
          <c:spPr>
            <a:solidFill>
              <a:schemeClr val="accent2"/>
            </a:solidFill>
            <a:ln w="9525">
              <a:solidFill>
                <a:schemeClr val="accen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triangle"/>
          <c:size val="6"/>
          <c:spPr>
            <a:solidFill>
              <a:schemeClr val="accent3"/>
            </a:solidFill>
            <a:ln w="9525">
              <a:solidFill>
                <a:schemeClr val="accent3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diamond"/>
          <c:size val="6"/>
          <c:spPr>
            <a:solidFill>
              <a:schemeClr val="accent1"/>
            </a:solidFill>
            <a:ln w="9525">
              <a:solidFill>
                <a:schemeClr val="accen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stacked"/>
        <c:varyColors val="0"/>
        <c:ser>
          <c:idx val="0"/>
          <c:order val="0"/>
          <c:tx>
            <c:v>High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23"/>
              <c:pt idx="0">
                <c:v>2025-05-14</c:v>
              </c:pt>
              <c:pt idx="1">
                <c:v>2025-05-17</c:v>
              </c:pt>
              <c:pt idx="2">
                <c:v>2025-05-18</c:v>
              </c:pt>
              <c:pt idx="3">
                <c:v>2025-05-19</c:v>
              </c:pt>
              <c:pt idx="4">
                <c:v>2025-05-20</c:v>
              </c:pt>
              <c:pt idx="5">
                <c:v>2025-05-21</c:v>
              </c:pt>
              <c:pt idx="6">
                <c:v>2025-05-22</c:v>
              </c:pt>
              <c:pt idx="7">
                <c:v>2025-05-23</c:v>
              </c:pt>
              <c:pt idx="8">
                <c:v>2025-05-24</c:v>
              </c:pt>
              <c:pt idx="9">
                <c:v>2025-05-25</c:v>
              </c:pt>
              <c:pt idx="10">
                <c:v>2025-05-26</c:v>
              </c:pt>
              <c:pt idx="11">
                <c:v>2025-05-27</c:v>
              </c:pt>
              <c:pt idx="12">
                <c:v>2025-05-28</c:v>
              </c:pt>
              <c:pt idx="13">
                <c:v>2025-05-29</c:v>
              </c:pt>
              <c:pt idx="14">
                <c:v>2025-05-30</c:v>
              </c:pt>
              <c:pt idx="15">
                <c:v>2025-06-01</c:v>
              </c:pt>
              <c:pt idx="16">
                <c:v>2025-06-02</c:v>
              </c:pt>
              <c:pt idx="17">
                <c:v>2025-06-03</c:v>
              </c:pt>
              <c:pt idx="18">
                <c:v>2025-06-04</c:v>
              </c:pt>
              <c:pt idx="19">
                <c:v>2025-06-07</c:v>
              </c:pt>
              <c:pt idx="20">
                <c:v>2025-06-10</c:v>
              </c:pt>
              <c:pt idx="21">
                <c:v>2025-06-11</c:v>
              </c:pt>
              <c:pt idx="22">
                <c:v>2025-06-12</c:v>
              </c:pt>
            </c:strLit>
          </c:cat>
          <c:val>
            <c:numLit>
              <c:formatCode>General</c:formatCode>
              <c:ptCount val="23"/>
              <c:pt idx="0">
                <c:v>3</c:v>
              </c:pt>
              <c:pt idx="1">
                <c:v>1</c:v>
              </c:pt>
              <c:pt idx="2">
                <c:v>1</c:v>
              </c:pt>
              <c:pt idx="4">
                <c:v>1</c:v>
              </c:pt>
              <c:pt idx="7">
                <c:v>1</c:v>
              </c:pt>
              <c:pt idx="8">
                <c:v>2</c:v>
              </c:pt>
              <c:pt idx="9">
                <c:v>2</c:v>
              </c:pt>
              <c:pt idx="10">
                <c:v>1</c:v>
              </c:pt>
              <c:pt idx="11">
                <c:v>1</c:v>
              </c:pt>
              <c:pt idx="12">
                <c:v>1</c:v>
              </c:pt>
              <c:pt idx="15">
                <c:v>1</c:v>
              </c:pt>
              <c:pt idx="17">
                <c:v>1</c:v>
              </c:pt>
              <c:pt idx="19">
                <c:v>1</c:v>
              </c:pt>
              <c:pt idx="21">
                <c:v>1</c:v>
              </c:pt>
            </c:numLit>
          </c:val>
          <c:extLst>
            <c:ext xmlns:c16="http://schemas.microsoft.com/office/drawing/2014/chart" uri="{C3380CC4-5D6E-409C-BE32-E72D297353CC}">
              <c16:uniqueId val="{00000000-E7B0-4921-8831-7D75CCD5B7F0}"/>
            </c:ext>
          </c:extLst>
        </c:ser>
        <c:ser>
          <c:idx val="1"/>
          <c:order val="1"/>
          <c:tx>
            <c:v>Low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23"/>
              <c:pt idx="0">
                <c:v>2025-05-14</c:v>
              </c:pt>
              <c:pt idx="1">
                <c:v>2025-05-17</c:v>
              </c:pt>
              <c:pt idx="2">
                <c:v>2025-05-18</c:v>
              </c:pt>
              <c:pt idx="3">
                <c:v>2025-05-19</c:v>
              </c:pt>
              <c:pt idx="4">
                <c:v>2025-05-20</c:v>
              </c:pt>
              <c:pt idx="5">
                <c:v>2025-05-21</c:v>
              </c:pt>
              <c:pt idx="6">
                <c:v>2025-05-22</c:v>
              </c:pt>
              <c:pt idx="7">
                <c:v>2025-05-23</c:v>
              </c:pt>
              <c:pt idx="8">
                <c:v>2025-05-24</c:v>
              </c:pt>
              <c:pt idx="9">
                <c:v>2025-05-25</c:v>
              </c:pt>
              <c:pt idx="10">
                <c:v>2025-05-26</c:v>
              </c:pt>
              <c:pt idx="11">
                <c:v>2025-05-27</c:v>
              </c:pt>
              <c:pt idx="12">
                <c:v>2025-05-28</c:v>
              </c:pt>
              <c:pt idx="13">
                <c:v>2025-05-29</c:v>
              </c:pt>
              <c:pt idx="14">
                <c:v>2025-05-30</c:v>
              </c:pt>
              <c:pt idx="15">
                <c:v>2025-06-01</c:v>
              </c:pt>
              <c:pt idx="16">
                <c:v>2025-06-02</c:v>
              </c:pt>
              <c:pt idx="17">
                <c:v>2025-06-03</c:v>
              </c:pt>
              <c:pt idx="18">
                <c:v>2025-06-04</c:v>
              </c:pt>
              <c:pt idx="19">
                <c:v>2025-06-07</c:v>
              </c:pt>
              <c:pt idx="20">
                <c:v>2025-06-10</c:v>
              </c:pt>
              <c:pt idx="21">
                <c:v>2025-06-11</c:v>
              </c:pt>
              <c:pt idx="22">
                <c:v>2025-06-12</c:v>
              </c:pt>
            </c:strLit>
          </c:cat>
          <c:val>
            <c:numLit>
              <c:formatCode>General</c:formatCode>
              <c:ptCount val="23"/>
              <c:pt idx="5">
                <c:v>1</c:v>
              </c:pt>
              <c:pt idx="7">
                <c:v>1</c:v>
              </c:pt>
              <c:pt idx="8">
                <c:v>1</c:v>
              </c:pt>
              <c:pt idx="9">
                <c:v>1</c:v>
              </c:pt>
              <c:pt idx="10">
                <c:v>3</c:v>
              </c:pt>
              <c:pt idx="12">
                <c:v>1</c:v>
              </c:pt>
              <c:pt idx="13">
                <c:v>1</c:v>
              </c:pt>
              <c:pt idx="14">
                <c:v>1</c:v>
              </c:pt>
              <c:pt idx="20">
                <c:v>2</c:v>
              </c:pt>
              <c:pt idx="22">
                <c:v>1</c:v>
              </c:pt>
            </c:numLit>
          </c:val>
          <c:extLst>
            <c:ext xmlns:c16="http://schemas.microsoft.com/office/drawing/2014/chart" uri="{C3380CC4-5D6E-409C-BE32-E72D297353CC}">
              <c16:uniqueId val="{00000002-E7B0-4921-8831-7D75CCD5B7F0}"/>
            </c:ext>
          </c:extLst>
        </c:ser>
        <c:ser>
          <c:idx val="2"/>
          <c:order val="2"/>
          <c:tx>
            <c:v>Medium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23"/>
              <c:pt idx="0">
                <c:v>2025-05-14</c:v>
              </c:pt>
              <c:pt idx="1">
                <c:v>2025-05-17</c:v>
              </c:pt>
              <c:pt idx="2">
                <c:v>2025-05-18</c:v>
              </c:pt>
              <c:pt idx="3">
                <c:v>2025-05-19</c:v>
              </c:pt>
              <c:pt idx="4">
                <c:v>2025-05-20</c:v>
              </c:pt>
              <c:pt idx="5">
                <c:v>2025-05-21</c:v>
              </c:pt>
              <c:pt idx="6">
                <c:v>2025-05-22</c:v>
              </c:pt>
              <c:pt idx="7">
                <c:v>2025-05-23</c:v>
              </c:pt>
              <c:pt idx="8">
                <c:v>2025-05-24</c:v>
              </c:pt>
              <c:pt idx="9">
                <c:v>2025-05-25</c:v>
              </c:pt>
              <c:pt idx="10">
                <c:v>2025-05-26</c:v>
              </c:pt>
              <c:pt idx="11">
                <c:v>2025-05-27</c:v>
              </c:pt>
              <c:pt idx="12">
                <c:v>2025-05-28</c:v>
              </c:pt>
              <c:pt idx="13">
                <c:v>2025-05-29</c:v>
              </c:pt>
              <c:pt idx="14">
                <c:v>2025-05-30</c:v>
              </c:pt>
              <c:pt idx="15">
                <c:v>2025-06-01</c:v>
              </c:pt>
              <c:pt idx="16">
                <c:v>2025-06-02</c:v>
              </c:pt>
              <c:pt idx="17">
                <c:v>2025-06-03</c:v>
              </c:pt>
              <c:pt idx="18">
                <c:v>2025-06-04</c:v>
              </c:pt>
              <c:pt idx="19">
                <c:v>2025-06-07</c:v>
              </c:pt>
              <c:pt idx="20">
                <c:v>2025-06-10</c:v>
              </c:pt>
              <c:pt idx="21">
                <c:v>2025-06-11</c:v>
              </c:pt>
              <c:pt idx="22">
                <c:v>2025-06-12</c:v>
              </c:pt>
            </c:strLit>
          </c:cat>
          <c:val>
            <c:numLit>
              <c:formatCode>General</c:formatCode>
              <c:ptCount val="23"/>
              <c:pt idx="0">
                <c:v>2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  <c:pt idx="7">
                <c:v>1</c:v>
              </c:pt>
              <c:pt idx="8">
                <c:v>3</c:v>
              </c:pt>
              <c:pt idx="10">
                <c:v>1</c:v>
              </c:pt>
              <c:pt idx="15">
                <c:v>1</c:v>
              </c:pt>
              <c:pt idx="16">
                <c:v>2</c:v>
              </c:pt>
              <c:pt idx="17">
                <c:v>1</c:v>
              </c:pt>
              <c:pt idx="18">
                <c:v>2</c:v>
              </c:pt>
              <c:pt idx="19">
                <c:v>1</c:v>
              </c:pt>
            </c:numLit>
          </c:val>
          <c:extLst>
            <c:ext xmlns:c16="http://schemas.microsoft.com/office/drawing/2014/chart" uri="{C3380CC4-5D6E-409C-BE32-E72D297353CC}">
              <c16:uniqueId val="{00000003-E7B0-4921-8831-7D75CCD5B7F0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9"/>
        <c:overlap val="100"/>
        <c:axId val="138128079"/>
        <c:axId val="138138159"/>
      </c:barChart>
      <c:catAx>
        <c:axId val="138128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138159"/>
        <c:crosses val="autoZero"/>
        <c:auto val="1"/>
        <c:lblAlgn val="ctr"/>
        <c:lblOffset val="100"/>
        <c:noMultiLvlLbl val="0"/>
        <c:extLst>
          <c:ext xmlns:c15="http://schemas.microsoft.com/office/drawing/2012/chart" uri="{F40574EE-89B7-4290-83BB-5DA773EAF853}">
            <c15:numFmt c:formatCode="General" c:sourceLinked="1"/>
          </c:ext>
        </c:extLst>
      </c:catAx>
      <c:valAx>
        <c:axId val="138138159"/>
        <c:scaling>
          <c:orientation val="minMax"/>
        </c:scaling>
        <c:delete val="1"/>
        <c:axPos val="b"/>
        <c:numFmt formatCode="General" sourceLinked="0"/>
        <c:majorTickMark val="none"/>
        <c:minorTickMark val="none"/>
        <c:tickLblPos val="nextTo"/>
        <c:crossAx val="138128079"/>
        <c:crosses val="autoZero"/>
        <c:crossBetween val="between"/>
        <c:extLst>
          <c:ext xmlns:c15="http://schemas.microsoft.com/office/drawing/2012/chart" uri="{F40574EE-89B7-4290-83BB-5DA773EAF853}">
            <c15:numFmt c:formatCode="General" c:sourceLinked="1"/>
          </c:ext>
        </c:extLst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extLst>
    <c:ext xmlns:c15="http://schemas.microsoft.com/office/drawing/2012/chart" uri="{723BEF56-08C2-4564-9609-F4CBC75E7E54}">
      <c15:pivotSource>
        <c15:name>[CRM_Full_Dataset.xlsx]PivotChartTable6</c15:name>
        <c15:fmtId val="0"/>
      </c15:pivotSource>
      <c15:pivotOptions>
        <c15:dropZoneFilter val="1"/>
        <c15:dropZoneCategories val="1"/>
        <c15:dropZoneData val="1"/>
        <c15:dropZoneSeries val="1"/>
        <c15:dropZonesVisible val="1"/>
      </c15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withinLinearReversed" id="24">
  <a:schemeClr val="accent4"/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1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388620</xdr:colOff>
      <xdr:row>13</xdr:row>
      <xdr:rowOff>83820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0F0108B-A933-4C0A-A4E2-DA5FAD6AC0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472440</xdr:colOff>
      <xdr:row>0</xdr:row>
      <xdr:rowOff>30480</xdr:rowOff>
    </xdr:from>
    <xdr:to>
      <xdr:col>9</xdr:col>
      <xdr:colOff>381000</xdr:colOff>
      <xdr:row>12</xdr:row>
      <xdr:rowOff>148590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2857A43-0169-C55E-79B8-0660C41F2F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388620</xdr:colOff>
      <xdr:row>13</xdr:row>
      <xdr:rowOff>76200</xdr:rowOff>
    </xdr:from>
    <xdr:to>
      <xdr:col>13</xdr:col>
      <xdr:colOff>617220</xdr:colOff>
      <xdr:row>26</xdr:row>
      <xdr:rowOff>83820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8A192B7B-2BAB-B7D2-5604-0BE97FE41B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365760</xdr:colOff>
      <xdr:row>13</xdr:row>
      <xdr:rowOff>137160</xdr:rowOff>
    </xdr:from>
    <xdr:to>
      <xdr:col>6</xdr:col>
      <xdr:colOff>106680</xdr:colOff>
      <xdr:row>26</xdr:row>
      <xdr:rowOff>175260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4CF18E47-A384-3054-E9A1-6D2FB0931C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Shuruthi Sundaram" refreshedDate="45802.512613657411" backgroundQuery="1" createdVersion="8" refreshedVersion="8" minRefreshableVersion="3" recordCount="0" supportSubquery="1" supportAdvancedDrill="1" xr:uid="{E3B43EE8-3EAA-4CD8-9EA8-13A07A7579AF}">
  <cacheSource type="external" connectionId="1"/>
  <cacheFields count="2">
    <cacheField name="[Range 3].[Priority].[Priority]" caption="Priority" numFmtId="0" hierarchy="16" level="1">
      <sharedItems count="3">
        <s v="High"/>
        <s v="Low"/>
        <s v="Medium"/>
      </sharedItems>
    </cacheField>
    <cacheField name="[Measures].[Count of Task ID]" caption="Count of Task ID" numFmtId="0" hierarchy="45" level="32767"/>
  </cacheFields>
  <cacheHierarchies count="51">
    <cacheHierarchy uniqueName="[Range].[Industry]" caption="Industry" attribute="1" defaultMemberUniqueName="[Range].[Industry].[All]" allUniqueName="[Range].[Industry].[All]" dimensionUniqueName="[Range]" displayFolder="" count="0" memberValueDatatype="130" unbalanced="0"/>
    <cacheHierarchy uniqueName="[Range 1].[Date]" caption="Date" attribute="1" defaultMemberUniqueName="[Range 1].[Date].[All]" allUniqueName="[Range 1].[Date].[All]" dimensionUniqueName="[Range 1]" displayFolder="" count="0" memberValueDatatype="130" unbalanced="0"/>
    <cacheHierarchy uniqueName="[Range 2].[Customer ID]" caption="Customer ID" attribute="1" defaultMemberUniqueName="[Range 2].[Customer ID].[All]" allUniqueName="[Range 2].[Customer ID].[All]" dimensionUniqueName="[Range 2]" displayFolder="" count="0" memberValueDatatype="130" unbalanced="0"/>
    <cacheHierarchy uniqueName="[Range 2].[Full Name]" caption="Full Name" attribute="1" defaultMemberUniqueName="[Range 2].[Full Name].[All]" allUniqueName="[Range 2].[Full Name].[All]" dimensionUniqueName="[Range 2]" displayFolder="" count="0" memberValueDatatype="130" unbalanced="0"/>
    <cacheHierarchy uniqueName="[Range 2].[Company]" caption="Company" attribute="1" defaultMemberUniqueName="[Range 2].[Company].[All]" allUniqueName="[Range 2].[Company].[All]" dimensionUniqueName="[Range 2]" displayFolder="" count="0" memberValueDatatype="130" unbalanced="0"/>
    <cacheHierarchy uniqueName="[Range 2].[Email]" caption="Email" attribute="1" defaultMemberUniqueName="[Range 2].[Email].[All]" allUniqueName="[Range 2].[Email].[All]" dimensionUniqueName="[Range 2]" displayFolder="" count="0" memberValueDatatype="130" unbalanced="0"/>
    <cacheHierarchy uniqueName="[Range 2].[Phone]" caption="Phone" attribute="1" defaultMemberUniqueName="[Range 2].[Phone].[All]" allUniqueName="[Range 2].[Phone].[All]" dimensionUniqueName="[Range 2]" displayFolder="" count="0" memberValueDatatype="130" unbalanced="0"/>
    <cacheHierarchy uniqueName="[Range 2].[Industry]" caption="Industry" attribute="1" defaultMemberUniqueName="[Range 2].[Industry].[All]" allUniqueName="[Range 2].[Industry].[All]" dimensionUniqueName="[Range 2]" displayFolder="" count="0" memberValueDatatype="130" unbalanced="0"/>
    <cacheHierarchy uniqueName="[Range 2].[Status]" caption="Status" attribute="1" defaultMemberUniqueName="[Range 2].[Status].[All]" allUniqueName="[Range 2].[Status].[All]" dimensionUniqueName="[Range 2]" displayFolder="" count="0" memberValueDatatype="130" unbalanced="0"/>
    <cacheHierarchy uniqueName="[Range 2].[Date of Last Contact]" caption="Date of Last Contact" attribute="1" defaultMemberUniqueName="[Range 2].[Date of Last Contact].[All]" allUniqueName="[Range 2].[Date of Last Contact].[All]" dimensionUniqueName="[Range 2]" displayFolder="" count="0" memberValueDatatype="130" unbalanced="0"/>
    <cacheHierarchy uniqueName="[Range 2].[Notes]" caption="Notes" attribute="1" defaultMemberUniqueName="[Range 2].[Notes].[All]" allUniqueName="[Range 2].[Notes].[All]" dimensionUniqueName="[Range 2]" displayFolder="" count="0" memberValueDatatype="130" unbalanced="0"/>
    <cacheHierarchy uniqueName="[Range 3].[Task ID]" caption="Task ID" attribute="1" defaultMemberUniqueName="[Range 3].[Task ID].[All]" allUniqueName="[Range 3].[Task ID].[All]" dimensionUniqueName="[Range 3]" displayFolder="" count="0" memberValueDatatype="130" unbalanced="0"/>
    <cacheHierarchy uniqueName="[Range 3].[Customer ID]" caption="Customer ID" attribute="1" defaultMemberUniqueName="[Range 3].[Customer ID].[All]" allUniqueName="[Range 3].[Customer ID].[All]" dimensionUniqueName="[Range 3]" displayFolder="" count="0" memberValueDatatype="130" unbalanced="0"/>
    <cacheHierarchy uniqueName="[Range 3].[Task Description]" caption="Task Description" attribute="1" defaultMemberUniqueName="[Range 3].[Task Description].[All]" allUniqueName="[Range 3].[Task Description].[All]" dimensionUniqueName="[Range 3]" displayFolder="" count="0" memberValueDatatype="130" unbalanced="0"/>
    <cacheHierarchy uniqueName="[Range 3].[Assigned To]" caption="Assigned To" attribute="1" defaultMemberUniqueName="[Range 3].[Assigned To].[All]" allUniqueName="[Range 3].[Assigned To].[All]" dimensionUniqueName="[Range 3]" displayFolder="" count="0" memberValueDatatype="130" unbalanced="0"/>
    <cacheHierarchy uniqueName="[Range 3].[Due Date]" caption="Due Date" attribute="1" defaultMemberUniqueName="[Range 3].[Due Date].[All]" allUniqueName="[Range 3].[Due Date].[All]" dimensionUniqueName="[Range 3]" displayFolder="" count="0" memberValueDatatype="130" unbalanced="0"/>
    <cacheHierarchy uniqueName="[Range 3].[Priority]" caption="Priority" attribute="1" defaultMemberUniqueName="[Range 3].[Priority].[All]" allUniqueName="[Range 3].[Priority].[All]" dimensionUniqueName="[Range 3]" displayFolder="" count="2" memberValueDatatype="130" unbalanced="0">
      <fieldsUsage count="2">
        <fieldUsage x="-1"/>
        <fieldUsage x="0"/>
      </fieldsUsage>
    </cacheHierarchy>
    <cacheHierarchy uniqueName="[Range 3].[Status]" caption="Status" attribute="1" defaultMemberUniqueName="[Range 3].[Status].[All]" allUniqueName="[Range 3].[Status].[All]" dimensionUniqueName="[Range 3]" displayFolder="" count="0" memberValueDatatype="130" unbalanced="0"/>
    <cacheHierarchy uniqueName="[Range 4].[Priority]" caption="Priority" attribute="1" defaultMemberUniqueName="[Range 4].[Priority].[All]" allUniqueName="[Range 4].[Priority].[All]" dimensionUniqueName="[Range 4]" displayFolder="" count="0" memberValueDatatype="130" unbalanced="0"/>
    <cacheHierarchy uniqueName="[Range 5].[Priority]" caption="Priority" attribute="1" defaultMemberUniqueName="[Range 5].[Priority].[All]" allUniqueName="[Range 5].[Priority].[All]" dimensionUniqueName="[Range 5]" displayFolder="" count="0" memberValueDatatype="130" unbalanced="0"/>
    <cacheHierarchy uniqueName="[Range 5].[Status]" caption="Status" attribute="1" defaultMemberUniqueName="[Range 5].[Status].[All]" allUniqueName="[Range 5].[Status].[All]" dimensionUniqueName="[Range 5]" displayFolder="" count="0" memberValueDatatype="130" unbalanced="0"/>
    <cacheHierarchy uniqueName="[Range 6].[Follow-Up Date]" caption="Follow-Up Date" attribute="1" defaultMemberUniqueName="[Range 6].[Follow-Up Date].[All]" allUniqueName="[Range 6].[Follow-Up Date].[All]" dimensionUniqueName="[Range 6]" displayFolder="" count="0" memberValueDatatype="130" unbalanced="0"/>
    <cacheHierarchy uniqueName="[Range 7].[Interaction Type]" caption="Interaction Type" attribute="1" defaultMemberUniqueName="[Range 7].[Interaction Type].[All]" allUniqueName="[Range 7].[Interaction Type].[All]" dimensionUniqueName="[Range 7]" displayFolder="" count="0" memberValueDatatype="130" unbalanced="0"/>
    <cacheHierarchy uniqueName="[Range 7].[Summary]" caption="Summary" attribute="1" defaultMemberUniqueName="[Range 7].[Summary].[All]" allUniqueName="[Range 7].[Summary].[All]" dimensionUniqueName="[Range 7]" displayFolder="" count="0" memberValueDatatype="130" unbalanced="0"/>
    <cacheHierarchy uniqueName="[Range 7].[Follow-Up Date]" caption="Follow-Up Date" attribute="1" defaultMemberUniqueName="[Range 7].[Follow-Up Date].[All]" allUniqueName="[Range 7].[Follow-Up Date].[All]" dimensionUniqueName="[Range 7]" displayFolder="" count="0" memberValueDatatype="130" unbalanced="0"/>
    <cacheHierarchy uniqueName="[Range 8].[Due Date]" caption="Due Date" attribute="1" defaultMemberUniqueName="[Range 8].[Due Date].[All]" allUniqueName="[Range 8].[Due Date].[All]" dimensionUniqueName="[Range 8]" displayFolder="" count="0" memberValueDatatype="130" unbalanced="0"/>
    <cacheHierarchy uniqueName="[Range 8].[Priority]" caption="Priority" attribute="1" defaultMemberUniqueName="[Range 8].[Priority].[All]" allUniqueName="[Range 8].[Priority].[All]" dimensionUniqueName="[Range 8]" displayFolder="" count="0" memberValueDatatype="130" unbalanced="0"/>
    <cacheHierarchy uniqueName="[Range 8].[Status]" caption="Status" attribute="1" defaultMemberUniqueName="[Range 8].[Status].[All]" allUniqueName="[Range 8].[Status].[All]" dimensionUniqueName="[Range 8]" displayFolder="" count="0" memberValueDatatype="130" unbalanced="0"/>
    <cacheHierarchy uniqueName="[Table1].[Prospect]" caption="Prospect" attribute="1" defaultMemberUniqueName="[Table1].[Prospect].[All]" allUniqueName="[Table1].[Prospect].[All]" dimensionUniqueName="[Table1]" displayFolder="" count="0" memberValueDatatype="20" unbalanced="0"/>
    <cacheHierarchy uniqueName="[Table1].[Customer]" caption="Customer" attribute="1" defaultMemberUniqueName="[Table1].[Customer].[All]" allUniqueName="[Table1].[Customer].[All]" dimensionUniqueName="[Table1]" displayFolder="" count="0" memberValueDatatype="20" unbalanced="0"/>
    <cacheHierarchy uniqueName="[Table1].[Lead]" caption="Lead" attribute="1" defaultMemberUniqueName="[Table1].[Lead].[All]" allUniqueName="[Table1].[Lead].[All]" dimensionUniqueName="[Table1]" displayFolder="" count="0" memberValueDatatype="20" unbalanced="0"/>
    <cacheHierarchy uniqueName="[Table1].[Contacted]" caption="Contacted" attribute="1" defaultMemberUniqueName="[Table1].[Contacted].[All]" allUniqueName="[Table1].[Contacted].[All]" dimensionUniqueName="[Table1]" displayFolder="" count="0" memberValueDatatype="20" unbalanced="0"/>
    <cacheHierarchy uniqueName="[Measures].[__XL_Count Range]" caption="__XL_Count Range" measure="1" displayFolder="" measureGroup="Range" count="0" hidden="1"/>
    <cacheHierarchy uniqueName="[Measures].[__XL_Count Table1]" caption="__XL_Count Table1" measure="1" displayFolder="" measureGroup="Table1" count="0" hidden="1"/>
    <cacheHierarchy uniqueName="[Measures].[__XL_Count Range 1]" caption="__XL_Count Range 1" measure="1" displayFolder="" measureGroup="Range 1" count="0" hidden="1"/>
    <cacheHierarchy uniqueName="[Measures].[__XL_Count Range 2]" caption="__XL_Count Range 2" measure="1" displayFolder="" measureGroup="Range 2" count="0" hidden="1"/>
    <cacheHierarchy uniqueName="[Measures].[__XL_Count Range 3]" caption="__XL_Count Range 3" measure="1" displayFolder="" measureGroup="Range 3" count="0" hidden="1"/>
    <cacheHierarchy uniqueName="[Measures].[__XL_Count Range 4]" caption="__XL_Count Range 4" measure="1" displayFolder="" measureGroup="Range 4" count="0" hidden="1"/>
    <cacheHierarchy uniqueName="[Measures].[__XL_Count Range 5]" caption="__XL_Count Range 5" measure="1" displayFolder="" measureGroup="Range 5" count="0" hidden="1"/>
    <cacheHierarchy uniqueName="[Measures].[__XL_Count Range 6]" caption="__XL_Count Range 6" measure="1" displayFolder="" measureGroup="Range 6" count="0" hidden="1"/>
    <cacheHierarchy uniqueName="[Measures].[__XL_Count Range 7]" caption="__XL_Count Range 7" measure="1" displayFolder="" measureGroup="Range 7" count="0" hidden="1"/>
    <cacheHierarchy uniqueName="[Measures].[__XL_Count Range 8]" caption="__XL_Count Range 8" measure="1" displayFolder="" measureGroup="Range 8" count="0" hidden="1"/>
    <cacheHierarchy uniqueName="[Measures].[__No measures defined]" caption="__No measures defined" measure="1" displayFolder="" count="0" hidden="1"/>
    <cacheHierarchy uniqueName="[Measures].[Sum of Lead]" caption="Sum of Lead" measure="1" displayFolder="" measureGroup="Table1" count="0" hidden="1">
      <extLst>
        <ext xmlns:x15="http://schemas.microsoft.com/office/spreadsheetml/2010/11/main" uri="{B97F6D7D-B522-45F9-BDA1-12C45D357490}">
          <x15:cacheHierarchy aggregatedColumn="30"/>
        </ext>
      </extLst>
    </cacheHierarchy>
    <cacheHierarchy uniqueName="[Measures].[Count of Customer ID]" caption="Count of Customer ID" measure="1" displayFolder="" measureGroup="Range 2" count="0" hidden="1"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Count of Task ID]" caption="Count of Task ID" measure="1" displayFolder="" measureGroup="Range 3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11"/>
        </ext>
      </extLst>
    </cacheHierarchy>
    <cacheHierarchy uniqueName="[Measures].[Count of Status]" caption="Count of Status" measure="1" displayFolder="" measureGroup="Range 5" count="0" hidden="1">
      <extLst>
        <ext xmlns:x15="http://schemas.microsoft.com/office/spreadsheetml/2010/11/main" uri="{B97F6D7D-B522-45F9-BDA1-12C45D357490}">
          <x15:cacheHierarchy aggregatedColumn="20"/>
        </ext>
      </extLst>
    </cacheHierarchy>
    <cacheHierarchy uniqueName="[Measures].[Count of Follow-Up Date]" caption="Count of Follow-Up Date" measure="1" displayFolder="" measureGroup="Range 6" count="0" hidden="1">
      <extLst>
        <ext xmlns:x15="http://schemas.microsoft.com/office/spreadsheetml/2010/11/main" uri="{B97F6D7D-B522-45F9-BDA1-12C45D357490}">
          <x15:cacheHierarchy aggregatedColumn="21"/>
        </ext>
      </extLst>
    </cacheHierarchy>
    <cacheHierarchy uniqueName="[Measures].[Count of Follow-Up Date 2]" caption="Count of Follow-Up Date 2" measure="1" displayFolder="" measureGroup="Range 7" count="0" hidden="1">
      <extLst>
        <ext xmlns:x15="http://schemas.microsoft.com/office/spreadsheetml/2010/11/main" uri="{B97F6D7D-B522-45F9-BDA1-12C45D357490}">
          <x15:cacheHierarchy aggregatedColumn="24"/>
        </ext>
      </extLst>
    </cacheHierarchy>
    <cacheHierarchy uniqueName="[Measures].[Count of Interaction Type]" caption="Count of Interaction Type" measure="1" displayFolder="" measureGroup="Range 7" count="0" hidden="1">
      <extLst>
        <ext xmlns:x15="http://schemas.microsoft.com/office/spreadsheetml/2010/11/main" uri="{B97F6D7D-B522-45F9-BDA1-12C45D357490}">
          <x15:cacheHierarchy aggregatedColumn="22"/>
        </ext>
      </extLst>
    </cacheHierarchy>
    <cacheHierarchy uniqueName="[Measures].[Count of Status 2]" caption="Count of Status 2" measure="1" displayFolder="" measureGroup="Range 8" count="0" hidden="1">
      <extLst>
        <ext xmlns:x15="http://schemas.microsoft.com/office/spreadsheetml/2010/11/main" uri="{B97F6D7D-B522-45F9-BDA1-12C45D357490}">
          <x15:cacheHierarchy aggregatedColumn="27"/>
        </ext>
      </extLst>
    </cacheHierarchy>
  </cacheHierarchies>
  <kpis count="0"/>
  <dimensions count="11">
    <dimension measure="1" name="Measures" uniqueName="[Measures]" caption="Measures"/>
    <dimension name="Range" uniqueName="[Range]" caption="Range"/>
    <dimension name="Range 1" uniqueName="[Range 1]" caption="Range 1"/>
    <dimension name="Range 2" uniqueName="[Range 2]" caption="Range 2"/>
    <dimension name="Range 3" uniqueName="[Range 3]" caption="Range 3"/>
    <dimension name="Range 4" uniqueName="[Range 4]" caption="Range 4"/>
    <dimension name="Range 5" uniqueName="[Range 5]" caption="Range 5"/>
    <dimension name="Range 6" uniqueName="[Range 6]" caption="Range 6"/>
    <dimension name="Range 7" uniqueName="[Range 7]" caption="Range 7"/>
    <dimension name="Range 8" uniqueName="[Range 8]" caption="Range 8"/>
    <dimension name="Table1" uniqueName="[Table1]" caption="Table1"/>
  </dimensions>
  <measureGroups count="10">
    <measureGroup name="Range" caption="Range"/>
    <measureGroup name="Range 1" caption="Range 1"/>
    <measureGroup name="Range 2" caption="Range 2"/>
    <measureGroup name="Range 3" caption="Range 3"/>
    <measureGroup name="Range 4" caption="Range 4"/>
    <measureGroup name="Range 5" caption="Range 5"/>
    <measureGroup name="Range 6" caption="Range 6"/>
    <measureGroup name="Range 7" caption="Range 7"/>
    <measureGroup name="Range 8" caption="Range 8"/>
    <measureGroup name="Table1" caption="Table1"/>
  </measureGroups>
  <maps count="10">
    <map measureGroup="0" dimension="1"/>
    <map measureGroup="1" dimension="2"/>
    <map measureGroup="2" dimension="3"/>
    <map measureGroup="3" dimension="4"/>
    <map measureGroup="4" dimension="5"/>
    <map measureGroup="5" dimension="6"/>
    <map measureGroup="6" dimension="7"/>
    <map measureGroup="7" dimension="8"/>
    <map measureGroup="8" dimension="9"/>
    <map measureGroup="9" dimension="10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Shuruthi Sundaram" refreshedDate="45802.808054166664" backgroundQuery="1" createdVersion="8" refreshedVersion="8" minRefreshableVersion="3" recordCount="0" supportSubquery="1" supportAdvancedDrill="1" xr:uid="{F936A91A-341C-4390-96C6-EED49F9FA4A8}">
  <cacheSource type="external" connectionId="1"/>
  <cacheFields count="3">
    <cacheField name="[Range 2].[Industry].[Industry]" caption="Industry" numFmtId="0" hierarchy="7" level="1">
      <sharedItems count="7">
        <s v="Construction"/>
        <s v="Education"/>
        <s v="Finance"/>
        <s v="Healthcare"/>
        <s v="Logistics"/>
        <s v="Retail"/>
        <s v="Tech"/>
      </sharedItems>
    </cacheField>
    <cacheField name="[Measures].[Count of Customer ID]" caption="Count of Customer ID" numFmtId="0" hierarchy="44" level="32767"/>
    <cacheField name="[Table1].[Lead].[Lead]" caption="Lead" numFmtId="0" hierarchy="30" level="1">
      <sharedItems containsSemiMixedTypes="0" containsNonDate="0" containsString="0"/>
    </cacheField>
  </cacheFields>
  <cacheHierarchies count="51">
    <cacheHierarchy uniqueName="[Range].[Industry]" caption="Industry" attribute="1" defaultMemberUniqueName="[Range].[Industry].[All]" allUniqueName="[Range].[Industry].[All]" dimensionUniqueName="[Range]" displayFolder="" count="0" memberValueDatatype="130" unbalanced="0"/>
    <cacheHierarchy uniqueName="[Range 1].[Date]" caption="Date" attribute="1" defaultMemberUniqueName="[Range 1].[Date].[All]" allUniqueName="[Range 1].[Date].[All]" dimensionUniqueName="[Range 1]" displayFolder="" count="0" memberValueDatatype="130" unbalanced="0"/>
    <cacheHierarchy uniqueName="[Range 2].[Customer ID]" caption="Customer ID" attribute="1" defaultMemberUniqueName="[Range 2].[Customer ID].[All]" allUniqueName="[Range 2].[Customer ID].[All]" dimensionUniqueName="[Range 2]" displayFolder="" count="0" memberValueDatatype="130" unbalanced="0"/>
    <cacheHierarchy uniqueName="[Range 2].[Full Name]" caption="Full Name" attribute="1" defaultMemberUniqueName="[Range 2].[Full Name].[All]" allUniqueName="[Range 2].[Full Name].[All]" dimensionUniqueName="[Range 2]" displayFolder="" count="0" memberValueDatatype="130" unbalanced="0"/>
    <cacheHierarchy uniqueName="[Range 2].[Company]" caption="Company" attribute="1" defaultMemberUniqueName="[Range 2].[Company].[All]" allUniqueName="[Range 2].[Company].[All]" dimensionUniqueName="[Range 2]" displayFolder="" count="0" memberValueDatatype="130" unbalanced="0"/>
    <cacheHierarchy uniqueName="[Range 2].[Email]" caption="Email" attribute="1" defaultMemberUniqueName="[Range 2].[Email].[All]" allUniqueName="[Range 2].[Email].[All]" dimensionUniqueName="[Range 2]" displayFolder="" count="0" memberValueDatatype="130" unbalanced="0"/>
    <cacheHierarchy uniqueName="[Range 2].[Phone]" caption="Phone" attribute="1" defaultMemberUniqueName="[Range 2].[Phone].[All]" allUniqueName="[Range 2].[Phone].[All]" dimensionUniqueName="[Range 2]" displayFolder="" count="0" memberValueDatatype="130" unbalanced="0"/>
    <cacheHierarchy uniqueName="[Range 2].[Industry]" caption="Industry" attribute="1" defaultMemberUniqueName="[Range 2].[Industry].[All]" allUniqueName="[Range 2].[Industry].[All]" dimensionUniqueName="[Range 2]" displayFolder="" count="2" memberValueDatatype="130" unbalanced="0">
      <fieldsUsage count="2">
        <fieldUsage x="-1"/>
        <fieldUsage x="0"/>
      </fieldsUsage>
    </cacheHierarchy>
    <cacheHierarchy uniqueName="[Range 2].[Status]" caption="Status" attribute="1" defaultMemberUniqueName="[Range 2].[Status].[All]" allUniqueName="[Range 2].[Status].[All]" dimensionUniqueName="[Range 2]" displayFolder="" count="0" memberValueDatatype="130" unbalanced="0"/>
    <cacheHierarchy uniqueName="[Range 2].[Date of Last Contact]" caption="Date of Last Contact" attribute="1" defaultMemberUniqueName="[Range 2].[Date of Last Contact].[All]" allUniqueName="[Range 2].[Date of Last Contact].[All]" dimensionUniqueName="[Range 2]" displayFolder="" count="0" memberValueDatatype="130" unbalanced="0"/>
    <cacheHierarchy uniqueName="[Range 2].[Notes]" caption="Notes" attribute="1" defaultMemberUniqueName="[Range 2].[Notes].[All]" allUniqueName="[Range 2].[Notes].[All]" dimensionUniqueName="[Range 2]" displayFolder="" count="0" memberValueDatatype="130" unbalanced="0"/>
    <cacheHierarchy uniqueName="[Range 3].[Task ID]" caption="Task ID" attribute="1" defaultMemberUniqueName="[Range 3].[Task ID].[All]" allUniqueName="[Range 3].[Task ID].[All]" dimensionUniqueName="[Range 3]" displayFolder="" count="0" memberValueDatatype="130" unbalanced="0"/>
    <cacheHierarchy uniqueName="[Range 3].[Customer ID]" caption="Customer ID" attribute="1" defaultMemberUniqueName="[Range 3].[Customer ID].[All]" allUniqueName="[Range 3].[Customer ID].[All]" dimensionUniqueName="[Range 3]" displayFolder="" count="0" memberValueDatatype="130" unbalanced="0"/>
    <cacheHierarchy uniqueName="[Range 3].[Task Description]" caption="Task Description" attribute="1" defaultMemberUniqueName="[Range 3].[Task Description].[All]" allUniqueName="[Range 3].[Task Description].[All]" dimensionUniqueName="[Range 3]" displayFolder="" count="0" memberValueDatatype="130" unbalanced="0"/>
    <cacheHierarchy uniqueName="[Range 3].[Assigned To]" caption="Assigned To" attribute="1" defaultMemberUniqueName="[Range 3].[Assigned To].[All]" allUniqueName="[Range 3].[Assigned To].[All]" dimensionUniqueName="[Range 3]" displayFolder="" count="0" memberValueDatatype="130" unbalanced="0"/>
    <cacheHierarchy uniqueName="[Range 3].[Due Date]" caption="Due Date" attribute="1" defaultMemberUniqueName="[Range 3].[Due Date].[All]" allUniqueName="[Range 3].[Due Date].[All]" dimensionUniqueName="[Range 3]" displayFolder="" count="0" memberValueDatatype="130" unbalanced="0"/>
    <cacheHierarchy uniqueName="[Range 3].[Priority]" caption="Priority" attribute="1" defaultMemberUniqueName="[Range 3].[Priority].[All]" allUniqueName="[Range 3].[Priority].[All]" dimensionUniqueName="[Range 3]" displayFolder="" count="0" memberValueDatatype="130" unbalanced="0"/>
    <cacheHierarchy uniqueName="[Range 3].[Status]" caption="Status" attribute="1" defaultMemberUniqueName="[Range 3].[Status].[All]" allUniqueName="[Range 3].[Status].[All]" dimensionUniqueName="[Range 3]" displayFolder="" count="0" memberValueDatatype="130" unbalanced="0"/>
    <cacheHierarchy uniqueName="[Range 4].[Priority]" caption="Priority" attribute="1" defaultMemberUniqueName="[Range 4].[Priority].[All]" allUniqueName="[Range 4].[Priority].[All]" dimensionUniqueName="[Range 4]" displayFolder="" count="0" memberValueDatatype="130" unbalanced="0"/>
    <cacheHierarchy uniqueName="[Range 5].[Priority]" caption="Priority" attribute="1" defaultMemberUniqueName="[Range 5].[Priority].[All]" allUniqueName="[Range 5].[Priority].[All]" dimensionUniqueName="[Range 5]" displayFolder="" count="0" memberValueDatatype="130" unbalanced="0"/>
    <cacheHierarchy uniqueName="[Range 5].[Status]" caption="Status" attribute="1" defaultMemberUniqueName="[Range 5].[Status].[All]" allUniqueName="[Range 5].[Status].[All]" dimensionUniqueName="[Range 5]" displayFolder="" count="0" memberValueDatatype="130" unbalanced="0"/>
    <cacheHierarchy uniqueName="[Range 6].[Follow-Up Date]" caption="Follow-Up Date" attribute="1" defaultMemberUniqueName="[Range 6].[Follow-Up Date].[All]" allUniqueName="[Range 6].[Follow-Up Date].[All]" dimensionUniqueName="[Range 6]" displayFolder="" count="0" memberValueDatatype="130" unbalanced="0"/>
    <cacheHierarchy uniqueName="[Range 7].[Interaction Type]" caption="Interaction Type" attribute="1" defaultMemberUniqueName="[Range 7].[Interaction Type].[All]" allUniqueName="[Range 7].[Interaction Type].[All]" dimensionUniqueName="[Range 7]" displayFolder="" count="0" memberValueDatatype="130" unbalanced="0"/>
    <cacheHierarchy uniqueName="[Range 7].[Summary]" caption="Summary" attribute="1" defaultMemberUniqueName="[Range 7].[Summary].[All]" allUniqueName="[Range 7].[Summary].[All]" dimensionUniqueName="[Range 7]" displayFolder="" count="0" memberValueDatatype="130" unbalanced="0"/>
    <cacheHierarchy uniqueName="[Range 7].[Follow-Up Date]" caption="Follow-Up Date" attribute="1" defaultMemberUniqueName="[Range 7].[Follow-Up Date].[All]" allUniqueName="[Range 7].[Follow-Up Date].[All]" dimensionUniqueName="[Range 7]" displayFolder="" count="0" memberValueDatatype="130" unbalanced="0"/>
    <cacheHierarchy uniqueName="[Range 8].[Due Date]" caption="Due Date" attribute="1" defaultMemberUniqueName="[Range 8].[Due Date].[All]" allUniqueName="[Range 8].[Due Date].[All]" dimensionUniqueName="[Range 8]" displayFolder="" count="0" memberValueDatatype="130" unbalanced="0"/>
    <cacheHierarchy uniqueName="[Range 8].[Priority]" caption="Priority" attribute="1" defaultMemberUniqueName="[Range 8].[Priority].[All]" allUniqueName="[Range 8].[Priority].[All]" dimensionUniqueName="[Range 8]" displayFolder="" count="0" memberValueDatatype="130" unbalanced="0"/>
    <cacheHierarchy uniqueName="[Range 8].[Status]" caption="Status" attribute="1" defaultMemberUniqueName="[Range 8].[Status].[All]" allUniqueName="[Range 8].[Status].[All]" dimensionUniqueName="[Range 8]" displayFolder="" count="0" memberValueDatatype="130" unbalanced="0"/>
    <cacheHierarchy uniqueName="[Table1].[Prospect]" caption="Prospect" attribute="1" defaultMemberUniqueName="[Table1].[Prospect].[All]" allUniqueName="[Table1].[Prospect].[All]" dimensionUniqueName="[Table1]" displayFolder="" count="0" memberValueDatatype="20" unbalanced="0"/>
    <cacheHierarchy uniqueName="[Table1].[Customer]" caption="Customer" attribute="1" defaultMemberUniqueName="[Table1].[Customer].[All]" allUniqueName="[Table1].[Customer].[All]" dimensionUniqueName="[Table1]" displayFolder="" count="0" memberValueDatatype="20" unbalanced="0"/>
    <cacheHierarchy uniqueName="[Table1].[Lead]" caption="Lead" attribute="1" defaultMemberUniqueName="[Table1].[Lead].[All]" allUniqueName="[Table1].[Lead].[All]" dimensionUniqueName="[Table1]" displayFolder="" count="2" memberValueDatatype="20" unbalanced="0">
      <fieldsUsage count="2">
        <fieldUsage x="-1"/>
        <fieldUsage x="2"/>
      </fieldsUsage>
    </cacheHierarchy>
    <cacheHierarchy uniqueName="[Table1].[Contacted]" caption="Contacted" attribute="1" defaultMemberUniqueName="[Table1].[Contacted].[All]" allUniqueName="[Table1].[Contacted].[All]" dimensionUniqueName="[Table1]" displayFolder="" count="0" memberValueDatatype="20" unbalanced="0"/>
    <cacheHierarchy uniqueName="[Measures].[__XL_Count Range]" caption="__XL_Count Range" measure="1" displayFolder="" measureGroup="Range" count="0" hidden="1"/>
    <cacheHierarchy uniqueName="[Measures].[__XL_Count Table1]" caption="__XL_Count Table1" measure="1" displayFolder="" measureGroup="Table1" count="0" hidden="1"/>
    <cacheHierarchy uniqueName="[Measures].[__XL_Count Range 1]" caption="__XL_Count Range 1" measure="1" displayFolder="" measureGroup="Range 1" count="0" hidden="1"/>
    <cacheHierarchy uniqueName="[Measures].[__XL_Count Range 2]" caption="__XL_Count Range 2" measure="1" displayFolder="" measureGroup="Range 2" count="0" hidden="1"/>
    <cacheHierarchy uniqueName="[Measures].[__XL_Count Range 3]" caption="__XL_Count Range 3" measure="1" displayFolder="" measureGroup="Range 3" count="0" hidden="1"/>
    <cacheHierarchy uniqueName="[Measures].[__XL_Count Range 4]" caption="__XL_Count Range 4" measure="1" displayFolder="" measureGroup="Range 4" count="0" hidden="1"/>
    <cacheHierarchy uniqueName="[Measures].[__XL_Count Range 5]" caption="__XL_Count Range 5" measure="1" displayFolder="" measureGroup="Range 5" count="0" hidden="1"/>
    <cacheHierarchy uniqueName="[Measures].[__XL_Count Range 6]" caption="__XL_Count Range 6" measure="1" displayFolder="" measureGroup="Range 6" count="0" hidden="1"/>
    <cacheHierarchy uniqueName="[Measures].[__XL_Count Range 7]" caption="__XL_Count Range 7" measure="1" displayFolder="" measureGroup="Range 7" count="0" hidden="1"/>
    <cacheHierarchy uniqueName="[Measures].[__XL_Count Range 8]" caption="__XL_Count Range 8" measure="1" displayFolder="" measureGroup="Range 8" count="0" hidden="1"/>
    <cacheHierarchy uniqueName="[Measures].[__No measures defined]" caption="__No measures defined" measure="1" displayFolder="" count="0" hidden="1"/>
    <cacheHierarchy uniqueName="[Measures].[Sum of Lead]" caption="Sum of Lead" measure="1" displayFolder="" measureGroup="Table1" count="0" hidden="1">
      <extLst>
        <ext xmlns:x15="http://schemas.microsoft.com/office/spreadsheetml/2010/11/main" uri="{B97F6D7D-B522-45F9-BDA1-12C45D357490}">
          <x15:cacheHierarchy aggregatedColumn="30"/>
        </ext>
      </extLst>
    </cacheHierarchy>
    <cacheHierarchy uniqueName="[Measures].[Count of Customer ID]" caption="Count of Customer ID" measure="1" displayFolder="" measureGroup="Range 2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Count of Task ID]" caption="Count of Task ID" measure="1" displayFolder="" measureGroup="Range 3" count="0" hidden="1">
      <extLst>
        <ext xmlns:x15="http://schemas.microsoft.com/office/spreadsheetml/2010/11/main" uri="{B97F6D7D-B522-45F9-BDA1-12C45D357490}">
          <x15:cacheHierarchy aggregatedColumn="11"/>
        </ext>
      </extLst>
    </cacheHierarchy>
    <cacheHierarchy uniqueName="[Measures].[Count of Status]" caption="Count of Status" measure="1" displayFolder="" measureGroup="Range 5" count="0" hidden="1">
      <extLst>
        <ext xmlns:x15="http://schemas.microsoft.com/office/spreadsheetml/2010/11/main" uri="{B97F6D7D-B522-45F9-BDA1-12C45D357490}">
          <x15:cacheHierarchy aggregatedColumn="20"/>
        </ext>
      </extLst>
    </cacheHierarchy>
    <cacheHierarchy uniqueName="[Measures].[Count of Follow-Up Date]" caption="Count of Follow-Up Date" measure="1" displayFolder="" measureGroup="Range 6" count="0" hidden="1">
      <extLst>
        <ext xmlns:x15="http://schemas.microsoft.com/office/spreadsheetml/2010/11/main" uri="{B97F6D7D-B522-45F9-BDA1-12C45D357490}">
          <x15:cacheHierarchy aggregatedColumn="21"/>
        </ext>
      </extLst>
    </cacheHierarchy>
    <cacheHierarchy uniqueName="[Measures].[Count of Follow-Up Date 2]" caption="Count of Follow-Up Date 2" measure="1" displayFolder="" measureGroup="Range 7" count="0" hidden="1">
      <extLst>
        <ext xmlns:x15="http://schemas.microsoft.com/office/spreadsheetml/2010/11/main" uri="{B97F6D7D-B522-45F9-BDA1-12C45D357490}">
          <x15:cacheHierarchy aggregatedColumn="24"/>
        </ext>
      </extLst>
    </cacheHierarchy>
    <cacheHierarchy uniqueName="[Measures].[Count of Interaction Type]" caption="Count of Interaction Type" measure="1" displayFolder="" measureGroup="Range 7" count="0" hidden="1">
      <extLst>
        <ext xmlns:x15="http://schemas.microsoft.com/office/spreadsheetml/2010/11/main" uri="{B97F6D7D-B522-45F9-BDA1-12C45D357490}">
          <x15:cacheHierarchy aggregatedColumn="22"/>
        </ext>
      </extLst>
    </cacheHierarchy>
    <cacheHierarchy uniqueName="[Measures].[Count of Status 2]" caption="Count of Status 2" measure="1" displayFolder="" measureGroup="Range 8" count="0" hidden="1">
      <extLst>
        <ext xmlns:x15="http://schemas.microsoft.com/office/spreadsheetml/2010/11/main" uri="{B97F6D7D-B522-45F9-BDA1-12C45D357490}">
          <x15:cacheHierarchy aggregatedColumn="27"/>
        </ext>
      </extLst>
    </cacheHierarchy>
  </cacheHierarchies>
  <kpis count="0"/>
  <dimensions count="11">
    <dimension measure="1" name="Measures" uniqueName="[Measures]" caption="Measures"/>
    <dimension name="Range" uniqueName="[Range]" caption="Range"/>
    <dimension name="Range 1" uniqueName="[Range 1]" caption="Range 1"/>
    <dimension name="Range 2" uniqueName="[Range 2]" caption="Range 2"/>
    <dimension name="Range 3" uniqueName="[Range 3]" caption="Range 3"/>
    <dimension name="Range 4" uniqueName="[Range 4]" caption="Range 4"/>
    <dimension name="Range 5" uniqueName="[Range 5]" caption="Range 5"/>
    <dimension name="Range 6" uniqueName="[Range 6]" caption="Range 6"/>
    <dimension name="Range 7" uniqueName="[Range 7]" caption="Range 7"/>
    <dimension name="Range 8" uniqueName="[Range 8]" caption="Range 8"/>
    <dimension name="Table1" uniqueName="[Table1]" caption="Table1"/>
  </dimensions>
  <measureGroups count="10">
    <measureGroup name="Range" caption="Range"/>
    <measureGroup name="Range 1" caption="Range 1"/>
    <measureGroup name="Range 2" caption="Range 2"/>
    <measureGroup name="Range 3" caption="Range 3"/>
    <measureGroup name="Range 4" caption="Range 4"/>
    <measureGroup name="Range 5" caption="Range 5"/>
    <measureGroup name="Range 6" caption="Range 6"/>
    <measureGroup name="Range 7" caption="Range 7"/>
    <measureGroup name="Range 8" caption="Range 8"/>
    <measureGroup name="Table1" caption="Table1"/>
  </measureGroups>
  <maps count="10">
    <map measureGroup="0" dimension="1"/>
    <map measureGroup="1" dimension="2"/>
    <map measureGroup="2" dimension="3"/>
    <map measureGroup="3" dimension="4"/>
    <map measureGroup="4" dimension="5"/>
    <map measureGroup="5" dimension="6"/>
    <map measureGroup="6" dimension="7"/>
    <map measureGroup="7" dimension="8"/>
    <map measureGroup="8" dimension="9"/>
    <map measureGroup="9" dimension="10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Shuruthi Sundaram" refreshedDate="45802.854441319447" backgroundQuery="1" createdVersion="8" refreshedVersion="8" minRefreshableVersion="3" recordCount="0" supportSubquery="1" supportAdvancedDrill="1" xr:uid="{C225DAD9-F23E-4CCB-A7D9-4A55218C534A}">
  <cacheSource type="external" connectionId="1">
    <extLst>
      <ext xmlns:x14="http://schemas.microsoft.com/office/spreadsheetml/2009/9/main" uri="{F057638F-6D5F-4e77-A914-E7F072B9BCA8}">
        <x14:sourceConnection name="ThisWorkbookDataModel"/>
      </ext>
    </extLst>
  </cacheSource>
  <cacheFields count="2">
    <cacheField name="[Measures].[Count of Follow-Up Date 2]" caption="Count of Follow-Up Date 2" numFmtId="0" hierarchy="48" level="32767"/>
    <cacheField name="[Range 7].[Interaction Type].[Interaction Type]" caption="Interaction Type" numFmtId="0" hierarchy="22" level="1">
      <sharedItems count="4">
        <s v="Call"/>
        <s v="Email"/>
        <s v="Meeting"/>
        <s v="Other"/>
      </sharedItems>
    </cacheField>
  </cacheFields>
  <cacheHierarchies count="51">
    <cacheHierarchy uniqueName="[Range].[Industry]" caption="Industry" attribute="1" defaultMemberUniqueName="[Range].[Industry].[All]" allUniqueName="[Range].[Industry].[All]" dimensionUniqueName="[Range]" displayFolder="" count="0" memberValueDatatype="130" unbalanced="0"/>
    <cacheHierarchy uniqueName="[Range 1].[Date]" caption="Date" attribute="1" defaultMemberUniqueName="[Range 1].[Date].[All]" allUniqueName="[Range 1].[Date].[All]" dimensionUniqueName="[Range 1]" displayFolder="" count="0" memberValueDatatype="130" unbalanced="0"/>
    <cacheHierarchy uniqueName="[Range 2].[Customer ID]" caption="Customer ID" attribute="1" defaultMemberUniqueName="[Range 2].[Customer ID].[All]" allUniqueName="[Range 2].[Customer ID].[All]" dimensionUniqueName="[Range 2]" displayFolder="" count="0" memberValueDatatype="130" unbalanced="0"/>
    <cacheHierarchy uniqueName="[Range 2].[Full Name]" caption="Full Name" attribute="1" defaultMemberUniqueName="[Range 2].[Full Name].[All]" allUniqueName="[Range 2].[Full Name].[All]" dimensionUniqueName="[Range 2]" displayFolder="" count="0" memberValueDatatype="130" unbalanced="0"/>
    <cacheHierarchy uniqueName="[Range 2].[Company]" caption="Company" attribute="1" defaultMemberUniqueName="[Range 2].[Company].[All]" allUniqueName="[Range 2].[Company].[All]" dimensionUniqueName="[Range 2]" displayFolder="" count="0" memberValueDatatype="130" unbalanced="0"/>
    <cacheHierarchy uniqueName="[Range 2].[Email]" caption="Email" attribute="1" defaultMemberUniqueName="[Range 2].[Email].[All]" allUniqueName="[Range 2].[Email].[All]" dimensionUniqueName="[Range 2]" displayFolder="" count="0" memberValueDatatype="130" unbalanced="0"/>
    <cacheHierarchy uniqueName="[Range 2].[Phone]" caption="Phone" attribute="1" defaultMemberUniqueName="[Range 2].[Phone].[All]" allUniqueName="[Range 2].[Phone].[All]" dimensionUniqueName="[Range 2]" displayFolder="" count="0" memberValueDatatype="130" unbalanced="0"/>
    <cacheHierarchy uniqueName="[Range 2].[Industry]" caption="Industry" attribute="1" defaultMemberUniqueName="[Range 2].[Industry].[All]" allUniqueName="[Range 2].[Industry].[All]" dimensionUniqueName="[Range 2]" displayFolder="" count="0" memberValueDatatype="130" unbalanced="0"/>
    <cacheHierarchy uniqueName="[Range 2].[Status]" caption="Status" attribute="1" defaultMemberUniqueName="[Range 2].[Status].[All]" allUniqueName="[Range 2].[Status].[All]" dimensionUniqueName="[Range 2]" displayFolder="" count="0" memberValueDatatype="130" unbalanced="0"/>
    <cacheHierarchy uniqueName="[Range 2].[Date of Last Contact]" caption="Date of Last Contact" attribute="1" defaultMemberUniqueName="[Range 2].[Date of Last Contact].[All]" allUniqueName="[Range 2].[Date of Last Contact].[All]" dimensionUniqueName="[Range 2]" displayFolder="" count="0" memberValueDatatype="130" unbalanced="0"/>
    <cacheHierarchy uniqueName="[Range 2].[Notes]" caption="Notes" attribute="1" defaultMemberUniqueName="[Range 2].[Notes].[All]" allUniqueName="[Range 2].[Notes].[All]" dimensionUniqueName="[Range 2]" displayFolder="" count="0" memberValueDatatype="130" unbalanced="0"/>
    <cacheHierarchy uniqueName="[Range 3].[Task ID]" caption="Task ID" attribute="1" defaultMemberUniqueName="[Range 3].[Task ID].[All]" allUniqueName="[Range 3].[Task ID].[All]" dimensionUniqueName="[Range 3]" displayFolder="" count="0" memberValueDatatype="130" unbalanced="0"/>
    <cacheHierarchy uniqueName="[Range 3].[Customer ID]" caption="Customer ID" attribute="1" defaultMemberUniqueName="[Range 3].[Customer ID].[All]" allUniqueName="[Range 3].[Customer ID].[All]" dimensionUniqueName="[Range 3]" displayFolder="" count="0" memberValueDatatype="130" unbalanced="0"/>
    <cacheHierarchy uniqueName="[Range 3].[Task Description]" caption="Task Description" attribute="1" defaultMemberUniqueName="[Range 3].[Task Description].[All]" allUniqueName="[Range 3].[Task Description].[All]" dimensionUniqueName="[Range 3]" displayFolder="" count="0" memberValueDatatype="130" unbalanced="0"/>
    <cacheHierarchy uniqueName="[Range 3].[Assigned To]" caption="Assigned To" attribute="1" defaultMemberUniqueName="[Range 3].[Assigned To].[All]" allUniqueName="[Range 3].[Assigned To].[All]" dimensionUniqueName="[Range 3]" displayFolder="" count="0" memberValueDatatype="130" unbalanced="0"/>
    <cacheHierarchy uniqueName="[Range 3].[Due Date]" caption="Due Date" attribute="1" defaultMemberUniqueName="[Range 3].[Due Date].[All]" allUniqueName="[Range 3].[Due Date].[All]" dimensionUniqueName="[Range 3]" displayFolder="" count="0" memberValueDatatype="130" unbalanced="0"/>
    <cacheHierarchy uniqueName="[Range 3].[Priority]" caption="Priority" attribute="1" defaultMemberUniqueName="[Range 3].[Priority].[All]" allUniqueName="[Range 3].[Priority].[All]" dimensionUniqueName="[Range 3]" displayFolder="" count="0" memberValueDatatype="130" unbalanced="0"/>
    <cacheHierarchy uniqueName="[Range 3].[Status]" caption="Status" attribute="1" defaultMemberUniqueName="[Range 3].[Status].[All]" allUniqueName="[Range 3].[Status].[All]" dimensionUniqueName="[Range 3]" displayFolder="" count="0" memberValueDatatype="130" unbalanced="0"/>
    <cacheHierarchy uniqueName="[Range 4].[Priority]" caption="Priority" attribute="1" defaultMemberUniqueName="[Range 4].[Priority].[All]" allUniqueName="[Range 4].[Priority].[All]" dimensionUniqueName="[Range 4]" displayFolder="" count="0" memberValueDatatype="130" unbalanced="0"/>
    <cacheHierarchy uniqueName="[Range 5].[Priority]" caption="Priority" attribute="1" defaultMemberUniqueName="[Range 5].[Priority].[All]" allUniqueName="[Range 5].[Priority].[All]" dimensionUniqueName="[Range 5]" displayFolder="" count="0" memberValueDatatype="130" unbalanced="0"/>
    <cacheHierarchy uniqueName="[Range 5].[Status]" caption="Status" attribute="1" defaultMemberUniqueName="[Range 5].[Status].[All]" allUniqueName="[Range 5].[Status].[All]" dimensionUniqueName="[Range 5]" displayFolder="" count="0" memberValueDatatype="130" unbalanced="0"/>
    <cacheHierarchy uniqueName="[Range 6].[Follow-Up Date]" caption="Follow-Up Date" attribute="1" defaultMemberUniqueName="[Range 6].[Follow-Up Date].[All]" allUniqueName="[Range 6].[Follow-Up Date].[All]" dimensionUniqueName="[Range 6]" displayFolder="" count="0" memberValueDatatype="130" unbalanced="0"/>
    <cacheHierarchy uniqueName="[Range 7].[Interaction Type]" caption="Interaction Type" attribute="1" defaultMemberUniqueName="[Range 7].[Interaction Type].[All]" allUniqueName="[Range 7].[Interaction Type].[All]" dimensionUniqueName="[Range 7]" displayFolder="" count="2" memberValueDatatype="130" unbalanced="0">
      <fieldsUsage count="2">
        <fieldUsage x="-1"/>
        <fieldUsage x="1"/>
      </fieldsUsage>
    </cacheHierarchy>
    <cacheHierarchy uniqueName="[Range 7].[Summary]" caption="Summary" attribute="1" defaultMemberUniqueName="[Range 7].[Summary].[All]" allUniqueName="[Range 7].[Summary].[All]" dimensionUniqueName="[Range 7]" displayFolder="" count="0" memberValueDatatype="130" unbalanced="0"/>
    <cacheHierarchy uniqueName="[Range 7].[Follow-Up Date]" caption="Follow-Up Date" attribute="1" defaultMemberUniqueName="[Range 7].[Follow-Up Date].[All]" allUniqueName="[Range 7].[Follow-Up Date].[All]" dimensionUniqueName="[Range 7]" displayFolder="" count="0" memberValueDatatype="130" unbalanced="0"/>
    <cacheHierarchy uniqueName="[Range 8].[Due Date]" caption="Due Date" attribute="1" defaultMemberUniqueName="[Range 8].[Due Date].[All]" allUniqueName="[Range 8].[Due Date].[All]" dimensionUniqueName="[Range 8]" displayFolder="" count="0" memberValueDatatype="130" unbalanced="0"/>
    <cacheHierarchy uniqueName="[Range 8].[Priority]" caption="Priority" attribute="1" defaultMemberUniqueName="[Range 8].[Priority].[All]" allUniqueName="[Range 8].[Priority].[All]" dimensionUniqueName="[Range 8]" displayFolder="" count="0" memberValueDatatype="130" unbalanced="0"/>
    <cacheHierarchy uniqueName="[Range 8].[Status]" caption="Status" attribute="1" defaultMemberUniqueName="[Range 8].[Status].[All]" allUniqueName="[Range 8].[Status].[All]" dimensionUniqueName="[Range 8]" displayFolder="" count="0" memberValueDatatype="130" unbalanced="0"/>
    <cacheHierarchy uniqueName="[Table1].[Prospect]" caption="Prospect" attribute="1" defaultMemberUniqueName="[Table1].[Prospect].[All]" allUniqueName="[Table1].[Prospect].[All]" dimensionUniqueName="[Table1]" displayFolder="" count="0" memberValueDatatype="20" unbalanced="0"/>
    <cacheHierarchy uniqueName="[Table1].[Customer]" caption="Customer" attribute="1" defaultMemberUniqueName="[Table1].[Customer].[All]" allUniqueName="[Table1].[Customer].[All]" dimensionUniqueName="[Table1]" displayFolder="" count="0" memberValueDatatype="20" unbalanced="0"/>
    <cacheHierarchy uniqueName="[Table1].[Lead]" caption="Lead" attribute="1" defaultMemberUniqueName="[Table1].[Lead].[All]" allUniqueName="[Table1].[Lead].[All]" dimensionUniqueName="[Table1]" displayFolder="" count="0" memberValueDatatype="20" unbalanced="0"/>
    <cacheHierarchy uniqueName="[Table1].[Contacted]" caption="Contacted" attribute="1" defaultMemberUniqueName="[Table1].[Contacted].[All]" allUniqueName="[Table1].[Contacted].[All]" dimensionUniqueName="[Table1]" displayFolder="" count="0" memberValueDatatype="20" unbalanced="0"/>
    <cacheHierarchy uniqueName="[Measures].[__XL_Count Range]" caption="__XL_Count Range" measure="1" displayFolder="" measureGroup="Range" count="0" hidden="1"/>
    <cacheHierarchy uniqueName="[Measures].[__XL_Count Table1]" caption="__XL_Count Table1" measure="1" displayFolder="" measureGroup="Table1" count="0" hidden="1"/>
    <cacheHierarchy uniqueName="[Measures].[__XL_Count Range 1]" caption="__XL_Count Range 1" measure="1" displayFolder="" measureGroup="Range 1" count="0" hidden="1"/>
    <cacheHierarchy uniqueName="[Measures].[__XL_Count Range 2]" caption="__XL_Count Range 2" measure="1" displayFolder="" measureGroup="Range 2" count="0" hidden="1"/>
    <cacheHierarchy uniqueName="[Measures].[__XL_Count Range 3]" caption="__XL_Count Range 3" measure="1" displayFolder="" measureGroup="Range 3" count="0" hidden="1"/>
    <cacheHierarchy uniqueName="[Measures].[__XL_Count Range 4]" caption="__XL_Count Range 4" measure="1" displayFolder="" measureGroup="Range 4" count="0" hidden="1"/>
    <cacheHierarchy uniqueName="[Measures].[__XL_Count Range 5]" caption="__XL_Count Range 5" measure="1" displayFolder="" measureGroup="Range 5" count="0" hidden="1"/>
    <cacheHierarchy uniqueName="[Measures].[__XL_Count Range 6]" caption="__XL_Count Range 6" measure="1" displayFolder="" measureGroup="Range 6" count="0" hidden="1"/>
    <cacheHierarchy uniqueName="[Measures].[__XL_Count Range 7]" caption="__XL_Count Range 7" measure="1" displayFolder="" measureGroup="Range 7" count="0" hidden="1"/>
    <cacheHierarchy uniqueName="[Measures].[__XL_Count Range 8]" caption="__XL_Count Range 8" measure="1" displayFolder="" measureGroup="Range 8" count="0" hidden="1"/>
    <cacheHierarchy uniqueName="[Measures].[__No measures defined]" caption="__No measures defined" measure="1" displayFolder="" count="0" hidden="1"/>
    <cacheHierarchy uniqueName="[Measures].[Sum of Lead]" caption="Sum of Lead" measure="1" displayFolder="" measureGroup="Table1" count="0" hidden="1">
      <extLst>
        <ext xmlns:x15="http://schemas.microsoft.com/office/spreadsheetml/2010/11/main" uri="{B97F6D7D-B522-45F9-BDA1-12C45D357490}">
          <x15:cacheHierarchy aggregatedColumn="30"/>
        </ext>
      </extLst>
    </cacheHierarchy>
    <cacheHierarchy uniqueName="[Measures].[Count of Customer ID]" caption="Count of Customer ID" measure="1" displayFolder="" measureGroup="Range 2" count="0" hidden="1"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Count of Task ID]" caption="Count of Task ID" measure="1" displayFolder="" measureGroup="Range 3" count="0" hidden="1">
      <extLst>
        <ext xmlns:x15="http://schemas.microsoft.com/office/spreadsheetml/2010/11/main" uri="{B97F6D7D-B522-45F9-BDA1-12C45D357490}">
          <x15:cacheHierarchy aggregatedColumn="11"/>
        </ext>
      </extLst>
    </cacheHierarchy>
    <cacheHierarchy uniqueName="[Measures].[Count of Status]" caption="Count of Status" measure="1" displayFolder="" measureGroup="Range 5" count="0" hidden="1">
      <extLst>
        <ext xmlns:x15="http://schemas.microsoft.com/office/spreadsheetml/2010/11/main" uri="{B97F6D7D-B522-45F9-BDA1-12C45D357490}">
          <x15:cacheHierarchy aggregatedColumn="20"/>
        </ext>
      </extLst>
    </cacheHierarchy>
    <cacheHierarchy uniqueName="[Measures].[Count of Follow-Up Date]" caption="Count of Follow-Up Date" measure="1" displayFolder="" measureGroup="Range 6" count="0" hidden="1">
      <extLst>
        <ext xmlns:x15="http://schemas.microsoft.com/office/spreadsheetml/2010/11/main" uri="{B97F6D7D-B522-45F9-BDA1-12C45D357490}">
          <x15:cacheHierarchy aggregatedColumn="21"/>
        </ext>
      </extLst>
    </cacheHierarchy>
    <cacheHierarchy uniqueName="[Measures].[Count of Follow-Up Date 2]" caption="Count of Follow-Up Date 2" measure="1" displayFolder="" measureGroup="Range 7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24"/>
        </ext>
      </extLst>
    </cacheHierarchy>
    <cacheHierarchy uniqueName="[Measures].[Count of Interaction Type]" caption="Count of Interaction Type" measure="1" displayFolder="" measureGroup="Range 7" count="0" hidden="1">
      <extLst>
        <ext xmlns:x15="http://schemas.microsoft.com/office/spreadsheetml/2010/11/main" uri="{B97F6D7D-B522-45F9-BDA1-12C45D357490}">
          <x15:cacheHierarchy aggregatedColumn="22"/>
        </ext>
      </extLst>
    </cacheHierarchy>
    <cacheHierarchy uniqueName="[Measures].[Count of Status 2]" caption="Count of Status 2" measure="1" displayFolder="" measureGroup="Range 8" count="0" hidden="1">
      <extLst>
        <ext xmlns:x15="http://schemas.microsoft.com/office/spreadsheetml/2010/11/main" uri="{B97F6D7D-B522-45F9-BDA1-12C45D357490}">
          <x15:cacheHierarchy aggregatedColumn="27"/>
        </ext>
      </extLst>
    </cacheHierarchy>
  </cacheHierarchies>
  <kpis count="0"/>
  <dimensions count="11">
    <dimension measure="1" name="Measures" uniqueName="[Measures]" caption="Measures"/>
    <dimension name="Range" uniqueName="[Range]" caption="Range"/>
    <dimension name="Range 1" uniqueName="[Range 1]" caption="Range 1"/>
    <dimension name="Range 2" uniqueName="[Range 2]" caption="Range 2"/>
    <dimension name="Range 3" uniqueName="[Range 3]" caption="Range 3"/>
    <dimension name="Range 4" uniqueName="[Range 4]" caption="Range 4"/>
    <dimension name="Range 5" uniqueName="[Range 5]" caption="Range 5"/>
    <dimension name="Range 6" uniqueName="[Range 6]" caption="Range 6"/>
    <dimension name="Range 7" uniqueName="[Range 7]" caption="Range 7"/>
    <dimension name="Range 8" uniqueName="[Range 8]" caption="Range 8"/>
    <dimension name="Table1" uniqueName="[Table1]" caption="Table1"/>
  </dimensions>
  <measureGroups count="10">
    <measureGroup name="Range" caption="Range"/>
    <measureGroup name="Range 1" caption="Range 1"/>
    <measureGroup name="Range 2" caption="Range 2"/>
    <measureGroup name="Range 3" caption="Range 3"/>
    <measureGroup name="Range 4" caption="Range 4"/>
    <measureGroup name="Range 5" caption="Range 5"/>
    <measureGroup name="Range 6" caption="Range 6"/>
    <measureGroup name="Range 7" caption="Range 7"/>
    <measureGroup name="Range 8" caption="Range 8"/>
    <measureGroup name="Table1" caption="Table1"/>
  </measureGroups>
  <maps count="10">
    <map measureGroup="0" dimension="1"/>
    <map measureGroup="1" dimension="2"/>
    <map measureGroup="2" dimension="3"/>
    <map measureGroup="3" dimension="4"/>
    <map measureGroup="4" dimension="5"/>
    <map measureGroup="5" dimension="6"/>
    <map measureGroup="6" dimension="7"/>
    <map measureGroup="7" dimension="8"/>
    <map measureGroup="8" dimension="9"/>
    <map measureGroup="9" dimension="10"/>
  </maps>
  <extLst>
    <ext xmlns:x14="http://schemas.microsoft.com/office/spreadsheetml/2009/9/main" uri="{725AE2AE-9491-48be-B2B4-4EB974FC3084}">
      <x14:pivotCacheDefinition pivotCacheId="1017715754" supportSubqueryNonVisual="1" supportSubqueryCalcMem="1" supportAddCalcMems="1"/>
    </ext>
    <ext xmlns:x15="http://schemas.microsoft.com/office/spreadsheetml/2010/11/main" uri="{ABF5C744-AB39-4b91-8756-CFA1BBC848D5}">
      <x15:pivotCacheIdVersion cacheIdSupportedVersion="6" cacheIdCreatedVersion="7"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Shuruthi Sundaram" refreshedDate="45802.847288078701" backgroundQuery="1" createdVersion="8" refreshedVersion="8" minRefreshableVersion="3" recordCount="0" supportSubquery="1" supportAdvancedDrill="1" xr:uid="{84536CF6-C5CF-4F3E-8483-4F28E40C5405}">
  <cacheSource type="external" connectionId="1">
    <extLst>
      <ext xmlns:x14="http://schemas.microsoft.com/office/spreadsheetml/2009/9/main" uri="{F057638F-6D5F-4e77-A914-E7F072B9BCA8}">
        <x14:sourceConnection name="ThisWorkbookDataModel"/>
      </ext>
    </extLst>
  </cacheSource>
  <cacheFields count="2">
    <cacheField name="[Range 5].[Priority].[Priority]" caption="Priority" numFmtId="0" hierarchy="19" level="1">
      <sharedItems count="3">
        <s v="High"/>
        <s v="Low"/>
        <s v="Medium"/>
      </sharedItems>
    </cacheField>
    <cacheField name="[Measures].[Count of Status]" caption="Count of Status" numFmtId="0" hierarchy="46" level="32767"/>
  </cacheFields>
  <cacheHierarchies count="51">
    <cacheHierarchy uniqueName="[Range].[Industry]" caption="Industry" attribute="1" defaultMemberUniqueName="[Range].[Industry].[All]" allUniqueName="[Range].[Industry].[All]" dimensionUniqueName="[Range]" displayFolder="" count="0" memberValueDatatype="130" unbalanced="0"/>
    <cacheHierarchy uniqueName="[Range 1].[Date]" caption="Date" attribute="1" defaultMemberUniqueName="[Range 1].[Date].[All]" allUniqueName="[Range 1].[Date].[All]" dimensionUniqueName="[Range 1]" displayFolder="" count="0" memberValueDatatype="130" unbalanced="0"/>
    <cacheHierarchy uniqueName="[Range 2].[Customer ID]" caption="Customer ID" attribute="1" defaultMemberUniqueName="[Range 2].[Customer ID].[All]" allUniqueName="[Range 2].[Customer ID].[All]" dimensionUniqueName="[Range 2]" displayFolder="" count="0" memberValueDatatype="130" unbalanced="0"/>
    <cacheHierarchy uniqueName="[Range 2].[Full Name]" caption="Full Name" attribute="1" defaultMemberUniqueName="[Range 2].[Full Name].[All]" allUniqueName="[Range 2].[Full Name].[All]" dimensionUniqueName="[Range 2]" displayFolder="" count="0" memberValueDatatype="130" unbalanced="0"/>
    <cacheHierarchy uniqueName="[Range 2].[Company]" caption="Company" attribute="1" defaultMemberUniqueName="[Range 2].[Company].[All]" allUniqueName="[Range 2].[Company].[All]" dimensionUniqueName="[Range 2]" displayFolder="" count="0" memberValueDatatype="130" unbalanced="0"/>
    <cacheHierarchy uniqueName="[Range 2].[Email]" caption="Email" attribute="1" defaultMemberUniqueName="[Range 2].[Email].[All]" allUniqueName="[Range 2].[Email].[All]" dimensionUniqueName="[Range 2]" displayFolder="" count="0" memberValueDatatype="130" unbalanced="0"/>
    <cacheHierarchy uniqueName="[Range 2].[Phone]" caption="Phone" attribute="1" defaultMemberUniqueName="[Range 2].[Phone].[All]" allUniqueName="[Range 2].[Phone].[All]" dimensionUniqueName="[Range 2]" displayFolder="" count="0" memberValueDatatype="130" unbalanced="0"/>
    <cacheHierarchy uniqueName="[Range 2].[Industry]" caption="Industry" attribute="1" defaultMemberUniqueName="[Range 2].[Industry].[All]" allUniqueName="[Range 2].[Industry].[All]" dimensionUniqueName="[Range 2]" displayFolder="" count="0" memberValueDatatype="130" unbalanced="0"/>
    <cacheHierarchy uniqueName="[Range 2].[Status]" caption="Status" attribute="1" defaultMemberUniqueName="[Range 2].[Status].[All]" allUniqueName="[Range 2].[Status].[All]" dimensionUniqueName="[Range 2]" displayFolder="" count="0" memberValueDatatype="130" unbalanced="0"/>
    <cacheHierarchy uniqueName="[Range 2].[Date of Last Contact]" caption="Date of Last Contact" attribute="1" defaultMemberUniqueName="[Range 2].[Date of Last Contact].[All]" allUniqueName="[Range 2].[Date of Last Contact].[All]" dimensionUniqueName="[Range 2]" displayFolder="" count="0" memberValueDatatype="130" unbalanced="0"/>
    <cacheHierarchy uniqueName="[Range 2].[Notes]" caption="Notes" attribute="1" defaultMemberUniqueName="[Range 2].[Notes].[All]" allUniqueName="[Range 2].[Notes].[All]" dimensionUniqueName="[Range 2]" displayFolder="" count="0" memberValueDatatype="130" unbalanced="0"/>
    <cacheHierarchy uniqueName="[Range 3].[Task ID]" caption="Task ID" attribute="1" defaultMemberUniqueName="[Range 3].[Task ID].[All]" allUniqueName="[Range 3].[Task ID].[All]" dimensionUniqueName="[Range 3]" displayFolder="" count="0" memberValueDatatype="130" unbalanced="0"/>
    <cacheHierarchy uniqueName="[Range 3].[Customer ID]" caption="Customer ID" attribute="1" defaultMemberUniqueName="[Range 3].[Customer ID].[All]" allUniqueName="[Range 3].[Customer ID].[All]" dimensionUniqueName="[Range 3]" displayFolder="" count="0" memberValueDatatype="130" unbalanced="0"/>
    <cacheHierarchy uniqueName="[Range 3].[Task Description]" caption="Task Description" attribute="1" defaultMemberUniqueName="[Range 3].[Task Description].[All]" allUniqueName="[Range 3].[Task Description].[All]" dimensionUniqueName="[Range 3]" displayFolder="" count="0" memberValueDatatype="130" unbalanced="0"/>
    <cacheHierarchy uniqueName="[Range 3].[Assigned To]" caption="Assigned To" attribute="1" defaultMemberUniqueName="[Range 3].[Assigned To].[All]" allUniqueName="[Range 3].[Assigned To].[All]" dimensionUniqueName="[Range 3]" displayFolder="" count="0" memberValueDatatype="130" unbalanced="0"/>
    <cacheHierarchy uniqueName="[Range 3].[Due Date]" caption="Due Date" attribute="1" defaultMemberUniqueName="[Range 3].[Due Date].[All]" allUniqueName="[Range 3].[Due Date].[All]" dimensionUniqueName="[Range 3]" displayFolder="" count="0" memberValueDatatype="130" unbalanced="0"/>
    <cacheHierarchy uniqueName="[Range 3].[Priority]" caption="Priority" attribute="1" defaultMemberUniqueName="[Range 3].[Priority].[All]" allUniqueName="[Range 3].[Priority].[All]" dimensionUniqueName="[Range 3]" displayFolder="" count="0" memberValueDatatype="130" unbalanced="0"/>
    <cacheHierarchy uniqueName="[Range 3].[Status]" caption="Status" attribute="1" defaultMemberUniqueName="[Range 3].[Status].[All]" allUniqueName="[Range 3].[Status].[All]" dimensionUniqueName="[Range 3]" displayFolder="" count="0" memberValueDatatype="130" unbalanced="0"/>
    <cacheHierarchy uniqueName="[Range 4].[Priority]" caption="Priority" attribute="1" defaultMemberUniqueName="[Range 4].[Priority].[All]" allUniqueName="[Range 4].[Priority].[All]" dimensionUniqueName="[Range 4]" displayFolder="" count="0" memberValueDatatype="130" unbalanced="0"/>
    <cacheHierarchy uniqueName="[Range 5].[Priority]" caption="Priority" attribute="1" defaultMemberUniqueName="[Range 5].[Priority].[All]" allUniqueName="[Range 5].[Priority].[All]" dimensionUniqueName="[Range 5]" displayFolder="" count="2" memberValueDatatype="130" unbalanced="0">
      <fieldsUsage count="2">
        <fieldUsage x="-1"/>
        <fieldUsage x="0"/>
      </fieldsUsage>
    </cacheHierarchy>
    <cacheHierarchy uniqueName="[Range 5].[Status]" caption="Status" attribute="1" defaultMemberUniqueName="[Range 5].[Status].[All]" allUniqueName="[Range 5].[Status].[All]" dimensionUniqueName="[Range 5]" displayFolder="" count="0" memberValueDatatype="130" unbalanced="0"/>
    <cacheHierarchy uniqueName="[Range 6].[Follow-Up Date]" caption="Follow-Up Date" attribute="1" defaultMemberUniqueName="[Range 6].[Follow-Up Date].[All]" allUniqueName="[Range 6].[Follow-Up Date].[All]" dimensionUniqueName="[Range 6]" displayFolder="" count="0" memberValueDatatype="130" unbalanced="0"/>
    <cacheHierarchy uniqueName="[Range 7].[Interaction Type]" caption="Interaction Type" attribute="1" defaultMemberUniqueName="[Range 7].[Interaction Type].[All]" allUniqueName="[Range 7].[Interaction Type].[All]" dimensionUniqueName="[Range 7]" displayFolder="" count="0" memberValueDatatype="130" unbalanced="0"/>
    <cacheHierarchy uniqueName="[Range 7].[Summary]" caption="Summary" attribute="1" defaultMemberUniqueName="[Range 7].[Summary].[All]" allUniqueName="[Range 7].[Summary].[All]" dimensionUniqueName="[Range 7]" displayFolder="" count="0" memberValueDatatype="130" unbalanced="0"/>
    <cacheHierarchy uniqueName="[Range 7].[Follow-Up Date]" caption="Follow-Up Date" attribute="1" defaultMemberUniqueName="[Range 7].[Follow-Up Date].[All]" allUniqueName="[Range 7].[Follow-Up Date].[All]" dimensionUniqueName="[Range 7]" displayFolder="" count="0" memberValueDatatype="130" unbalanced="0"/>
    <cacheHierarchy uniqueName="[Range 8].[Due Date]" caption="Due Date" attribute="1" defaultMemberUniqueName="[Range 8].[Due Date].[All]" allUniqueName="[Range 8].[Due Date].[All]" dimensionUniqueName="[Range 8]" displayFolder="" count="0" memberValueDatatype="130" unbalanced="0"/>
    <cacheHierarchy uniqueName="[Range 8].[Priority]" caption="Priority" attribute="1" defaultMemberUniqueName="[Range 8].[Priority].[All]" allUniqueName="[Range 8].[Priority].[All]" dimensionUniqueName="[Range 8]" displayFolder="" count="0" memberValueDatatype="130" unbalanced="0"/>
    <cacheHierarchy uniqueName="[Range 8].[Status]" caption="Status" attribute="1" defaultMemberUniqueName="[Range 8].[Status].[All]" allUniqueName="[Range 8].[Status].[All]" dimensionUniqueName="[Range 8]" displayFolder="" count="0" memberValueDatatype="130" unbalanced="0"/>
    <cacheHierarchy uniqueName="[Table1].[Prospect]" caption="Prospect" attribute="1" defaultMemberUniqueName="[Table1].[Prospect].[All]" allUniqueName="[Table1].[Prospect].[All]" dimensionUniqueName="[Table1]" displayFolder="" count="0" memberValueDatatype="20" unbalanced="0"/>
    <cacheHierarchy uniqueName="[Table1].[Customer]" caption="Customer" attribute="1" defaultMemberUniqueName="[Table1].[Customer].[All]" allUniqueName="[Table1].[Customer].[All]" dimensionUniqueName="[Table1]" displayFolder="" count="0" memberValueDatatype="20" unbalanced="0"/>
    <cacheHierarchy uniqueName="[Table1].[Lead]" caption="Lead" attribute="1" defaultMemberUniqueName="[Table1].[Lead].[All]" allUniqueName="[Table1].[Lead].[All]" dimensionUniqueName="[Table1]" displayFolder="" count="0" memberValueDatatype="20" unbalanced="0"/>
    <cacheHierarchy uniqueName="[Table1].[Contacted]" caption="Contacted" attribute="1" defaultMemberUniqueName="[Table1].[Contacted].[All]" allUniqueName="[Table1].[Contacted].[All]" dimensionUniqueName="[Table1]" displayFolder="" count="0" memberValueDatatype="20" unbalanced="0"/>
    <cacheHierarchy uniqueName="[Measures].[__XL_Count Range]" caption="__XL_Count Range" measure="1" displayFolder="" measureGroup="Range" count="0" hidden="1"/>
    <cacheHierarchy uniqueName="[Measures].[__XL_Count Table1]" caption="__XL_Count Table1" measure="1" displayFolder="" measureGroup="Table1" count="0" hidden="1"/>
    <cacheHierarchy uniqueName="[Measures].[__XL_Count Range 1]" caption="__XL_Count Range 1" measure="1" displayFolder="" measureGroup="Range 1" count="0" hidden="1"/>
    <cacheHierarchy uniqueName="[Measures].[__XL_Count Range 2]" caption="__XL_Count Range 2" measure="1" displayFolder="" measureGroup="Range 2" count="0" hidden="1"/>
    <cacheHierarchy uniqueName="[Measures].[__XL_Count Range 3]" caption="__XL_Count Range 3" measure="1" displayFolder="" measureGroup="Range 3" count="0" hidden="1"/>
    <cacheHierarchy uniqueName="[Measures].[__XL_Count Range 4]" caption="__XL_Count Range 4" measure="1" displayFolder="" measureGroup="Range 4" count="0" hidden="1"/>
    <cacheHierarchy uniqueName="[Measures].[__XL_Count Range 5]" caption="__XL_Count Range 5" measure="1" displayFolder="" measureGroup="Range 5" count="0" hidden="1"/>
    <cacheHierarchy uniqueName="[Measures].[__XL_Count Range 6]" caption="__XL_Count Range 6" measure="1" displayFolder="" measureGroup="Range 6" count="0" hidden="1"/>
    <cacheHierarchy uniqueName="[Measures].[__XL_Count Range 7]" caption="__XL_Count Range 7" measure="1" displayFolder="" measureGroup="Range 7" count="0" hidden="1"/>
    <cacheHierarchy uniqueName="[Measures].[__XL_Count Range 8]" caption="__XL_Count Range 8" measure="1" displayFolder="" measureGroup="Range 8" count="0" hidden="1"/>
    <cacheHierarchy uniqueName="[Measures].[__No measures defined]" caption="__No measures defined" measure="1" displayFolder="" count="0" hidden="1"/>
    <cacheHierarchy uniqueName="[Measures].[Sum of Lead]" caption="Sum of Lead" measure="1" displayFolder="" measureGroup="Table1" count="0" hidden="1">
      <extLst>
        <ext xmlns:x15="http://schemas.microsoft.com/office/spreadsheetml/2010/11/main" uri="{B97F6D7D-B522-45F9-BDA1-12C45D357490}">
          <x15:cacheHierarchy aggregatedColumn="30"/>
        </ext>
      </extLst>
    </cacheHierarchy>
    <cacheHierarchy uniqueName="[Measures].[Count of Customer ID]" caption="Count of Customer ID" measure="1" displayFolder="" measureGroup="Range 2" count="0" hidden="1"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Count of Task ID]" caption="Count of Task ID" measure="1" displayFolder="" measureGroup="Range 3" count="0" hidden="1">
      <extLst>
        <ext xmlns:x15="http://schemas.microsoft.com/office/spreadsheetml/2010/11/main" uri="{B97F6D7D-B522-45F9-BDA1-12C45D357490}">
          <x15:cacheHierarchy aggregatedColumn="11"/>
        </ext>
      </extLst>
    </cacheHierarchy>
    <cacheHierarchy uniqueName="[Measures].[Count of Status]" caption="Count of Status" measure="1" displayFolder="" measureGroup="Range 5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20"/>
        </ext>
      </extLst>
    </cacheHierarchy>
    <cacheHierarchy uniqueName="[Measures].[Count of Follow-Up Date]" caption="Count of Follow-Up Date" measure="1" displayFolder="" measureGroup="Range 6" count="0" hidden="1">
      <extLst>
        <ext xmlns:x15="http://schemas.microsoft.com/office/spreadsheetml/2010/11/main" uri="{B97F6D7D-B522-45F9-BDA1-12C45D357490}">
          <x15:cacheHierarchy aggregatedColumn="21"/>
        </ext>
      </extLst>
    </cacheHierarchy>
    <cacheHierarchy uniqueName="[Measures].[Count of Follow-Up Date 2]" caption="Count of Follow-Up Date 2" measure="1" displayFolder="" measureGroup="Range 7" count="0" hidden="1">
      <extLst>
        <ext xmlns:x15="http://schemas.microsoft.com/office/spreadsheetml/2010/11/main" uri="{B97F6D7D-B522-45F9-BDA1-12C45D357490}">
          <x15:cacheHierarchy aggregatedColumn="24"/>
        </ext>
      </extLst>
    </cacheHierarchy>
    <cacheHierarchy uniqueName="[Measures].[Count of Interaction Type]" caption="Count of Interaction Type" measure="1" displayFolder="" measureGroup="Range 7" count="0" hidden="1">
      <extLst>
        <ext xmlns:x15="http://schemas.microsoft.com/office/spreadsheetml/2010/11/main" uri="{B97F6D7D-B522-45F9-BDA1-12C45D357490}">
          <x15:cacheHierarchy aggregatedColumn="22"/>
        </ext>
      </extLst>
    </cacheHierarchy>
    <cacheHierarchy uniqueName="[Measures].[Count of Status 2]" caption="Count of Status 2" measure="1" displayFolder="" measureGroup="Range 8" count="0" hidden="1">
      <extLst>
        <ext xmlns:x15="http://schemas.microsoft.com/office/spreadsheetml/2010/11/main" uri="{B97F6D7D-B522-45F9-BDA1-12C45D357490}">
          <x15:cacheHierarchy aggregatedColumn="27"/>
        </ext>
      </extLst>
    </cacheHierarchy>
  </cacheHierarchies>
  <kpis count="0"/>
  <dimensions count="11">
    <dimension measure="1" name="Measures" uniqueName="[Measures]" caption="Measures"/>
    <dimension name="Range" uniqueName="[Range]" caption="Range"/>
    <dimension name="Range 1" uniqueName="[Range 1]" caption="Range 1"/>
    <dimension name="Range 2" uniqueName="[Range 2]" caption="Range 2"/>
    <dimension name="Range 3" uniqueName="[Range 3]" caption="Range 3"/>
    <dimension name="Range 4" uniqueName="[Range 4]" caption="Range 4"/>
    <dimension name="Range 5" uniqueName="[Range 5]" caption="Range 5"/>
    <dimension name="Range 6" uniqueName="[Range 6]" caption="Range 6"/>
    <dimension name="Range 7" uniqueName="[Range 7]" caption="Range 7"/>
    <dimension name="Range 8" uniqueName="[Range 8]" caption="Range 8"/>
    <dimension name="Table1" uniqueName="[Table1]" caption="Table1"/>
  </dimensions>
  <measureGroups count="10">
    <measureGroup name="Range" caption="Range"/>
    <measureGroup name="Range 1" caption="Range 1"/>
    <measureGroup name="Range 2" caption="Range 2"/>
    <measureGroup name="Range 3" caption="Range 3"/>
    <measureGroup name="Range 4" caption="Range 4"/>
    <measureGroup name="Range 5" caption="Range 5"/>
    <measureGroup name="Range 6" caption="Range 6"/>
    <measureGroup name="Range 7" caption="Range 7"/>
    <measureGroup name="Range 8" caption="Range 8"/>
    <measureGroup name="Table1" caption="Table1"/>
  </measureGroups>
  <maps count="10">
    <map measureGroup="0" dimension="1"/>
    <map measureGroup="1" dimension="2"/>
    <map measureGroup="2" dimension="3"/>
    <map measureGroup="3" dimension="4"/>
    <map measureGroup="4" dimension="5"/>
    <map measureGroup="5" dimension="6"/>
    <map measureGroup="6" dimension="7"/>
    <map measureGroup="7" dimension="8"/>
    <map measureGroup="8" dimension="9"/>
    <map measureGroup="9" dimension="10"/>
  </maps>
  <extLst>
    <ext xmlns:x14="http://schemas.microsoft.com/office/spreadsheetml/2009/9/main" uri="{725AE2AE-9491-48be-B2B4-4EB974FC3084}">
      <x14:pivotCacheDefinition pivotCacheId="307420840" supportSubqueryNonVisual="1" supportSubqueryCalcMem="1" supportAddCalcMems="1"/>
    </ext>
    <ext xmlns:x15="http://schemas.microsoft.com/office/spreadsheetml/2010/11/main" uri="{ABF5C744-AB39-4b91-8756-CFA1BBC848D5}">
      <x15:pivotCacheIdVersion cacheIdSupportedVersion="6" cacheIdCreatedVersion="7"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Shuruthi Sundaram" refreshedDate="45802.857381018519" backgroundQuery="1" createdVersion="8" refreshedVersion="8" minRefreshableVersion="3" recordCount="0" supportSubquery="1" supportAdvancedDrill="1" xr:uid="{B201967B-9B97-4EE4-ACFD-61F7995976D2}">
  <cacheSource type="external" connectionId="1">
    <extLst>
      <ext xmlns:x14="http://schemas.microsoft.com/office/spreadsheetml/2009/9/main" uri="{F057638F-6D5F-4e77-A914-E7F072B9BCA8}">
        <x14:sourceConnection name="ThisWorkbookDataModel"/>
      </ext>
    </extLst>
  </cacheSource>
  <cacheFields count="3">
    <cacheField name="[Range 8].[Due Date].[Due Date]" caption="Due Date" numFmtId="0" hierarchy="25" level="1">
      <sharedItems count="23">
        <s v="2025-05-14"/>
        <s v="2025-05-17"/>
        <s v="2025-05-18"/>
        <s v="2025-05-19"/>
        <s v="2025-05-20"/>
        <s v="2025-05-21"/>
        <s v="2025-05-22"/>
        <s v="2025-05-23"/>
        <s v="2025-05-24"/>
        <s v="2025-05-25"/>
        <s v="2025-05-26"/>
        <s v="2025-05-27"/>
        <s v="2025-05-28"/>
        <s v="2025-05-29"/>
        <s v="2025-05-30"/>
        <s v="2025-06-01"/>
        <s v="2025-06-02"/>
        <s v="2025-06-03"/>
        <s v="2025-06-04"/>
        <s v="2025-06-07"/>
        <s v="2025-06-10"/>
        <s v="2025-06-11"/>
        <s v="2025-06-12"/>
      </sharedItems>
    </cacheField>
    <cacheField name="[Measures].[Count of Status 2]" caption="Count of Status 2" numFmtId="0" hierarchy="50" level="32767"/>
    <cacheField name="[Range 8].[Priority].[Priority]" caption="Priority" numFmtId="0" hierarchy="26" level="1">
      <sharedItems count="3">
        <s v="High"/>
        <s v="Low"/>
        <s v="Medium"/>
      </sharedItems>
    </cacheField>
  </cacheFields>
  <cacheHierarchies count="51">
    <cacheHierarchy uniqueName="[Range].[Industry]" caption="Industry" attribute="1" defaultMemberUniqueName="[Range].[Industry].[All]" allUniqueName="[Range].[Industry].[All]" dimensionUniqueName="[Range]" displayFolder="" count="0" memberValueDatatype="130" unbalanced="0"/>
    <cacheHierarchy uniqueName="[Range 1].[Date]" caption="Date" attribute="1" defaultMemberUniqueName="[Range 1].[Date].[All]" allUniqueName="[Range 1].[Date].[All]" dimensionUniqueName="[Range 1]" displayFolder="" count="0" memberValueDatatype="130" unbalanced="0"/>
    <cacheHierarchy uniqueName="[Range 2].[Customer ID]" caption="Customer ID" attribute="1" defaultMemberUniqueName="[Range 2].[Customer ID].[All]" allUniqueName="[Range 2].[Customer ID].[All]" dimensionUniqueName="[Range 2]" displayFolder="" count="0" memberValueDatatype="130" unbalanced="0"/>
    <cacheHierarchy uniqueName="[Range 2].[Full Name]" caption="Full Name" attribute="1" defaultMemberUniqueName="[Range 2].[Full Name].[All]" allUniqueName="[Range 2].[Full Name].[All]" dimensionUniqueName="[Range 2]" displayFolder="" count="0" memberValueDatatype="130" unbalanced="0"/>
    <cacheHierarchy uniqueName="[Range 2].[Company]" caption="Company" attribute="1" defaultMemberUniqueName="[Range 2].[Company].[All]" allUniqueName="[Range 2].[Company].[All]" dimensionUniqueName="[Range 2]" displayFolder="" count="0" memberValueDatatype="130" unbalanced="0"/>
    <cacheHierarchy uniqueName="[Range 2].[Email]" caption="Email" attribute="1" defaultMemberUniqueName="[Range 2].[Email].[All]" allUniqueName="[Range 2].[Email].[All]" dimensionUniqueName="[Range 2]" displayFolder="" count="0" memberValueDatatype="130" unbalanced="0"/>
    <cacheHierarchy uniqueName="[Range 2].[Phone]" caption="Phone" attribute="1" defaultMemberUniqueName="[Range 2].[Phone].[All]" allUniqueName="[Range 2].[Phone].[All]" dimensionUniqueName="[Range 2]" displayFolder="" count="0" memberValueDatatype="130" unbalanced="0"/>
    <cacheHierarchy uniqueName="[Range 2].[Industry]" caption="Industry" attribute="1" defaultMemberUniqueName="[Range 2].[Industry].[All]" allUniqueName="[Range 2].[Industry].[All]" dimensionUniqueName="[Range 2]" displayFolder="" count="0" memberValueDatatype="130" unbalanced="0"/>
    <cacheHierarchy uniqueName="[Range 2].[Status]" caption="Status" attribute="1" defaultMemberUniqueName="[Range 2].[Status].[All]" allUniqueName="[Range 2].[Status].[All]" dimensionUniqueName="[Range 2]" displayFolder="" count="0" memberValueDatatype="130" unbalanced="0"/>
    <cacheHierarchy uniqueName="[Range 2].[Date of Last Contact]" caption="Date of Last Contact" attribute="1" defaultMemberUniqueName="[Range 2].[Date of Last Contact].[All]" allUniqueName="[Range 2].[Date of Last Contact].[All]" dimensionUniqueName="[Range 2]" displayFolder="" count="0" memberValueDatatype="130" unbalanced="0"/>
    <cacheHierarchy uniqueName="[Range 2].[Notes]" caption="Notes" attribute="1" defaultMemberUniqueName="[Range 2].[Notes].[All]" allUniqueName="[Range 2].[Notes].[All]" dimensionUniqueName="[Range 2]" displayFolder="" count="0" memberValueDatatype="130" unbalanced="0"/>
    <cacheHierarchy uniqueName="[Range 3].[Task ID]" caption="Task ID" attribute="1" defaultMemberUniqueName="[Range 3].[Task ID].[All]" allUniqueName="[Range 3].[Task ID].[All]" dimensionUniqueName="[Range 3]" displayFolder="" count="0" memberValueDatatype="130" unbalanced="0"/>
    <cacheHierarchy uniqueName="[Range 3].[Customer ID]" caption="Customer ID" attribute="1" defaultMemberUniqueName="[Range 3].[Customer ID].[All]" allUniqueName="[Range 3].[Customer ID].[All]" dimensionUniqueName="[Range 3]" displayFolder="" count="0" memberValueDatatype="130" unbalanced="0"/>
    <cacheHierarchy uniqueName="[Range 3].[Task Description]" caption="Task Description" attribute="1" defaultMemberUniqueName="[Range 3].[Task Description].[All]" allUniqueName="[Range 3].[Task Description].[All]" dimensionUniqueName="[Range 3]" displayFolder="" count="0" memberValueDatatype="130" unbalanced="0"/>
    <cacheHierarchy uniqueName="[Range 3].[Assigned To]" caption="Assigned To" attribute="1" defaultMemberUniqueName="[Range 3].[Assigned To].[All]" allUniqueName="[Range 3].[Assigned To].[All]" dimensionUniqueName="[Range 3]" displayFolder="" count="0" memberValueDatatype="130" unbalanced="0"/>
    <cacheHierarchy uniqueName="[Range 3].[Due Date]" caption="Due Date" attribute="1" defaultMemberUniqueName="[Range 3].[Due Date].[All]" allUniqueName="[Range 3].[Due Date].[All]" dimensionUniqueName="[Range 3]" displayFolder="" count="0" memberValueDatatype="130" unbalanced="0"/>
    <cacheHierarchy uniqueName="[Range 3].[Priority]" caption="Priority" attribute="1" defaultMemberUniqueName="[Range 3].[Priority].[All]" allUniqueName="[Range 3].[Priority].[All]" dimensionUniqueName="[Range 3]" displayFolder="" count="0" memberValueDatatype="130" unbalanced="0"/>
    <cacheHierarchy uniqueName="[Range 3].[Status]" caption="Status" attribute="1" defaultMemberUniqueName="[Range 3].[Status].[All]" allUniqueName="[Range 3].[Status].[All]" dimensionUniqueName="[Range 3]" displayFolder="" count="0" memberValueDatatype="130" unbalanced="0"/>
    <cacheHierarchy uniqueName="[Range 4].[Priority]" caption="Priority" attribute="1" defaultMemberUniqueName="[Range 4].[Priority].[All]" allUniqueName="[Range 4].[Priority].[All]" dimensionUniqueName="[Range 4]" displayFolder="" count="0" memberValueDatatype="130" unbalanced="0"/>
    <cacheHierarchy uniqueName="[Range 5].[Priority]" caption="Priority" attribute="1" defaultMemberUniqueName="[Range 5].[Priority].[All]" allUniqueName="[Range 5].[Priority].[All]" dimensionUniqueName="[Range 5]" displayFolder="" count="0" memberValueDatatype="130" unbalanced="0"/>
    <cacheHierarchy uniqueName="[Range 5].[Status]" caption="Status" attribute="1" defaultMemberUniqueName="[Range 5].[Status].[All]" allUniqueName="[Range 5].[Status].[All]" dimensionUniqueName="[Range 5]" displayFolder="" count="0" memberValueDatatype="130" unbalanced="0"/>
    <cacheHierarchy uniqueName="[Range 6].[Follow-Up Date]" caption="Follow-Up Date" attribute="1" defaultMemberUniqueName="[Range 6].[Follow-Up Date].[All]" allUniqueName="[Range 6].[Follow-Up Date].[All]" dimensionUniqueName="[Range 6]" displayFolder="" count="0" memberValueDatatype="130" unbalanced="0"/>
    <cacheHierarchy uniqueName="[Range 7].[Interaction Type]" caption="Interaction Type" attribute="1" defaultMemberUniqueName="[Range 7].[Interaction Type].[All]" allUniqueName="[Range 7].[Interaction Type].[All]" dimensionUniqueName="[Range 7]" displayFolder="" count="0" memberValueDatatype="130" unbalanced="0"/>
    <cacheHierarchy uniqueName="[Range 7].[Summary]" caption="Summary" attribute="1" defaultMemberUniqueName="[Range 7].[Summary].[All]" allUniqueName="[Range 7].[Summary].[All]" dimensionUniqueName="[Range 7]" displayFolder="" count="0" memberValueDatatype="130" unbalanced="0"/>
    <cacheHierarchy uniqueName="[Range 7].[Follow-Up Date]" caption="Follow-Up Date" attribute="1" defaultMemberUniqueName="[Range 7].[Follow-Up Date].[All]" allUniqueName="[Range 7].[Follow-Up Date].[All]" dimensionUniqueName="[Range 7]" displayFolder="" count="0" memberValueDatatype="130" unbalanced="0"/>
    <cacheHierarchy uniqueName="[Range 8].[Due Date]" caption="Due Date" attribute="1" defaultMemberUniqueName="[Range 8].[Due Date].[All]" allUniqueName="[Range 8].[Due Date].[All]" dimensionUniqueName="[Range 8]" displayFolder="" count="2" memberValueDatatype="130" unbalanced="0">
      <fieldsUsage count="2">
        <fieldUsage x="-1"/>
        <fieldUsage x="0"/>
      </fieldsUsage>
    </cacheHierarchy>
    <cacheHierarchy uniqueName="[Range 8].[Priority]" caption="Priority" attribute="1" defaultMemberUniqueName="[Range 8].[Priority].[All]" allUniqueName="[Range 8].[Priority].[All]" dimensionUniqueName="[Range 8]" displayFolder="" count="2" memberValueDatatype="130" unbalanced="0">
      <fieldsUsage count="2">
        <fieldUsage x="-1"/>
        <fieldUsage x="2"/>
      </fieldsUsage>
    </cacheHierarchy>
    <cacheHierarchy uniqueName="[Range 8].[Status]" caption="Status" attribute="1" defaultMemberUniqueName="[Range 8].[Status].[All]" allUniqueName="[Range 8].[Status].[All]" dimensionUniqueName="[Range 8]" displayFolder="" count="0" memberValueDatatype="130" unbalanced="0"/>
    <cacheHierarchy uniqueName="[Table1].[Prospect]" caption="Prospect" attribute="1" defaultMemberUniqueName="[Table1].[Prospect].[All]" allUniqueName="[Table1].[Prospect].[All]" dimensionUniqueName="[Table1]" displayFolder="" count="0" memberValueDatatype="20" unbalanced="0"/>
    <cacheHierarchy uniqueName="[Table1].[Customer]" caption="Customer" attribute="1" defaultMemberUniqueName="[Table1].[Customer].[All]" allUniqueName="[Table1].[Customer].[All]" dimensionUniqueName="[Table1]" displayFolder="" count="0" memberValueDatatype="20" unbalanced="0"/>
    <cacheHierarchy uniqueName="[Table1].[Lead]" caption="Lead" attribute="1" defaultMemberUniqueName="[Table1].[Lead].[All]" allUniqueName="[Table1].[Lead].[All]" dimensionUniqueName="[Table1]" displayFolder="" count="0" memberValueDatatype="20" unbalanced="0"/>
    <cacheHierarchy uniqueName="[Table1].[Contacted]" caption="Contacted" attribute="1" defaultMemberUniqueName="[Table1].[Contacted].[All]" allUniqueName="[Table1].[Contacted].[All]" dimensionUniqueName="[Table1]" displayFolder="" count="0" memberValueDatatype="20" unbalanced="0"/>
    <cacheHierarchy uniqueName="[Measures].[__XL_Count Range]" caption="__XL_Count Range" measure="1" displayFolder="" measureGroup="Range" count="0" hidden="1"/>
    <cacheHierarchy uniqueName="[Measures].[__XL_Count Table1]" caption="__XL_Count Table1" measure="1" displayFolder="" measureGroup="Table1" count="0" hidden="1"/>
    <cacheHierarchy uniqueName="[Measures].[__XL_Count Range 1]" caption="__XL_Count Range 1" measure="1" displayFolder="" measureGroup="Range 1" count="0" hidden="1"/>
    <cacheHierarchy uniqueName="[Measures].[__XL_Count Range 2]" caption="__XL_Count Range 2" measure="1" displayFolder="" measureGroup="Range 2" count="0" hidden="1"/>
    <cacheHierarchy uniqueName="[Measures].[__XL_Count Range 3]" caption="__XL_Count Range 3" measure="1" displayFolder="" measureGroup="Range 3" count="0" hidden="1"/>
    <cacheHierarchy uniqueName="[Measures].[__XL_Count Range 4]" caption="__XL_Count Range 4" measure="1" displayFolder="" measureGroup="Range 4" count="0" hidden="1"/>
    <cacheHierarchy uniqueName="[Measures].[__XL_Count Range 5]" caption="__XL_Count Range 5" measure="1" displayFolder="" measureGroup="Range 5" count="0" hidden="1"/>
    <cacheHierarchy uniqueName="[Measures].[__XL_Count Range 6]" caption="__XL_Count Range 6" measure="1" displayFolder="" measureGroup="Range 6" count="0" hidden="1"/>
    <cacheHierarchy uniqueName="[Measures].[__XL_Count Range 7]" caption="__XL_Count Range 7" measure="1" displayFolder="" measureGroup="Range 7" count="0" hidden="1"/>
    <cacheHierarchy uniqueName="[Measures].[__XL_Count Range 8]" caption="__XL_Count Range 8" measure="1" displayFolder="" measureGroup="Range 8" count="0" hidden="1"/>
    <cacheHierarchy uniqueName="[Measures].[__No measures defined]" caption="__No measures defined" measure="1" displayFolder="" count="0" hidden="1"/>
    <cacheHierarchy uniqueName="[Measures].[Sum of Lead]" caption="Sum of Lead" measure="1" displayFolder="" measureGroup="Table1" count="0" hidden="1">
      <extLst>
        <ext xmlns:x15="http://schemas.microsoft.com/office/spreadsheetml/2010/11/main" uri="{B97F6D7D-B522-45F9-BDA1-12C45D357490}">
          <x15:cacheHierarchy aggregatedColumn="30"/>
        </ext>
      </extLst>
    </cacheHierarchy>
    <cacheHierarchy uniqueName="[Measures].[Count of Customer ID]" caption="Count of Customer ID" measure="1" displayFolder="" measureGroup="Range 2" count="0" hidden="1"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Count of Task ID]" caption="Count of Task ID" measure="1" displayFolder="" measureGroup="Range 3" count="0" hidden="1">
      <extLst>
        <ext xmlns:x15="http://schemas.microsoft.com/office/spreadsheetml/2010/11/main" uri="{B97F6D7D-B522-45F9-BDA1-12C45D357490}">
          <x15:cacheHierarchy aggregatedColumn="11"/>
        </ext>
      </extLst>
    </cacheHierarchy>
    <cacheHierarchy uniqueName="[Measures].[Count of Status]" caption="Count of Status" measure="1" displayFolder="" measureGroup="Range 5" count="0" hidden="1">
      <extLst>
        <ext xmlns:x15="http://schemas.microsoft.com/office/spreadsheetml/2010/11/main" uri="{B97F6D7D-B522-45F9-BDA1-12C45D357490}">
          <x15:cacheHierarchy aggregatedColumn="20"/>
        </ext>
      </extLst>
    </cacheHierarchy>
    <cacheHierarchy uniqueName="[Measures].[Count of Follow-Up Date]" caption="Count of Follow-Up Date" measure="1" displayFolder="" measureGroup="Range 6" count="0" hidden="1">
      <extLst>
        <ext xmlns:x15="http://schemas.microsoft.com/office/spreadsheetml/2010/11/main" uri="{B97F6D7D-B522-45F9-BDA1-12C45D357490}">
          <x15:cacheHierarchy aggregatedColumn="21"/>
        </ext>
      </extLst>
    </cacheHierarchy>
    <cacheHierarchy uniqueName="[Measures].[Count of Follow-Up Date 2]" caption="Count of Follow-Up Date 2" measure="1" displayFolder="" measureGroup="Range 7" count="0" hidden="1">
      <extLst>
        <ext xmlns:x15="http://schemas.microsoft.com/office/spreadsheetml/2010/11/main" uri="{B97F6D7D-B522-45F9-BDA1-12C45D357490}">
          <x15:cacheHierarchy aggregatedColumn="24"/>
        </ext>
      </extLst>
    </cacheHierarchy>
    <cacheHierarchy uniqueName="[Measures].[Count of Interaction Type]" caption="Count of Interaction Type" measure="1" displayFolder="" measureGroup="Range 7" count="0" hidden="1">
      <extLst>
        <ext xmlns:x15="http://schemas.microsoft.com/office/spreadsheetml/2010/11/main" uri="{B97F6D7D-B522-45F9-BDA1-12C45D357490}">
          <x15:cacheHierarchy aggregatedColumn="22"/>
        </ext>
      </extLst>
    </cacheHierarchy>
    <cacheHierarchy uniqueName="[Measures].[Count of Status 2]" caption="Count of Status 2" measure="1" displayFolder="" measureGroup="Range 8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27"/>
        </ext>
      </extLst>
    </cacheHierarchy>
  </cacheHierarchies>
  <kpis count="0"/>
  <dimensions count="11">
    <dimension measure="1" name="Measures" uniqueName="[Measures]" caption="Measures"/>
    <dimension name="Range" uniqueName="[Range]" caption="Range"/>
    <dimension name="Range 1" uniqueName="[Range 1]" caption="Range 1"/>
    <dimension name="Range 2" uniqueName="[Range 2]" caption="Range 2"/>
    <dimension name="Range 3" uniqueName="[Range 3]" caption="Range 3"/>
    <dimension name="Range 4" uniqueName="[Range 4]" caption="Range 4"/>
    <dimension name="Range 5" uniqueName="[Range 5]" caption="Range 5"/>
    <dimension name="Range 6" uniqueName="[Range 6]" caption="Range 6"/>
    <dimension name="Range 7" uniqueName="[Range 7]" caption="Range 7"/>
    <dimension name="Range 8" uniqueName="[Range 8]" caption="Range 8"/>
    <dimension name="Table1" uniqueName="[Table1]" caption="Table1"/>
  </dimensions>
  <measureGroups count="10">
    <measureGroup name="Range" caption="Range"/>
    <measureGroup name="Range 1" caption="Range 1"/>
    <measureGroup name="Range 2" caption="Range 2"/>
    <measureGroup name="Range 3" caption="Range 3"/>
    <measureGroup name="Range 4" caption="Range 4"/>
    <measureGroup name="Range 5" caption="Range 5"/>
    <measureGroup name="Range 6" caption="Range 6"/>
    <measureGroup name="Range 7" caption="Range 7"/>
    <measureGroup name="Range 8" caption="Range 8"/>
    <measureGroup name="Table1" caption="Table1"/>
  </measureGroups>
  <maps count="10">
    <map measureGroup="0" dimension="1"/>
    <map measureGroup="1" dimension="2"/>
    <map measureGroup="2" dimension="3"/>
    <map measureGroup="3" dimension="4"/>
    <map measureGroup="4" dimension="5"/>
    <map measureGroup="5" dimension="6"/>
    <map measureGroup="6" dimension="7"/>
    <map measureGroup="7" dimension="8"/>
    <map measureGroup="8" dimension="9"/>
    <map measureGroup="9" dimension="10"/>
  </maps>
  <extLst>
    <ext xmlns:x14="http://schemas.microsoft.com/office/spreadsheetml/2009/9/main" uri="{725AE2AE-9491-48be-B2B4-4EB974FC3084}">
      <x14:pivotCacheDefinition pivotCacheId="69494226" supportSubqueryNonVisual="1" supportSubqueryCalcMem="1" supportAddCalcMems="1"/>
    </ext>
    <ext xmlns:x15="http://schemas.microsoft.com/office/spreadsheetml/2010/11/main" uri="{ABF5C744-AB39-4b91-8756-CFA1BBC848D5}">
      <x15:pivotCacheIdVersion cacheIdSupportedVersion="6" cacheIdCreatedVersion="7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E4B8778-F960-4026-A424-393A267A3ECD}" name="PivotChartTable2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6">
  <location ref="A1:B5" firstHeaderRow="1" firstDataRow="1" firstDataCol="1"/>
  <pivotFields count="2">
    <pivotField axis="axisRow" allDrilled="1" subtotalTop="0" showAll="0" dataSourceSort="1" defaultSubtotal="0" defaultAttributeDrillState="1">
      <items count="3">
        <item x="0"/>
        <item x="1"/>
        <item x="2"/>
      </items>
    </pivotField>
    <pivotField dataField="1" subtotalTop="0" showAll="0" defaultSubtotal="0"/>
  </pivotFields>
  <rowFields count="1">
    <field x="0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Status" fld="1" subtotal="count" baseField="0" baseItem="0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</chartFormats>
  <pivotHierarchies count="51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</pivotHierarchies>
  <rowHierarchiesUsage count="1">
    <rowHierarchyUsage hierarchyUsage="19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44433962-1CF7-4059-B4EE-95C3D5FFCF73}">
      <x15:pivotTableData rowCount="4" columnCount="1" cacheId="307420840">
        <x15:pivotRow count="1">
          <x15:c>
            <x15:v>18</x15:v>
          </x15:c>
        </x15:pivotRow>
        <x15:pivotRow count="1">
          <x15:c>
            <x15:v>13</x15:v>
          </x15:c>
        </x15:pivotRow>
        <x15:pivotRow count="1">
          <x15:c>
            <x15:v>19</x15:v>
          </x15:c>
        </x15:pivotRow>
        <x15:pivotRow count="1">
          <x15:c>
            <x15:v>50</x15:v>
          </x15:c>
        </x15:pivotRow>
      </x15:pivotTableData>
    </ext>
    <ext xmlns:x15="http://schemas.microsoft.com/office/spreadsheetml/2010/11/main" uri="{E67621CE-5B39-4880-91FE-76760E9C1902}">
      <x15:pivotTableUISettings sourceDataName="WorksheetConnection_Task Tracker!$F$1:$G$51">
        <x15:activeTabTopLevelEntity name="[Range 5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6C056DC-EA98-4061-AF2A-C496B551B6CC}" name="PivotChartTable4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7">
  <location ref="A1:B6" firstHeaderRow="1" firstDataRow="1" firstDataCol="1"/>
  <pivotFields count="2">
    <pivotField dataField="1" subtotalTop="0" showAll="0" defaultSubtotal="0"/>
    <pivotField axis="axisRow" allDrilled="1" subtotalTop="0" showAll="0" dataSourceSort="1" defaultSubtotal="0" defaultAttributeDrillState="1">
      <items count="4">
        <item x="0"/>
        <item x="1"/>
        <item x="2"/>
        <item x="3"/>
      </items>
    </pivotField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Follow-Up Date" fld="0" subtotal="count" baseField="0" baseItem="0"/>
  </dataFields>
  <chartFormats count="1">
    <chartFormat chart="0" format="8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Hierarchies count="51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</pivotHierarchies>
  <rowHierarchiesUsage count="1">
    <rowHierarchyUsage hierarchyUsage="22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44433962-1CF7-4059-B4EE-95C3D5FFCF73}">
      <x15:pivotTableData rowCount="5" columnCount="1" cacheId="1017715754">
        <x15:pivotRow count="1">
          <x15:c>
            <x15:v>38</x15:v>
          </x15:c>
        </x15:pivotRow>
        <x15:pivotRow count="1">
          <x15:c>
            <x15:v>46</x15:v>
          </x15:c>
        </x15:pivotRow>
        <x15:pivotRow count="1">
          <x15:c>
            <x15:v>27</x15:v>
          </x15:c>
        </x15:pivotRow>
        <x15:pivotRow count="1">
          <x15:c>
            <x15:v>31</x15:v>
          </x15:c>
        </x15:pivotRow>
        <x15:pivotRow count="1">
          <x15:c>
            <x15:v>142</x15:v>
          </x15:c>
        </x15:pivotRow>
      </x15:pivotTableData>
    </ext>
    <ext xmlns:x15="http://schemas.microsoft.com/office/spreadsheetml/2010/11/main" uri="{E67621CE-5B39-4880-91FE-76760E9C1902}">
      <x15:pivotTableUISettings sourceDataName="WorksheetConnection_Interaction Log!$C$1:$E$201">
        <x15:activeTabTopLevelEntity name="[Range 7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C50F39C-71D4-4164-92CB-FD2CADC600CA}" name="PivotChartTable6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1">
  <location ref="A1:E26" firstHeaderRow="1" firstDataRow="2" firstDataCol="1"/>
  <pivotFields count="3">
    <pivotField axis="axisRow" allDrilled="1" subtotalTop="0" showAll="0" dataSourceSort="1" defaultSubtotal="0" defaultAttributeDrillState="1">
      <items count="2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</items>
    </pivotField>
    <pivotField dataField="1" subtotalTop="0" showAll="0" defaultSubtotal="0"/>
    <pivotField axis="axisCol" allDrilled="1" subtotalTop="0" showAll="0" dataSourceSort="1" defaultSubtotal="0" defaultAttributeDrillState="1">
      <items count="3">
        <item x="0"/>
        <item x="1"/>
        <item x="2"/>
      </items>
    </pivotField>
  </pivotFields>
  <rowFields count="1">
    <field x="0"/>
  </rowFields>
  <rowItems count="2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 t="grand">
      <x/>
    </i>
  </rowItems>
  <colFields count="1">
    <field x="2"/>
  </colFields>
  <colItems count="4">
    <i>
      <x/>
    </i>
    <i>
      <x v="1"/>
    </i>
    <i>
      <x v="2"/>
    </i>
    <i t="grand">
      <x/>
    </i>
  </colItems>
  <dataFields count="1">
    <dataField name="Count of Status" fld="1" subtotal="count" baseField="0" baseItem="0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</chartFormats>
  <pivotHierarchies count="51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</pivotHierarchies>
  <rowHierarchiesUsage count="1">
    <rowHierarchyUsage hierarchyUsage="25"/>
  </rowHierarchiesUsage>
  <colHierarchiesUsage count="1">
    <colHierarchyUsage hierarchyUsage="26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44433962-1CF7-4059-B4EE-95C3D5FFCF73}">
      <x15:pivotTableData rowCount="24" columnCount="4" cacheId="69494226">
        <x15:pivotRow count="4">
          <x15:c>
            <x15:v>3</x15:v>
          </x15:c>
          <x15:c t="e">
            <x15:v/>
          </x15:c>
          <x15:c>
            <x15:v>2</x15:v>
          </x15:c>
          <x15:c>
            <x15:v>5</x15:v>
          </x15:c>
        </x15:pivotRow>
        <x15:pivotRow count="4">
          <x15:c>
            <x15:v>1</x15:v>
          </x15:c>
          <x15:c t="e">
            <x15:v/>
          </x15:c>
          <x15:c t="e">
            <x15:v/>
          </x15:c>
          <x15:c>
            <x15:v>1</x15:v>
          </x15:c>
        </x15:pivotRow>
        <x15:pivotRow count="4">
          <x15:c>
            <x15:v>1</x15:v>
          </x15:c>
          <x15:c t="e">
            <x15:v/>
          </x15:c>
          <x15:c>
            <x15:v>1</x15:v>
          </x15:c>
          <x15:c>
            <x15:v>2</x15:v>
          </x15:c>
        </x15:pivotRow>
        <x15:pivotRow count="4">
          <x15:c t="e">
            <x15:v/>
          </x15:c>
          <x15:c t="e">
            <x15:v/>
          </x15:c>
          <x15:c>
            <x15:v>1</x15:v>
          </x15:c>
          <x15:c>
            <x15:v>1</x15:v>
          </x15:c>
        </x15:pivotRow>
        <x15:pivotRow count="4">
          <x15:c>
            <x15:v>1</x15:v>
          </x15:c>
          <x15:c t="e">
            <x15:v/>
          </x15:c>
          <x15:c>
            <x15:v>1</x15:v>
          </x15:c>
          <x15:c>
            <x15:v>2</x15:v>
          </x15:c>
        </x15:pivotRow>
        <x15:pivotRow count="4">
          <x15:c t="e">
            <x15:v/>
          </x15:c>
          <x15:c>
            <x15:v>1</x15:v>
          </x15:c>
          <x15:c>
            <x15:v>1</x15:v>
          </x15:c>
          <x15:c>
            <x15:v>2</x15:v>
          </x15:c>
        </x15:pivotRow>
        <x15:pivotRow count="4">
          <x15:c t="e">
            <x15:v/>
          </x15:c>
          <x15:c t="e">
            <x15:v/>
          </x15:c>
          <x15:c>
            <x15:v>1</x15:v>
          </x15:c>
          <x15:c>
            <x15:v>1</x15:v>
          </x15:c>
        </x15:pivotRow>
        <x15:pivotRow count="4">
          <x15:c>
            <x15:v>1</x15:v>
          </x15:c>
          <x15:c>
            <x15:v>1</x15:v>
          </x15:c>
          <x15:c>
            <x15:v>1</x15:v>
          </x15:c>
          <x15:c>
            <x15:v>3</x15:v>
          </x15:c>
        </x15:pivotRow>
        <x15:pivotRow count="4">
          <x15:c>
            <x15:v>2</x15:v>
          </x15:c>
          <x15:c>
            <x15:v>1</x15:v>
          </x15:c>
          <x15:c>
            <x15:v>3</x15:v>
          </x15:c>
          <x15:c>
            <x15:v>6</x15:v>
          </x15:c>
        </x15:pivotRow>
        <x15:pivotRow count="4">
          <x15:c>
            <x15:v>2</x15:v>
          </x15:c>
          <x15:c>
            <x15:v>1</x15:v>
          </x15:c>
          <x15:c t="e">
            <x15:v/>
          </x15:c>
          <x15:c>
            <x15:v>3</x15:v>
          </x15:c>
        </x15:pivotRow>
        <x15:pivotRow count="4">
          <x15:c>
            <x15:v>1</x15:v>
          </x15:c>
          <x15:c>
            <x15:v>3</x15:v>
          </x15:c>
          <x15:c>
            <x15:v>1</x15:v>
          </x15:c>
          <x15:c>
            <x15:v>5</x15:v>
          </x15:c>
        </x15:pivotRow>
        <x15:pivotRow count="4">
          <x15:c>
            <x15:v>1</x15:v>
          </x15:c>
          <x15:c t="e">
            <x15:v/>
          </x15:c>
          <x15:c t="e">
            <x15:v/>
          </x15:c>
          <x15:c>
            <x15:v>1</x15:v>
          </x15:c>
        </x15:pivotRow>
        <x15:pivotRow count="4">
          <x15:c>
            <x15:v>1</x15:v>
          </x15:c>
          <x15:c>
            <x15:v>1</x15:v>
          </x15:c>
          <x15:c t="e">
            <x15:v/>
          </x15:c>
          <x15:c>
            <x15:v>2</x15:v>
          </x15:c>
        </x15:pivotRow>
        <x15:pivotRow count="4">
          <x15:c t="e">
            <x15:v/>
          </x15:c>
          <x15:c>
            <x15:v>1</x15:v>
          </x15:c>
          <x15:c t="e">
            <x15:v/>
          </x15:c>
          <x15:c>
            <x15:v>1</x15:v>
          </x15:c>
        </x15:pivotRow>
        <x15:pivotRow count="4">
          <x15:c t="e">
            <x15:v/>
          </x15:c>
          <x15:c>
            <x15:v>1</x15:v>
          </x15:c>
          <x15:c t="e">
            <x15:v/>
          </x15:c>
          <x15:c>
            <x15:v>1</x15:v>
          </x15:c>
        </x15:pivotRow>
        <x15:pivotRow count="4">
          <x15:c>
            <x15:v>1</x15:v>
          </x15:c>
          <x15:c t="e">
            <x15:v/>
          </x15:c>
          <x15:c>
            <x15:v>1</x15:v>
          </x15:c>
          <x15:c>
            <x15:v>2</x15:v>
          </x15:c>
        </x15:pivotRow>
        <x15:pivotRow count="4">
          <x15:c t="e">
            <x15:v/>
          </x15:c>
          <x15:c t="e">
            <x15:v/>
          </x15:c>
          <x15:c>
            <x15:v>2</x15:v>
          </x15:c>
          <x15:c>
            <x15:v>2</x15:v>
          </x15:c>
        </x15:pivotRow>
        <x15:pivotRow count="4">
          <x15:c>
            <x15:v>1</x15:v>
          </x15:c>
          <x15:c t="e">
            <x15:v/>
          </x15:c>
          <x15:c>
            <x15:v>1</x15:v>
          </x15:c>
          <x15:c>
            <x15:v>2</x15:v>
          </x15:c>
        </x15:pivotRow>
        <x15:pivotRow count="4">
          <x15:c t="e">
            <x15:v/>
          </x15:c>
          <x15:c t="e">
            <x15:v/>
          </x15:c>
          <x15:c>
            <x15:v>2</x15:v>
          </x15:c>
          <x15:c>
            <x15:v>2</x15:v>
          </x15:c>
        </x15:pivotRow>
        <x15:pivotRow count="4">
          <x15:c>
            <x15:v>1</x15:v>
          </x15:c>
          <x15:c t="e">
            <x15:v/>
          </x15:c>
          <x15:c>
            <x15:v>1</x15:v>
          </x15:c>
          <x15:c>
            <x15:v>2</x15:v>
          </x15:c>
        </x15:pivotRow>
        <x15:pivotRow count="4">
          <x15:c t="e">
            <x15:v/>
          </x15:c>
          <x15:c>
            <x15:v>2</x15:v>
          </x15:c>
          <x15:c t="e">
            <x15:v/>
          </x15:c>
          <x15:c>
            <x15:v>2</x15:v>
          </x15:c>
        </x15:pivotRow>
        <x15:pivotRow count="4">
          <x15:c>
            <x15:v>1</x15:v>
          </x15:c>
          <x15:c t="e">
            <x15:v/>
          </x15:c>
          <x15:c t="e">
            <x15:v/>
          </x15:c>
          <x15:c>
            <x15:v>1</x15:v>
          </x15:c>
        </x15:pivotRow>
        <x15:pivotRow count="4">
          <x15:c t="e">
            <x15:v/>
          </x15:c>
          <x15:c>
            <x15:v>1</x15:v>
          </x15:c>
          <x15:c t="e">
            <x15:v/>
          </x15:c>
          <x15:c>
            <x15:v>1</x15:v>
          </x15:c>
        </x15:pivotRow>
        <x15:pivotRow count="4">
          <x15:c>
            <x15:v>18</x15:v>
          </x15:c>
          <x15:c>
            <x15:v>13</x15:v>
          </x15:c>
          <x15:c>
            <x15:v>19</x15:v>
          </x15:c>
          <x15:c>
            <x15:v>50</x15:v>
          </x15:c>
        </x15:pivotRow>
      </x15:pivotTableData>
    </ext>
    <ext xmlns:x15="http://schemas.microsoft.com/office/spreadsheetml/2010/11/main" uri="{E67621CE-5B39-4880-91FE-76760E9C1902}">
      <x15:pivotTableUISettings sourceDataName="WorksheetConnection_Task Tracker!$E$1:$G$51">
        <x15:activeTabTopLevelEntity name="[Range 8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12D6DC6-9BD7-432C-9D4D-D5D743D45A3D}" name="PivotTable5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H17:I25" firstHeaderRow="1" firstDataRow="1" firstDataCol="1" rowPageCount="1" colPageCount="1"/>
  <pivotFields count="3">
    <pivotField axis="axisRow" allDrilled="1" subtotalTop="0" showAll="0" dataSourceSort="1" defaultSubtotal="0" defaultAttributeDrillState="1">
      <items count="7">
        <item x="0"/>
        <item x="1"/>
        <item x="2"/>
        <item x="3"/>
        <item x="4"/>
        <item x="5"/>
        <item x="6"/>
      </items>
    </pivotField>
    <pivotField dataField="1" subtotalTop="0" showAll="0" defaultSubtotal="0"/>
    <pivotField axis="axisPage" allDrilled="1" subtotalTop="0" showAll="0" dataSourceSort="1" defaultSubtotal="0" defaultAttributeDrillState="1"/>
  </pivotFields>
  <rowFields count="1">
    <field x="0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pageFields count="1">
    <pageField fld="2" hier="30" name="[Table1].[Lead].[All]" cap="All"/>
  </pageFields>
  <dataFields count="1">
    <dataField name="Count of Customer ID" fld="1" subtotal="count" baseField="0" baseItem="0"/>
  </dataFields>
  <pivotHierarchies count="51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</pivotHierarchies>
  <pivotTableStyleInfo name="PivotStyleMedium17" showRowHeaders="1" showColHeaders="1" showRowStripes="0" showColStripes="0" showLastColumn="1"/>
  <rowHierarchiesUsage count="1">
    <rowHierarchyUsage hierarchyUsage="7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Range 2]"/>
        <x15:activeTabTopLevelEntity name="[Table1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8CF1174-D3C4-4BFF-B59A-631909F56137}" name="PivotTable6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K7:L11" firstHeaderRow="1" firstDataRow="1" firstDataCol="1"/>
  <pivotFields count="2">
    <pivotField axis="axisRow" allDrilled="1" subtotalTop="0" showAll="0" dataSourceSort="1" defaultSubtotal="0" defaultAttributeDrillState="1">
      <items count="3">
        <item x="0"/>
        <item x="1"/>
        <item x="2"/>
      </items>
    </pivotField>
    <pivotField dataField="1" subtotalTop="0" showAll="0" defaultSubtotal="0"/>
  </pivotFields>
  <rowFields count="1">
    <field x="0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Task ID" fld="1" subtotal="count" baseField="0" baseItem="0"/>
  </dataFields>
  <pivotHierarchies count="51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</pivotHierarchies>
  <pivotTableStyleInfo name="PivotStyleDark18" showRowHeaders="1" showColHeaders="1" showRowStripes="0" showColStripes="0" showLastColumn="1"/>
  <rowHierarchiesUsage count="1">
    <rowHierarchyUsage hierarchyUsage="16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Task Tracker!$A$1:$G$51">
        <x15:activeTabTopLevelEntity name="[Range 3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C047A8-E111-4560-90C3-57E1D7FE0D81}" name="Table1" displayName="Table1" ref="J14:M15" headerRowCellStyle="Normal" dataCellStyle="Normal" totalsRowCellStyle="Normal">
  <autoFilter ref="J14:M15" xr:uid="{71C047A8-E111-4560-90C3-57E1D7FE0D81}">
    <filterColumn colId="0" hiddenButton="1"/>
    <filterColumn colId="1" hiddenButton="1"/>
    <filterColumn colId="2" hiddenButton="1"/>
    <filterColumn colId="3" hiddenButton="1"/>
  </autoFilter>
  <tableColumns count="4">
    <tableColumn id="1" xr3:uid="{29D92FB8-E432-434D-B445-F8E0C5905C2D}" name="Prospect" totalsRowLabel="Total" totalsRowDxfId="4" dataCellStyle="Normal">
      <calculatedColumnFormula>COUNTIF(G1:G51,"Prospect")</calculatedColumnFormula>
    </tableColumn>
    <tableColumn id="2" xr3:uid="{E2910283-5E76-48A6-B547-AEBFEE817C19}" name="Customer" totalsRowDxfId="3" dataCellStyle="Normal">
      <calculatedColumnFormula>COUNTIF(G1:G51,"Customer")</calculatedColumnFormula>
    </tableColumn>
    <tableColumn id="3" xr3:uid="{B3C77C25-4181-4BDC-ADB5-4630AEECF0D0}" name="Lead" totalsRowDxfId="2" dataCellStyle="Normal">
      <calculatedColumnFormula>COUNTIF(G1:G51,"Lead")</calculatedColumnFormula>
    </tableColumn>
    <tableColumn id="4" xr3:uid="{FAF76D7D-2FA3-4835-8860-C5CA776060F9}" name="Contacted" totalsRowFunction="sum" totalsRowDxfId="1" dataCellStyle="Normal">
      <calculatedColumnFormula>COUNTIF(G1:G51,"Contacted")</calculatedColumnFormula>
    </tableColumn>
  </tableColumns>
  <tableStyleInfo name="TableStyleDark3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DD07F56-8BC3-4837-A7F7-DC8EB38D8637}" name="Table2" displayName="Table2" ref="J2:P3" totalsRowShown="0">
  <autoFilter ref="J2:P3" xr:uid="{ADD07F56-8BC3-4837-A7F7-DC8EB38D8637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6CE81E43-9F6C-492B-B385-A1701B54E90D}" name="Education">
      <calculatedColumnFormula>COUNTIF(F1:F51,"Education")</calculatedColumnFormula>
    </tableColumn>
    <tableColumn id="2" xr3:uid="{CB14722D-7918-476D-A5F3-44152D8A04FE}" name="Logistics">
      <calculatedColumnFormula>COUNTIF(F1:F51,"Logistics")</calculatedColumnFormula>
    </tableColumn>
    <tableColumn id="3" xr3:uid="{2504A0C6-BE94-4703-B655-F063497D8B22}" name="Tech">
      <calculatedColumnFormula>COUNTIF(F1:F51,"Tech")</calculatedColumnFormula>
    </tableColumn>
    <tableColumn id="4" xr3:uid="{8DA5FB20-5441-45B8-A3A7-6D4449985C06}" name="Retail">
      <calculatedColumnFormula>COUNTIF(F1:F51,"Retail")</calculatedColumnFormula>
    </tableColumn>
    <tableColumn id="5" xr3:uid="{81D91EED-FE5E-428C-802B-6C0B0D845ACC}" name="Healthcare">
      <calculatedColumnFormula>COUNTIF(F1:F15,"Healthcare")</calculatedColumnFormula>
    </tableColumn>
    <tableColumn id="6" xr3:uid="{255E6F20-B1E4-4E0A-A625-D33BCAF6EBCD}" name="Construction">
      <calculatedColumnFormula>COUNTIF(F2:F52,"Construction")</calculatedColumnFormula>
    </tableColumn>
    <tableColumn id="7" xr3:uid="{C07D4EE6-C42A-4147-86D5-A9894D211119}" name="Finance">
      <calculatedColumnFormula>COUNTIF(F1:F51,"Finance")</calculatedColumnFormula>
    </tableColumn>
  </tableColumns>
  <tableStyleInfo name="TableStyleDark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C8E0461-F56D-4CC5-A1BE-B5D8895583A4}" name="Table6" displayName="Table6" ref="G8:I12" totalsRowShown="0" headerRowDxfId="0">
  <autoFilter ref="G8:I12" xr:uid="{9C8E0461-F56D-4CC5-A1BE-B5D8895583A4}"/>
  <tableColumns count="3">
    <tableColumn id="1" xr3:uid="{5A8E63C3-FF0A-4F6E-81DC-2B7D881E4339}" name="Status Options"/>
    <tableColumn id="2" xr3:uid="{28E4065F-C80C-4E58-9921-C2C86808C0B6}" name="Interaction Types"/>
    <tableColumn id="3" xr3:uid="{B8860AA5-9BF3-4127-B628-68036C599891}" name="Priority Levels"/>
  </tableColumns>
  <tableStyleInfo name="TableStyleMedium2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BC07AFF-BD4E-44B8-9D66-DC43707AE612}" name="Table3" displayName="Table3" ref="K8:L9" totalsRowShown="0">
  <autoFilter ref="K8:L9" xr:uid="{CBC07AFF-BD4E-44B8-9D66-DC43707AE612}">
    <filterColumn colId="0" hiddenButton="1"/>
    <filterColumn colId="1" hiddenButton="1"/>
  </autoFilter>
  <tableColumns count="2">
    <tableColumn id="1" xr3:uid="{B413AB21-C870-48F7-AE1C-EDD499B3322F}" name="Pending">
      <calculatedColumnFormula>COUNTIF('Task Tracker'!G:G, "Pending")</calculatedColumnFormula>
    </tableColumn>
    <tableColumn id="2" xr3:uid="{C658BF39-D7F3-4C86-A324-4239B7C55DD6}" name="Completed">
      <calculatedColumnFormula>COUNTIF('Task Tracker'!G:G, "Completed")</calculatedColumnFormula>
    </tableColumn>
  </tableColumns>
  <tableStyleInfo name="TableStyleDark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7C4A6BB-5D81-4E1D-A818-A439E816594B}" name="Table4" displayName="Table4" ref="K13:K14" totalsRowShown="0">
  <autoFilter ref="K13:K14" xr:uid="{A7C4A6BB-5D81-4E1D-A818-A439E816594B}">
    <filterColumn colId="0" hiddenButton="1"/>
  </autoFilter>
  <tableColumns count="1">
    <tableColumn id="1" xr3:uid="{F38AADE7-74E7-4D04-882A-E6C5C895F9D3}" name="Overdue Tasks">
      <calculatedColumnFormula>COUNTIFS('Task Tracker'!E1:E51, "&lt;"&amp;TODAY(), 'Task Tracker'!G1:G51, "Pending")</calculatedColumnFormula>
    </tableColumn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5.xml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1"/>
  <sheetViews>
    <sheetView tabSelected="1" workbookViewId="0">
      <selection activeCell="M20" sqref="M20"/>
    </sheetView>
  </sheetViews>
  <sheetFormatPr defaultRowHeight="14.4" x14ac:dyDescent="0.3"/>
  <cols>
    <col min="1" max="1" width="11.33203125" bestFit="1" customWidth="1"/>
    <col min="2" max="2" width="16.33203125" bestFit="1" customWidth="1"/>
    <col min="3" max="3" width="29.109375" bestFit="1" customWidth="1"/>
    <col min="4" max="4" width="31.109375" bestFit="1" customWidth="1"/>
    <col min="5" max="5" width="22.21875" bestFit="1" customWidth="1"/>
    <col min="6" max="6" width="11.44140625" bestFit="1" customWidth="1"/>
    <col min="8" max="8" width="18.109375" bestFit="1" customWidth="1"/>
    <col min="9" max="9" width="52.5546875" bestFit="1" customWidth="1"/>
    <col min="10" max="10" width="11.6640625" bestFit="1" customWidth="1"/>
    <col min="11" max="11" width="14.44140625" bestFit="1" customWidth="1"/>
    <col min="13" max="13" width="11.33203125" customWidth="1"/>
    <col min="14" max="14" width="11.77734375" customWidth="1"/>
    <col min="15" max="15" width="13.33203125" customWidth="1"/>
    <col min="16" max="16" width="11.109375" bestFit="1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6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113</v>
      </c>
      <c r="K2" t="s">
        <v>14</v>
      </c>
      <c r="L2" t="s">
        <v>30</v>
      </c>
      <c r="M2" t="s">
        <v>47</v>
      </c>
      <c r="N2" t="s">
        <v>39</v>
      </c>
      <c r="O2" t="s">
        <v>77</v>
      </c>
      <c r="P2" t="s">
        <v>197</v>
      </c>
    </row>
    <row r="3" spans="1:16" x14ac:dyDescent="0.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14</v>
      </c>
      <c r="G3" t="s">
        <v>15</v>
      </c>
      <c r="H3" t="s">
        <v>23</v>
      </c>
      <c r="I3" t="s">
        <v>24</v>
      </c>
      <c r="J3">
        <f>COUNTIF(F1:F51,"Education")</f>
        <v>5</v>
      </c>
      <c r="K3">
        <f>COUNTIF(F1:F51,"Logistics")</f>
        <v>10</v>
      </c>
      <c r="L3">
        <f>COUNTIF(F1:F51,"Tech")</f>
        <v>7</v>
      </c>
      <c r="M3">
        <f>COUNTIF(F1:F51,"Retail")</f>
        <v>6</v>
      </c>
      <c r="N3">
        <f>COUNTIF(F1:F15,"Healthcare")</f>
        <v>5</v>
      </c>
      <c r="O3">
        <f>COUNTIF(F2:F52,"Construction")</f>
        <v>7</v>
      </c>
      <c r="P3">
        <f>COUNTIF(F1:F51,"Finance")</f>
        <v>5</v>
      </c>
    </row>
    <row r="4" spans="1:16" x14ac:dyDescent="0.3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</row>
    <row r="5" spans="1:16" x14ac:dyDescent="0.3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15</v>
      </c>
      <c r="H5" t="s">
        <v>40</v>
      </c>
      <c r="I5" t="s">
        <v>41</v>
      </c>
    </row>
    <row r="6" spans="1:16" x14ac:dyDescent="0.3">
      <c r="A6" t="s">
        <v>42</v>
      </c>
      <c r="B6" t="s">
        <v>43</v>
      </c>
      <c r="C6" t="s">
        <v>44</v>
      </c>
      <c r="D6" t="s">
        <v>45</v>
      </c>
      <c r="E6" t="s">
        <v>46</v>
      </c>
      <c r="F6" t="s">
        <v>47</v>
      </c>
      <c r="G6" t="s">
        <v>31</v>
      </c>
      <c r="H6" t="s">
        <v>48</v>
      </c>
      <c r="I6" t="s">
        <v>49</v>
      </c>
    </row>
    <row r="7" spans="1:16" x14ac:dyDescent="0.3">
      <c r="A7" t="s">
        <v>50</v>
      </c>
      <c r="B7" t="s">
        <v>51</v>
      </c>
      <c r="C7" t="s">
        <v>52</v>
      </c>
      <c r="D7" t="s">
        <v>53</v>
      </c>
      <c r="E7" t="s">
        <v>54</v>
      </c>
      <c r="F7" t="s">
        <v>47</v>
      </c>
      <c r="G7" t="s">
        <v>31</v>
      </c>
      <c r="H7" t="s">
        <v>55</v>
      </c>
      <c r="I7" t="s">
        <v>56</v>
      </c>
    </row>
    <row r="8" spans="1:16" x14ac:dyDescent="0.3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39</v>
      </c>
      <c r="G8" t="s">
        <v>62</v>
      </c>
      <c r="H8" t="s">
        <v>63</v>
      </c>
      <c r="I8" t="s">
        <v>64</v>
      </c>
    </row>
    <row r="9" spans="1:16" x14ac:dyDescent="0.3">
      <c r="A9" t="s">
        <v>65</v>
      </c>
      <c r="B9" t="s">
        <v>66</v>
      </c>
      <c r="C9" t="s">
        <v>67</v>
      </c>
      <c r="D9" t="s">
        <v>68</v>
      </c>
      <c r="E9" t="s">
        <v>69</v>
      </c>
      <c r="F9" t="s">
        <v>39</v>
      </c>
      <c r="G9" t="s">
        <v>62</v>
      </c>
      <c r="H9" t="s">
        <v>70</v>
      </c>
      <c r="I9" t="s">
        <v>71</v>
      </c>
    </row>
    <row r="10" spans="1:16" x14ac:dyDescent="0.3">
      <c r="A10" t="s">
        <v>72</v>
      </c>
      <c r="B10" t="s">
        <v>73</v>
      </c>
      <c r="C10" t="s">
        <v>74</v>
      </c>
      <c r="D10" t="s">
        <v>75</v>
      </c>
      <c r="E10" t="s">
        <v>76</v>
      </c>
      <c r="F10" t="s">
        <v>77</v>
      </c>
      <c r="G10" t="s">
        <v>62</v>
      </c>
      <c r="H10" t="s">
        <v>78</v>
      </c>
      <c r="I10" t="s">
        <v>79</v>
      </c>
    </row>
    <row r="11" spans="1:16" x14ac:dyDescent="0.3">
      <c r="A11" t="s">
        <v>80</v>
      </c>
      <c r="B11" t="s">
        <v>81</v>
      </c>
      <c r="C11" t="s">
        <v>82</v>
      </c>
      <c r="D11" t="s">
        <v>83</v>
      </c>
      <c r="E11" t="s">
        <v>84</v>
      </c>
      <c r="F11" t="s">
        <v>14</v>
      </c>
      <c r="G11" t="s">
        <v>85</v>
      </c>
      <c r="H11" t="s">
        <v>86</v>
      </c>
      <c r="I11" t="s">
        <v>87</v>
      </c>
    </row>
    <row r="12" spans="1:16" x14ac:dyDescent="0.3">
      <c r="A12" t="s">
        <v>88</v>
      </c>
      <c r="B12" t="s">
        <v>89</v>
      </c>
      <c r="C12" t="s">
        <v>90</v>
      </c>
      <c r="D12" t="s">
        <v>91</v>
      </c>
      <c r="E12" t="s">
        <v>92</v>
      </c>
      <c r="F12" t="s">
        <v>39</v>
      </c>
      <c r="G12" t="s">
        <v>31</v>
      </c>
      <c r="H12" t="s">
        <v>93</v>
      </c>
      <c r="I12" t="s">
        <v>94</v>
      </c>
    </row>
    <row r="13" spans="1:16" x14ac:dyDescent="0.3">
      <c r="A13" t="s">
        <v>95</v>
      </c>
      <c r="B13" t="s">
        <v>96</v>
      </c>
      <c r="C13" t="s">
        <v>97</v>
      </c>
      <c r="D13" t="s">
        <v>98</v>
      </c>
      <c r="E13" t="s">
        <v>99</v>
      </c>
      <c r="F13" t="s">
        <v>39</v>
      </c>
      <c r="G13" t="s">
        <v>62</v>
      </c>
      <c r="H13" t="s">
        <v>100</v>
      </c>
      <c r="I13" t="s">
        <v>101</v>
      </c>
    </row>
    <row r="14" spans="1:16" x14ac:dyDescent="0.3">
      <c r="A14" t="s">
        <v>102</v>
      </c>
      <c r="B14" t="s">
        <v>103</v>
      </c>
      <c r="C14" t="s">
        <v>104</v>
      </c>
      <c r="D14" t="s">
        <v>105</v>
      </c>
      <c r="E14" t="s">
        <v>106</v>
      </c>
      <c r="F14" t="s">
        <v>77</v>
      </c>
      <c r="G14" t="s">
        <v>85</v>
      </c>
      <c r="H14" t="s">
        <v>86</v>
      </c>
      <c r="I14" t="s">
        <v>107</v>
      </c>
      <c r="J14" t="s">
        <v>31</v>
      </c>
      <c r="K14" t="s">
        <v>15</v>
      </c>
      <c r="L14" t="s">
        <v>85</v>
      </c>
      <c r="M14" t="s">
        <v>62</v>
      </c>
    </row>
    <row r="15" spans="1:16" x14ac:dyDescent="0.3">
      <c r="A15" t="s">
        <v>108</v>
      </c>
      <c r="B15" t="s">
        <v>109</v>
      </c>
      <c r="C15" t="s">
        <v>110</v>
      </c>
      <c r="D15" t="s">
        <v>111</v>
      </c>
      <c r="E15" t="s">
        <v>112</v>
      </c>
      <c r="F15" t="s">
        <v>113</v>
      </c>
      <c r="G15" t="s">
        <v>85</v>
      </c>
      <c r="H15" t="s">
        <v>114</v>
      </c>
      <c r="I15" t="s">
        <v>115</v>
      </c>
      <c r="J15">
        <f>COUNTIF(G1:G51,"Prospect")</f>
        <v>14</v>
      </c>
      <c r="K15">
        <f>COUNTIF(G1:G51,"Customer")</f>
        <v>11</v>
      </c>
      <c r="L15">
        <f>COUNTIF(G1:G51,"Lead")</f>
        <v>13</v>
      </c>
      <c r="M15">
        <f>COUNTIF(G1:G51,"Contacted")</f>
        <v>12</v>
      </c>
    </row>
    <row r="16" spans="1:16" x14ac:dyDescent="0.3">
      <c r="A16" t="s">
        <v>116</v>
      </c>
      <c r="B16" t="s">
        <v>117</v>
      </c>
      <c r="C16" t="s">
        <v>118</v>
      </c>
      <c r="D16" t="s">
        <v>119</v>
      </c>
      <c r="E16" t="s">
        <v>120</v>
      </c>
      <c r="F16" t="s">
        <v>14</v>
      </c>
      <c r="G16" t="s">
        <v>31</v>
      </c>
      <c r="H16" t="s">
        <v>121</v>
      </c>
      <c r="I16" t="s">
        <v>122</v>
      </c>
    </row>
    <row r="17" spans="1:11" x14ac:dyDescent="0.3">
      <c r="A17" t="s">
        <v>123</v>
      </c>
      <c r="B17" t="s">
        <v>124</v>
      </c>
      <c r="C17" t="s">
        <v>125</v>
      </c>
      <c r="D17" t="s">
        <v>126</v>
      </c>
      <c r="E17" t="s">
        <v>127</v>
      </c>
      <c r="F17" t="s">
        <v>47</v>
      </c>
      <c r="G17" t="s">
        <v>85</v>
      </c>
      <c r="H17" t="s">
        <v>128</v>
      </c>
      <c r="I17" t="s">
        <v>129</v>
      </c>
    </row>
    <row r="18" spans="1:11" x14ac:dyDescent="0.3">
      <c r="A18" t="s">
        <v>130</v>
      </c>
      <c r="B18" t="s">
        <v>131</v>
      </c>
      <c r="C18" t="s">
        <v>132</v>
      </c>
      <c r="D18" t="s">
        <v>133</v>
      </c>
      <c r="E18" t="s">
        <v>134</v>
      </c>
      <c r="F18" t="s">
        <v>77</v>
      </c>
      <c r="G18" t="s">
        <v>15</v>
      </c>
      <c r="H18" t="s">
        <v>135</v>
      </c>
      <c r="I18" t="s">
        <v>136</v>
      </c>
    </row>
    <row r="19" spans="1:11" x14ac:dyDescent="0.3">
      <c r="A19" t="s">
        <v>137</v>
      </c>
      <c r="B19" t="s">
        <v>138</v>
      </c>
      <c r="C19" t="s">
        <v>139</v>
      </c>
      <c r="D19" t="s">
        <v>140</v>
      </c>
      <c r="E19" t="s">
        <v>141</v>
      </c>
      <c r="F19" t="s">
        <v>77</v>
      </c>
      <c r="G19" t="s">
        <v>62</v>
      </c>
      <c r="H19" t="s">
        <v>142</v>
      </c>
      <c r="I19" t="s">
        <v>143</v>
      </c>
    </row>
    <row r="20" spans="1:11" x14ac:dyDescent="0.3">
      <c r="A20" t="s">
        <v>144</v>
      </c>
      <c r="B20" t="s">
        <v>145</v>
      </c>
      <c r="C20" t="s">
        <v>146</v>
      </c>
      <c r="D20" t="s">
        <v>147</v>
      </c>
      <c r="E20" t="s">
        <v>148</v>
      </c>
      <c r="F20" t="s">
        <v>39</v>
      </c>
      <c r="G20" t="s">
        <v>15</v>
      </c>
      <c r="H20" t="s">
        <v>149</v>
      </c>
      <c r="I20" t="s">
        <v>150</v>
      </c>
      <c r="K20" s="8" t="s">
        <v>794</v>
      </c>
    </row>
    <row r="21" spans="1:11" x14ac:dyDescent="0.3">
      <c r="A21" t="s">
        <v>151</v>
      </c>
      <c r="B21" t="s">
        <v>152</v>
      </c>
      <c r="C21" t="s">
        <v>153</v>
      </c>
      <c r="D21" t="s">
        <v>154</v>
      </c>
      <c r="E21" t="s">
        <v>155</v>
      </c>
      <c r="F21" t="s">
        <v>47</v>
      </c>
      <c r="G21" t="s">
        <v>31</v>
      </c>
      <c r="H21" t="s">
        <v>156</v>
      </c>
      <c r="I21" t="s">
        <v>157</v>
      </c>
      <c r="K21" s="9">
        <f>COUNTIF('Customer Database'!G:G, "Customer") / COUNTA('Customer Database'!G:G)</f>
        <v>0.21568627450980393</v>
      </c>
    </row>
    <row r="22" spans="1:11" x14ac:dyDescent="0.3">
      <c r="A22" t="s">
        <v>158</v>
      </c>
      <c r="B22" t="s">
        <v>159</v>
      </c>
      <c r="C22" t="s">
        <v>160</v>
      </c>
      <c r="D22" t="s">
        <v>161</v>
      </c>
      <c r="E22" t="s">
        <v>162</v>
      </c>
      <c r="F22" t="s">
        <v>30</v>
      </c>
      <c r="G22" t="s">
        <v>85</v>
      </c>
      <c r="H22" t="s">
        <v>163</v>
      </c>
      <c r="I22" t="s">
        <v>164</v>
      </c>
    </row>
    <row r="23" spans="1:11" x14ac:dyDescent="0.3">
      <c r="A23" t="s">
        <v>165</v>
      </c>
      <c r="B23" t="s">
        <v>166</v>
      </c>
      <c r="C23" t="s">
        <v>167</v>
      </c>
      <c r="D23" t="s">
        <v>168</v>
      </c>
      <c r="E23" t="s">
        <v>169</v>
      </c>
      <c r="F23" t="s">
        <v>30</v>
      </c>
      <c r="G23" t="s">
        <v>15</v>
      </c>
      <c r="H23" t="s">
        <v>170</v>
      </c>
      <c r="I23" t="s">
        <v>171</v>
      </c>
    </row>
    <row r="24" spans="1:11" x14ac:dyDescent="0.3">
      <c r="A24" t="s">
        <v>172</v>
      </c>
      <c r="B24" t="s">
        <v>173</v>
      </c>
      <c r="C24" t="s">
        <v>174</v>
      </c>
      <c r="D24" t="s">
        <v>175</v>
      </c>
      <c r="E24" t="s">
        <v>176</v>
      </c>
      <c r="F24" t="s">
        <v>113</v>
      </c>
      <c r="G24" t="s">
        <v>85</v>
      </c>
      <c r="H24" t="s">
        <v>177</v>
      </c>
      <c r="I24" t="s">
        <v>178</v>
      </c>
    </row>
    <row r="25" spans="1:11" x14ac:dyDescent="0.3">
      <c r="A25" t="s">
        <v>179</v>
      </c>
      <c r="B25" t="s">
        <v>180</v>
      </c>
      <c r="C25" t="s">
        <v>181</v>
      </c>
      <c r="D25" t="s">
        <v>182</v>
      </c>
      <c r="E25" t="s">
        <v>183</v>
      </c>
      <c r="F25" t="s">
        <v>39</v>
      </c>
      <c r="G25" t="s">
        <v>15</v>
      </c>
      <c r="H25" t="s">
        <v>184</v>
      </c>
      <c r="I25" t="s">
        <v>185</v>
      </c>
    </row>
    <row r="26" spans="1:11" x14ac:dyDescent="0.3">
      <c r="A26" t="s">
        <v>186</v>
      </c>
      <c r="B26" t="s">
        <v>187</v>
      </c>
      <c r="C26" t="s">
        <v>188</v>
      </c>
      <c r="D26" t="s">
        <v>189</v>
      </c>
      <c r="E26" t="s">
        <v>190</v>
      </c>
      <c r="F26" t="s">
        <v>14</v>
      </c>
      <c r="G26" t="s">
        <v>31</v>
      </c>
      <c r="H26" t="s">
        <v>16</v>
      </c>
      <c r="I26" t="s">
        <v>191</v>
      </c>
    </row>
    <row r="27" spans="1:11" x14ac:dyDescent="0.3">
      <c r="A27" t="s">
        <v>192</v>
      </c>
      <c r="B27" t="s">
        <v>193</v>
      </c>
      <c r="C27" t="s">
        <v>194</v>
      </c>
      <c r="D27" t="s">
        <v>195</v>
      </c>
      <c r="E27" t="s">
        <v>196</v>
      </c>
      <c r="F27" t="s">
        <v>197</v>
      </c>
      <c r="G27" t="s">
        <v>31</v>
      </c>
      <c r="H27" t="s">
        <v>48</v>
      </c>
      <c r="I27" t="s">
        <v>198</v>
      </c>
    </row>
    <row r="28" spans="1:11" x14ac:dyDescent="0.3">
      <c r="A28" t="s">
        <v>199</v>
      </c>
      <c r="B28" t="s">
        <v>200</v>
      </c>
      <c r="C28" t="s">
        <v>201</v>
      </c>
      <c r="D28" t="s">
        <v>202</v>
      </c>
      <c r="E28" t="s">
        <v>203</v>
      </c>
      <c r="F28" t="s">
        <v>113</v>
      </c>
      <c r="G28" t="s">
        <v>85</v>
      </c>
      <c r="H28" t="s">
        <v>204</v>
      </c>
      <c r="I28" t="s">
        <v>205</v>
      </c>
    </row>
    <row r="29" spans="1:11" x14ac:dyDescent="0.3">
      <c r="A29" t="s">
        <v>206</v>
      </c>
      <c r="B29" t="s">
        <v>207</v>
      </c>
      <c r="C29" t="s">
        <v>208</v>
      </c>
      <c r="D29" t="s">
        <v>209</v>
      </c>
      <c r="E29" t="s">
        <v>210</v>
      </c>
      <c r="F29" t="s">
        <v>197</v>
      </c>
      <c r="G29" t="s">
        <v>62</v>
      </c>
      <c r="H29" t="s">
        <v>156</v>
      </c>
      <c r="I29" t="s">
        <v>211</v>
      </c>
    </row>
    <row r="30" spans="1:11" x14ac:dyDescent="0.3">
      <c r="A30" t="s">
        <v>212</v>
      </c>
      <c r="B30" t="s">
        <v>213</v>
      </c>
      <c r="C30" t="s">
        <v>214</v>
      </c>
      <c r="D30" t="s">
        <v>215</v>
      </c>
      <c r="E30" t="s">
        <v>216</v>
      </c>
      <c r="F30" t="s">
        <v>197</v>
      </c>
      <c r="G30" t="s">
        <v>62</v>
      </c>
      <c r="H30" t="s">
        <v>217</v>
      </c>
      <c r="I30" t="s">
        <v>218</v>
      </c>
    </row>
    <row r="31" spans="1:11" x14ac:dyDescent="0.3">
      <c r="A31" t="s">
        <v>219</v>
      </c>
      <c r="B31" t="s">
        <v>220</v>
      </c>
      <c r="C31" t="s">
        <v>221</v>
      </c>
      <c r="D31" t="s">
        <v>222</v>
      </c>
      <c r="E31" t="s">
        <v>223</v>
      </c>
      <c r="F31" t="s">
        <v>14</v>
      </c>
      <c r="G31" t="s">
        <v>15</v>
      </c>
      <c r="H31" t="s">
        <v>32</v>
      </c>
      <c r="I31" t="s">
        <v>224</v>
      </c>
    </row>
    <row r="32" spans="1:11" x14ac:dyDescent="0.3">
      <c r="A32" t="s">
        <v>225</v>
      </c>
      <c r="B32" t="s">
        <v>226</v>
      </c>
      <c r="C32" t="s">
        <v>227</v>
      </c>
      <c r="D32" t="s">
        <v>228</v>
      </c>
      <c r="E32" t="s">
        <v>229</v>
      </c>
      <c r="F32" t="s">
        <v>30</v>
      </c>
      <c r="G32" t="s">
        <v>85</v>
      </c>
      <c r="H32" t="s">
        <v>230</v>
      </c>
      <c r="I32" t="s">
        <v>231</v>
      </c>
    </row>
    <row r="33" spans="1:9" x14ac:dyDescent="0.3">
      <c r="A33" t="s">
        <v>232</v>
      </c>
      <c r="B33" t="s">
        <v>233</v>
      </c>
      <c r="C33" t="s">
        <v>234</v>
      </c>
      <c r="D33" t="s">
        <v>235</v>
      </c>
      <c r="E33" t="s">
        <v>236</v>
      </c>
      <c r="F33" t="s">
        <v>77</v>
      </c>
      <c r="G33" t="s">
        <v>15</v>
      </c>
      <c r="H33" t="s">
        <v>237</v>
      </c>
      <c r="I33" t="s">
        <v>238</v>
      </c>
    </row>
    <row r="34" spans="1:9" x14ac:dyDescent="0.3">
      <c r="A34" t="s">
        <v>239</v>
      </c>
      <c r="B34" t="s">
        <v>240</v>
      </c>
      <c r="C34" t="s">
        <v>241</v>
      </c>
      <c r="D34" t="s">
        <v>242</v>
      </c>
      <c r="E34" t="s">
        <v>243</v>
      </c>
      <c r="F34" t="s">
        <v>30</v>
      </c>
      <c r="G34" t="s">
        <v>31</v>
      </c>
      <c r="H34" t="s">
        <v>244</v>
      </c>
      <c r="I34" t="s">
        <v>245</v>
      </c>
    </row>
    <row r="35" spans="1:9" x14ac:dyDescent="0.3">
      <c r="A35" t="s">
        <v>246</v>
      </c>
      <c r="B35" t="s">
        <v>247</v>
      </c>
      <c r="C35" t="s">
        <v>248</v>
      </c>
      <c r="D35" t="s">
        <v>249</v>
      </c>
      <c r="E35" t="s">
        <v>250</v>
      </c>
      <c r="F35" t="s">
        <v>39</v>
      </c>
      <c r="G35" t="s">
        <v>31</v>
      </c>
      <c r="H35" t="s">
        <v>63</v>
      </c>
      <c r="I35" t="s">
        <v>251</v>
      </c>
    </row>
    <row r="36" spans="1:9" x14ac:dyDescent="0.3">
      <c r="A36" t="s">
        <v>252</v>
      </c>
      <c r="B36" t="s">
        <v>253</v>
      </c>
      <c r="C36" t="s">
        <v>254</v>
      </c>
      <c r="D36" t="s">
        <v>255</v>
      </c>
      <c r="E36" t="s">
        <v>256</v>
      </c>
      <c r="F36" t="s">
        <v>113</v>
      </c>
      <c r="G36" t="s">
        <v>85</v>
      </c>
      <c r="H36" t="s">
        <v>163</v>
      </c>
      <c r="I36" t="s">
        <v>257</v>
      </c>
    </row>
    <row r="37" spans="1:9" x14ac:dyDescent="0.3">
      <c r="A37" t="s">
        <v>258</v>
      </c>
      <c r="B37" t="s">
        <v>259</v>
      </c>
      <c r="C37" t="s">
        <v>260</v>
      </c>
      <c r="D37" t="s">
        <v>261</v>
      </c>
      <c r="E37" t="s">
        <v>262</v>
      </c>
      <c r="F37" t="s">
        <v>39</v>
      </c>
      <c r="G37" t="s">
        <v>31</v>
      </c>
      <c r="H37" t="s">
        <v>78</v>
      </c>
      <c r="I37" t="s">
        <v>263</v>
      </c>
    </row>
    <row r="38" spans="1:9" x14ac:dyDescent="0.3">
      <c r="A38" t="s">
        <v>264</v>
      </c>
      <c r="B38" t="s">
        <v>265</v>
      </c>
      <c r="C38" t="s">
        <v>266</v>
      </c>
      <c r="D38" t="s">
        <v>267</v>
      </c>
      <c r="E38" t="s">
        <v>268</v>
      </c>
      <c r="F38" t="s">
        <v>14</v>
      </c>
      <c r="G38" t="s">
        <v>62</v>
      </c>
      <c r="H38" t="s">
        <v>269</v>
      </c>
      <c r="I38" t="s">
        <v>270</v>
      </c>
    </row>
    <row r="39" spans="1:9" x14ac:dyDescent="0.3">
      <c r="A39" t="s">
        <v>271</v>
      </c>
      <c r="B39" t="s">
        <v>272</v>
      </c>
      <c r="C39" t="s">
        <v>273</v>
      </c>
      <c r="D39" t="s">
        <v>274</v>
      </c>
      <c r="E39" t="s">
        <v>275</v>
      </c>
      <c r="F39" t="s">
        <v>14</v>
      </c>
      <c r="G39" t="s">
        <v>31</v>
      </c>
      <c r="H39" t="s">
        <v>276</v>
      </c>
      <c r="I39" t="s">
        <v>277</v>
      </c>
    </row>
    <row r="40" spans="1:9" x14ac:dyDescent="0.3">
      <c r="A40" t="s">
        <v>278</v>
      </c>
      <c r="B40" t="s">
        <v>279</v>
      </c>
      <c r="C40" t="s">
        <v>280</v>
      </c>
      <c r="D40" t="s">
        <v>281</v>
      </c>
      <c r="E40" t="s">
        <v>282</v>
      </c>
      <c r="F40" t="s">
        <v>47</v>
      </c>
      <c r="G40" t="s">
        <v>85</v>
      </c>
      <c r="H40" t="s">
        <v>283</v>
      </c>
      <c r="I40" t="s">
        <v>284</v>
      </c>
    </row>
    <row r="41" spans="1:9" x14ac:dyDescent="0.3">
      <c r="A41" t="s">
        <v>285</v>
      </c>
      <c r="B41" t="s">
        <v>286</v>
      </c>
      <c r="C41" t="s">
        <v>287</v>
      </c>
      <c r="D41" t="s">
        <v>288</v>
      </c>
      <c r="E41" t="s">
        <v>289</v>
      </c>
      <c r="F41" t="s">
        <v>39</v>
      </c>
      <c r="G41" t="s">
        <v>15</v>
      </c>
      <c r="H41" t="s">
        <v>217</v>
      </c>
      <c r="I41" t="s">
        <v>290</v>
      </c>
    </row>
    <row r="42" spans="1:9" x14ac:dyDescent="0.3">
      <c r="A42" t="s">
        <v>291</v>
      </c>
      <c r="B42" t="s">
        <v>292</v>
      </c>
      <c r="C42" t="s">
        <v>293</v>
      </c>
      <c r="D42" t="s">
        <v>294</v>
      </c>
      <c r="E42" t="s">
        <v>295</v>
      </c>
      <c r="F42" t="s">
        <v>77</v>
      </c>
      <c r="G42" t="s">
        <v>62</v>
      </c>
      <c r="H42" t="s">
        <v>269</v>
      </c>
      <c r="I42" t="s">
        <v>296</v>
      </c>
    </row>
    <row r="43" spans="1:9" x14ac:dyDescent="0.3">
      <c r="A43" t="s">
        <v>297</v>
      </c>
      <c r="B43" t="s">
        <v>298</v>
      </c>
      <c r="C43" t="s">
        <v>299</v>
      </c>
      <c r="D43" t="s">
        <v>300</v>
      </c>
      <c r="E43" t="s">
        <v>301</v>
      </c>
      <c r="F43" t="s">
        <v>77</v>
      </c>
      <c r="G43" t="s">
        <v>62</v>
      </c>
      <c r="H43" t="s">
        <v>302</v>
      </c>
      <c r="I43" t="s">
        <v>303</v>
      </c>
    </row>
    <row r="44" spans="1:9" x14ac:dyDescent="0.3">
      <c r="A44" t="s">
        <v>304</v>
      </c>
      <c r="B44" t="s">
        <v>305</v>
      </c>
      <c r="C44" t="s">
        <v>306</v>
      </c>
      <c r="D44" t="s">
        <v>307</v>
      </c>
      <c r="E44" t="s">
        <v>308</v>
      </c>
      <c r="F44" t="s">
        <v>197</v>
      </c>
      <c r="G44" t="s">
        <v>62</v>
      </c>
      <c r="H44" t="s">
        <v>114</v>
      </c>
      <c r="I44" t="s">
        <v>309</v>
      </c>
    </row>
    <row r="45" spans="1:9" x14ac:dyDescent="0.3">
      <c r="A45" t="s">
        <v>310</v>
      </c>
      <c r="B45" t="s">
        <v>311</v>
      </c>
      <c r="C45" t="s">
        <v>312</v>
      </c>
      <c r="D45" t="s">
        <v>313</v>
      </c>
      <c r="E45" t="s">
        <v>314</v>
      </c>
      <c r="F45" t="s">
        <v>30</v>
      </c>
      <c r="G45" t="s">
        <v>31</v>
      </c>
      <c r="H45" t="s">
        <v>315</v>
      </c>
      <c r="I45" t="s">
        <v>316</v>
      </c>
    </row>
    <row r="46" spans="1:9" x14ac:dyDescent="0.3">
      <c r="A46" t="s">
        <v>317</v>
      </c>
      <c r="B46" t="s">
        <v>318</v>
      </c>
      <c r="C46" t="s">
        <v>319</v>
      </c>
      <c r="D46" t="s">
        <v>320</v>
      </c>
      <c r="E46" t="s">
        <v>321</v>
      </c>
      <c r="F46" t="s">
        <v>47</v>
      </c>
      <c r="G46" t="s">
        <v>85</v>
      </c>
      <c r="H46" t="s">
        <v>315</v>
      </c>
      <c r="I46" t="s">
        <v>322</v>
      </c>
    </row>
    <row r="47" spans="1:9" x14ac:dyDescent="0.3">
      <c r="A47" t="s">
        <v>323</v>
      </c>
      <c r="B47" t="s">
        <v>324</v>
      </c>
      <c r="C47" t="s">
        <v>325</v>
      </c>
      <c r="D47" t="s">
        <v>326</v>
      </c>
      <c r="E47" t="s">
        <v>327</v>
      </c>
      <c r="F47" t="s">
        <v>30</v>
      </c>
      <c r="G47" t="s">
        <v>62</v>
      </c>
      <c r="H47" t="s">
        <v>328</v>
      </c>
      <c r="I47" t="s">
        <v>329</v>
      </c>
    </row>
    <row r="48" spans="1:9" x14ac:dyDescent="0.3">
      <c r="A48" t="s">
        <v>330</v>
      </c>
      <c r="B48" t="s">
        <v>331</v>
      </c>
      <c r="C48" t="s">
        <v>332</v>
      </c>
      <c r="D48" t="s">
        <v>333</v>
      </c>
      <c r="E48" t="s">
        <v>334</v>
      </c>
      <c r="F48" t="s">
        <v>197</v>
      </c>
      <c r="G48" t="s">
        <v>85</v>
      </c>
      <c r="H48" t="s">
        <v>276</v>
      </c>
      <c r="I48" t="s">
        <v>335</v>
      </c>
    </row>
    <row r="49" spans="1:9" x14ac:dyDescent="0.3">
      <c r="A49" t="s">
        <v>336</v>
      </c>
      <c r="B49" t="s">
        <v>337</v>
      </c>
      <c r="C49" t="s">
        <v>338</v>
      </c>
      <c r="D49" t="s">
        <v>339</v>
      </c>
      <c r="E49" t="s">
        <v>340</v>
      </c>
      <c r="F49" t="s">
        <v>14</v>
      </c>
      <c r="G49" t="s">
        <v>85</v>
      </c>
      <c r="H49" t="s">
        <v>341</v>
      </c>
      <c r="I49" t="s">
        <v>342</v>
      </c>
    </row>
    <row r="50" spans="1:9" x14ac:dyDescent="0.3">
      <c r="A50" t="s">
        <v>343</v>
      </c>
      <c r="B50" t="s">
        <v>344</v>
      </c>
      <c r="C50" t="s">
        <v>345</v>
      </c>
      <c r="D50" t="s">
        <v>346</v>
      </c>
      <c r="E50" t="s">
        <v>347</v>
      </c>
      <c r="F50" t="s">
        <v>113</v>
      </c>
      <c r="G50" t="s">
        <v>15</v>
      </c>
      <c r="H50" t="s">
        <v>348</v>
      </c>
      <c r="I50" t="s">
        <v>349</v>
      </c>
    </row>
    <row r="51" spans="1:9" x14ac:dyDescent="0.3">
      <c r="A51" t="s">
        <v>350</v>
      </c>
      <c r="B51" t="s">
        <v>351</v>
      </c>
      <c r="C51" t="s">
        <v>352</v>
      </c>
      <c r="D51" t="s">
        <v>353</v>
      </c>
      <c r="E51" t="s">
        <v>354</v>
      </c>
      <c r="F51" t="s">
        <v>14</v>
      </c>
      <c r="G51" t="s">
        <v>31</v>
      </c>
      <c r="H51" t="s">
        <v>170</v>
      </c>
      <c r="I51" t="s">
        <v>355</v>
      </c>
    </row>
  </sheetData>
  <pageMargins left="0.75" right="0.75" top="1" bottom="1" header="0.5" footer="0.5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01"/>
  <sheetViews>
    <sheetView topLeftCell="A176" workbookViewId="0">
      <selection activeCell="H16" sqref="H16"/>
    </sheetView>
  </sheetViews>
  <sheetFormatPr defaultRowHeight="14.4" x14ac:dyDescent="0.3"/>
  <cols>
    <col min="1" max="1" width="10.33203125" bestFit="1" customWidth="1"/>
    <col min="2" max="2" width="11.33203125" bestFit="1" customWidth="1"/>
    <col min="3" max="3" width="14.88671875" bestFit="1" customWidth="1"/>
    <col min="4" max="4" width="60.5546875" bestFit="1" customWidth="1"/>
    <col min="5" max="5" width="14" bestFit="1" customWidth="1"/>
    <col min="7" max="7" width="15.109375" customWidth="1"/>
    <col min="8" max="8" width="17.44140625" customWidth="1"/>
    <col min="9" max="9" width="14.5546875" customWidth="1"/>
    <col min="10" max="10" width="10.109375" customWidth="1"/>
  </cols>
  <sheetData>
    <row r="1" spans="1:9" x14ac:dyDescent="0.3">
      <c r="A1" s="1" t="s">
        <v>356</v>
      </c>
      <c r="B1" s="1" t="s">
        <v>0</v>
      </c>
      <c r="C1" s="1" t="s">
        <v>357</v>
      </c>
      <c r="D1" s="1" t="s">
        <v>358</v>
      </c>
      <c r="E1" s="1" t="s">
        <v>359</v>
      </c>
    </row>
    <row r="2" spans="1:9" x14ac:dyDescent="0.3">
      <c r="A2" t="s">
        <v>163</v>
      </c>
      <c r="B2" t="s">
        <v>246</v>
      </c>
      <c r="C2" t="s">
        <v>360</v>
      </c>
      <c r="D2" t="s">
        <v>361</v>
      </c>
      <c r="E2" t="s">
        <v>86</v>
      </c>
    </row>
    <row r="3" spans="1:9" x14ac:dyDescent="0.3">
      <c r="A3" t="s">
        <v>362</v>
      </c>
      <c r="B3" t="s">
        <v>310</v>
      </c>
      <c r="C3" t="s">
        <v>363</v>
      </c>
      <c r="D3" t="s">
        <v>364</v>
      </c>
      <c r="E3" t="s">
        <v>237</v>
      </c>
    </row>
    <row r="4" spans="1:9" x14ac:dyDescent="0.3">
      <c r="A4" t="s">
        <v>365</v>
      </c>
      <c r="B4" t="s">
        <v>232</v>
      </c>
      <c r="C4" t="s">
        <v>366</v>
      </c>
      <c r="D4" t="s">
        <v>367</v>
      </c>
    </row>
    <row r="5" spans="1:9" x14ac:dyDescent="0.3">
      <c r="A5" t="s">
        <v>368</v>
      </c>
      <c r="B5" t="s">
        <v>285</v>
      </c>
      <c r="C5" t="s">
        <v>3</v>
      </c>
      <c r="D5" t="s">
        <v>369</v>
      </c>
      <c r="E5" t="s">
        <v>156</v>
      </c>
    </row>
    <row r="6" spans="1:9" x14ac:dyDescent="0.3">
      <c r="A6" t="s">
        <v>370</v>
      </c>
      <c r="B6" t="s">
        <v>165</v>
      </c>
      <c r="C6" t="s">
        <v>360</v>
      </c>
      <c r="D6" t="s">
        <v>371</v>
      </c>
    </row>
    <row r="7" spans="1:9" x14ac:dyDescent="0.3">
      <c r="A7" t="s">
        <v>372</v>
      </c>
      <c r="B7" t="s">
        <v>330</v>
      </c>
      <c r="C7" t="s">
        <v>366</v>
      </c>
      <c r="D7" t="s">
        <v>373</v>
      </c>
    </row>
    <row r="8" spans="1:9" x14ac:dyDescent="0.3">
      <c r="A8" t="s">
        <v>362</v>
      </c>
      <c r="B8" t="s">
        <v>116</v>
      </c>
      <c r="C8" t="s">
        <v>366</v>
      </c>
      <c r="D8" t="s">
        <v>374</v>
      </c>
      <c r="E8" t="s">
        <v>375</v>
      </c>
      <c r="G8" s="1" t="s">
        <v>791</v>
      </c>
      <c r="H8" s="1" t="s">
        <v>792</v>
      </c>
      <c r="I8" s="1" t="s">
        <v>793</v>
      </c>
    </row>
    <row r="9" spans="1:9" x14ac:dyDescent="0.3">
      <c r="A9" t="s">
        <v>375</v>
      </c>
      <c r="B9" t="s">
        <v>206</v>
      </c>
      <c r="C9" t="s">
        <v>3</v>
      </c>
      <c r="D9" t="s">
        <v>376</v>
      </c>
      <c r="G9" t="s">
        <v>85</v>
      </c>
      <c r="H9" t="s">
        <v>3</v>
      </c>
      <c r="I9" t="s">
        <v>646</v>
      </c>
    </row>
    <row r="10" spans="1:9" x14ac:dyDescent="0.3">
      <c r="A10" t="s">
        <v>368</v>
      </c>
      <c r="B10" t="s">
        <v>80</v>
      </c>
      <c r="C10" t="s">
        <v>360</v>
      </c>
      <c r="D10" t="s">
        <v>377</v>
      </c>
      <c r="G10" t="s">
        <v>62</v>
      </c>
      <c r="H10" t="s">
        <v>360</v>
      </c>
      <c r="I10" t="s">
        <v>638</v>
      </c>
    </row>
    <row r="11" spans="1:9" x14ac:dyDescent="0.3">
      <c r="A11" t="s">
        <v>378</v>
      </c>
      <c r="B11" t="s">
        <v>264</v>
      </c>
      <c r="C11" t="s">
        <v>3</v>
      </c>
      <c r="D11" t="s">
        <v>379</v>
      </c>
      <c r="G11" t="s">
        <v>31</v>
      </c>
      <c r="H11" t="s">
        <v>366</v>
      </c>
      <c r="I11" t="s">
        <v>650</v>
      </c>
    </row>
    <row r="12" spans="1:9" x14ac:dyDescent="0.3">
      <c r="A12" t="s">
        <v>362</v>
      </c>
      <c r="B12" t="s">
        <v>291</v>
      </c>
      <c r="C12" t="s">
        <v>360</v>
      </c>
      <c r="D12" t="s">
        <v>380</v>
      </c>
      <c r="E12" t="s">
        <v>381</v>
      </c>
      <c r="G12" t="s">
        <v>15</v>
      </c>
      <c r="H12" t="s">
        <v>363</v>
      </c>
    </row>
    <row r="13" spans="1:9" x14ac:dyDescent="0.3">
      <c r="A13" t="s">
        <v>163</v>
      </c>
      <c r="B13" t="s">
        <v>65</v>
      </c>
      <c r="C13" t="s">
        <v>363</v>
      </c>
      <c r="D13" t="s">
        <v>382</v>
      </c>
    </row>
    <row r="14" spans="1:9" x14ac:dyDescent="0.3">
      <c r="A14" t="s">
        <v>383</v>
      </c>
      <c r="B14" t="s">
        <v>65</v>
      </c>
      <c r="C14" t="s">
        <v>3</v>
      </c>
      <c r="D14" t="s">
        <v>384</v>
      </c>
      <c r="E14" t="s">
        <v>170</v>
      </c>
    </row>
    <row r="15" spans="1:9" x14ac:dyDescent="0.3">
      <c r="A15" t="s">
        <v>385</v>
      </c>
      <c r="B15" t="s">
        <v>95</v>
      </c>
      <c r="C15" t="s">
        <v>3</v>
      </c>
      <c r="D15" t="s">
        <v>386</v>
      </c>
      <c r="E15" t="s">
        <v>387</v>
      </c>
    </row>
    <row r="16" spans="1:9" x14ac:dyDescent="0.3">
      <c r="A16" t="s">
        <v>388</v>
      </c>
      <c r="B16" t="s">
        <v>34</v>
      </c>
      <c r="C16" t="s">
        <v>3</v>
      </c>
      <c r="D16" t="s">
        <v>389</v>
      </c>
      <c r="E16" t="s">
        <v>55</v>
      </c>
    </row>
    <row r="17" spans="1:5" x14ac:dyDescent="0.3">
      <c r="A17" t="s">
        <v>390</v>
      </c>
      <c r="B17" t="s">
        <v>57</v>
      </c>
      <c r="C17" t="s">
        <v>366</v>
      </c>
      <c r="D17" t="s">
        <v>391</v>
      </c>
    </row>
    <row r="18" spans="1:5" x14ac:dyDescent="0.3">
      <c r="A18" t="s">
        <v>149</v>
      </c>
      <c r="B18" t="s">
        <v>42</v>
      </c>
      <c r="C18" t="s">
        <v>366</v>
      </c>
      <c r="D18" t="s">
        <v>392</v>
      </c>
      <c r="E18" t="s">
        <v>393</v>
      </c>
    </row>
    <row r="19" spans="1:5" x14ac:dyDescent="0.3">
      <c r="A19" t="s">
        <v>394</v>
      </c>
      <c r="B19" t="s">
        <v>34</v>
      </c>
      <c r="C19" t="s">
        <v>363</v>
      </c>
      <c r="D19" t="s">
        <v>395</v>
      </c>
    </row>
    <row r="20" spans="1:5" x14ac:dyDescent="0.3">
      <c r="A20" t="s">
        <v>121</v>
      </c>
      <c r="B20" t="s">
        <v>57</v>
      </c>
      <c r="C20" t="s">
        <v>363</v>
      </c>
      <c r="D20" t="s">
        <v>396</v>
      </c>
    </row>
    <row r="21" spans="1:5" x14ac:dyDescent="0.3">
      <c r="A21" t="s">
        <v>397</v>
      </c>
      <c r="B21" t="s">
        <v>172</v>
      </c>
      <c r="C21" t="s">
        <v>363</v>
      </c>
      <c r="D21" t="s">
        <v>398</v>
      </c>
      <c r="E21" t="s">
        <v>399</v>
      </c>
    </row>
    <row r="22" spans="1:5" x14ac:dyDescent="0.3">
      <c r="A22" t="s">
        <v>135</v>
      </c>
      <c r="B22" t="s">
        <v>264</v>
      </c>
      <c r="C22" t="s">
        <v>360</v>
      </c>
      <c r="D22" t="s">
        <v>400</v>
      </c>
      <c r="E22" t="s">
        <v>390</v>
      </c>
    </row>
    <row r="23" spans="1:5" x14ac:dyDescent="0.3">
      <c r="A23" t="s">
        <v>55</v>
      </c>
      <c r="B23" t="s">
        <v>350</v>
      </c>
      <c r="C23" t="s">
        <v>3</v>
      </c>
      <c r="D23" t="s">
        <v>401</v>
      </c>
      <c r="E23" t="s">
        <v>362</v>
      </c>
    </row>
    <row r="24" spans="1:5" x14ac:dyDescent="0.3">
      <c r="A24" t="s">
        <v>128</v>
      </c>
      <c r="B24" t="s">
        <v>88</v>
      </c>
      <c r="C24" t="s">
        <v>366</v>
      </c>
      <c r="D24" t="s">
        <v>402</v>
      </c>
      <c r="E24" t="s">
        <v>114</v>
      </c>
    </row>
    <row r="25" spans="1:5" x14ac:dyDescent="0.3">
      <c r="A25" t="s">
        <v>70</v>
      </c>
      <c r="B25" t="s">
        <v>278</v>
      </c>
      <c r="C25" t="s">
        <v>363</v>
      </c>
      <c r="D25" t="s">
        <v>403</v>
      </c>
      <c r="E25" t="s">
        <v>70</v>
      </c>
    </row>
    <row r="26" spans="1:5" x14ac:dyDescent="0.3">
      <c r="A26" t="s">
        <v>375</v>
      </c>
      <c r="B26" t="s">
        <v>225</v>
      </c>
      <c r="C26" t="s">
        <v>363</v>
      </c>
      <c r="D26" t="s">
        <v>404</v>
      </c>
      <c r="E26" t="s">
        <v>63</v>
      </c>
    </row>
    <row r="27" spans="1:5" x14ac:dyDescent="0.3">
      <c r="A27" t="s">
        <v>184</v>
      </c>
      <c r="B27" t="s">
        <v>239</v>
      </c>
      <c r="C27" t="s">
        <v>366</v>
      </c>
      <c r="D27" t="s">
        <v>405</v>
      </c>
      <c r="E27" t="s">
        <v>383</v>
      </c>
    </row>
    <row r="28" spans="1:5" x14ac:dyDescent="0.3">
      <c r="A28" t="s">
        <v>370</v>
      </c>
      <c r="B28" t="s">
        <v>304</v>
      </c>
      <c r="C28" t="s">
        <v>366</v>
      </c>
      <c r="D28" t="s">
        <v>406</v>
      </c>
    </row>
    <row r="29" spans="1:5" x14ac:dyDescent="0.3">
      <c r="A29" t="s">
        <v>407</v>
      </c>
      <c r="B29" t="s">
        <v>317</v>
      </c>
      <c r="C29" t="s">
        <v>3</v>
      </c>
      <c r="D29" t="s">
        <v>408</v>
      </c>
      <c r="E29" t="s">
        <v>184</v>
      </c>
    </row>
    <row r="30" spans="1:5" x14ac:dyDescent="0.3">
      <c r="A30" t="s">
        <v>328</v>
      </c>
      <c r="B30" t="s">
        <v>165</v>
      </c>
      <c r="C30" t="s">
        <v>3</v>
      </c>
      <c r="D30" t="s">
        <v>409</v>
      </c>
      <c r="E30" t="s">
        <v>156</v>
      </c>
    </row>
    <row r="31" spans="1:5" x14ac:dyDescent="0.3">
      <c r="A31" t="s">
        <v>381</v>
      </c>
      <c r="B31" t="s">
        <v>123</v>
      </c>
      <c r="C31" t="s">
        <v>363</v>
      </c>
      <c r="D31" t="s">
        <v>410</v>
      </c>
      <c r="E31" t="s">
        <v>407</v>
      </c>
    </row>
    <row r="32" spans="1:5" x14ac:dyDescent="0.3">
      <c r="A32" t="s">
        <v>411</v>
      </c>
      <c r="B32" t="s">
        <v>310</v>
      </c>
      <c r="C32" t="s">
        <v>366</v>
      </c>
      <c r="D32" t="s">
        <v>412</v>
      </c>
      <c r="E32" t="s">
        <v>413</v>
      </c>
    </row>
    <row r="33" spans="1:5" x14ac:dyDescent="0.3">
      <c r="A33" t="s">
        <v>385</v>
      </c>
      <c r="B33" t="s">
        <v>291</v>
      </c>
      <c r="C33" t="s">
        <v>360</v>
      </c>
      <c r="D33" t="s">
        <v>414</v>
      </c>
      <c r="E33" t="s">
        <v>217</v>
      </c>
    </row>
    <row r="34" spans="1:5" x14ac:dyDescent="0.3">
      <c r="A34" t="s">
        <v>40</v>
      </c>
      <c r="B34" t="s">
        <v>336</v>
      </c>
      <c r="C34" t="s">
        <v>363</v>
      </c>
      <c r="D34" t="s">
        <v>415</v>
      </c>
      <c r="E34" t="s">
        <v>365</v>
      </c>
    </row>
    <row r="35" spans="1:5" x14ac:dyDescent="0.3">
      <c r="A35" t="s">
        <v>416</v>
      </c>
      <c r="B35" t="s">
        <v>9</v>
      </c>
      <c r="C35" t="s">
        <v>360</v>
      </c>
      <c r="D35" t="s">
        <v>417</v>
      </c>
      <c r="E35" t="s">
        <v>128</v>
      </c>
    </row>
    <row r="36" spans="1:5" x14ac:dyDescent="0.3">
      <c r="A36" t="s">
        <v>375</v>
      </c>
      <c r="B36" t="s">
        <v>123</v>
      </c>
      <c r="C36" t="s">
        <v>360</v>
      </c>
      <c r="D36" t="s">
        <v>418</v>
      </c>
      <c r="E36" t="s">
        <v>385</v>
      </c>
    </row>
    <row r="37" spans="1:5" x14ac:dyDescent="0.3">
      <c r="A37" t="s">
        <v>170</v>
      </c>
      <c r="B37" t="s">
        <v>323</v>
      </c>
      <c r="C37" t="s">
        <v>363</v>
      </c>
      <c r="D37" t="s">
        <v>419</v>
      </c>
    </row>
    <row r="38" spans="1:5" x14ac:dyDescent="0.3">
      <c r="A38" t="s">
        <v>420</v>
      </c>
      <c r="B38" t="s">
        <v>317</v>
      </c>
      <c r="C38" t="s">
        <v>363</v>
      </c>
      <c r="D38" t="s">
        <v>421</v>
      </c>
      <c r="E38" t="s">
        <v>244</v>
      </c>
    </row>
    <row r="39" spans="1:5" x14ac:dyDescent="0.3">
      <c r="A39" t="s">
        <v>422</v>
      </c>
      <c r="B39" t="s">
        <v>25</v>
      </c>
      <c r="C39" t="s">
        <v>360</v>
      </c>
      <c r="D39" t="s">
        <v>423</v>
      </c>
      <c r="E39" t="s">
        <v>244</v>
      </c>
    </row>
    <row r="40" spans="1:5" x14ac:dyDescent="0.3">
      <c r="A40" t="s">
        <v>114</v>
      </c>
      <c r="B40" t="s">
        <v>317</v>
      </c>
      <c r="C40" t="s">
        <v>360</v>
      </c>
      <c r="D40" t="s">
        <v>424</v>
      </c>
      <c r="E40" t="s">
        <v>425</v>
      </c>
    </row>
    <row r="41" spans="1:5" x14ac:dyDescent="0.3">
      <c r="A41" t="s">
        <v>55</v>
      </c>
      <c r="B41" t="s">
        <v>232</v>
      </c>
      <c r="C41" t="s">
        <v>3</v>
      </c>
      <c r="D41" t="s">
        <v>426</v>
      </c>
      <c r="E41" t="s">
        <v>375</v>
      </c>
    </row>
    <row r="42" spans="1:5" x14ac:dyDescent="0.3">
      <c r="A42" t="s">
        <v>427</v>
      </c>
      <c r="B42" t="s">
        <v>158</v>
      </c>
      <c r="C42" t="s">
        <v>366</v>
      </c>
      <c r="D42" t="s">
        <v>428</v>
      </c>
      <c r="E42" t="s">
        <v>128</v>
      </c>
    </row>
    <row r="43" spans="1:5" x14ac:dyDescent="0.3">
      <c r="A43" t="s">
        <v>420</v>
      </c>
      <c r="B43" t="s">
        <v>199</v>
      </c>
      <c r="C43" t="s">
        <v>360</v>
      </c>
      <c r="D43" t="s">
        <v>429</v>
      </c>
      <c r="E43" t="s">
        <v>156</v>
      </c>
    </row>
    <row r="44" spans="1:5" x14ac:dyDescent="0.3">
      <c r="A44" t="s">
        <v>407</v>
      </c>
      <c r="B44" t="s">
        <v>291</v>
      </c>
      <c r="C44" t="s">
        <v>3</v>
      </c>
      <c r="D44" t="s">
        <v>430</v>
      </c>
      <c r="E44" t="s">
        <v>431</v>
      </c>
    </row>
    <row r="45" spans="1:5" x14ac:dyDescent="0.3">
      <c r="A45" t="s">
        <v>121</v>
      </c>
      <c r="B45" t="s">
        <v>9</v>
      </c>
      <c r="C45" t="s">
        <v>363</v>
      </c>
      <c r="D45" t="s">
        <v>432</v>
      </c>
      <c r="E45" t="s">
        <v>433</v>
      </c>
    </row>
    <row r="46" spans="1:5" x14ac:dyDescent="0.3">
      <c r="A46" t="s">
        <v>393</v>
      </c>
      <c r="B46" t="s">
        <v>158</v>
      </c>
      <c r="C46" t="s">
        <v>3</v>
      </c>
      <c r="D46" t="s">
        <v>434</v>
      </c>
    </row>
    <row r="47" spans="1:5" x14ac:dyDescent="0.3">
      <c r="A47" t="s">
        <v>431</v>
      </c>
      <c r="B47" t="s">
        <v>323</v>
      </c>
      <c r="C47" t="s">
        <v>3</v>
      </c>
      <c r="D47" t="s">
        <v>435</v>
      </c>
      <c r="E47" t="s">
        <v>315</v>
      </c>
    </row>
    <row r="48" spans="1:5" x14ac:dyDescent="0.3">
      <c r="A48" t="s">
        <v>149</v>
      </c>
      <c r="B48" t="s">
        <v>246</v>
      </c>
      <c r="C48" t="s">
        <v>3</v>
      </c>
      <c r="D48" t="s">
        <v>436</v>
      </c>
    </row>
    <row r="49" spans="1:5" x14ac:dyDescent="0.3">
      <c r="A49" t="s">
        <v>437</v>
      </c>
      <c r="B49" t="s">
        <v>278</v>
      </c>
      <c r="C49" t="s">
        <v>360</v>
      </c>
      <c r="D49" t="s">
        <v>438</v>
      </c>
      <c r="E49" t="s">
        <v>276</v>
      </c>
    </row>
    <row r="50" spans="1:5" x14ac:dyDescent="0.3">
      <c r="A50" t="s">
        <v>269</v>
      </c>
      <c r="B50" t="s">
        <v>317</v>
      </c>
      <c r="C50" t="s">
        <v>360</v>
      </c>
      <c r="D50" t="s">
        <v>439</v>
      </c>
    </row>
    <row r="51" spans="1:5" x14ac:dyDescent="0.3">
      <c r="A51" t="s">
        <v>407</v>
      </c>
      <c r="B51" t="s">
        <v>192</v>
      </c>
      <c r="C51" t="s">
        <v>3</v>
      </c>
      <c r="D51" t="s">
        <v>440</v>
      </c>
    </row>
    <row r="52" spans="1:5" x14ac:dyDescent="0.3">
      <c r="A52" t="s">
        <v>441</v>
      </c>
      <c r="B52" t="s">
        <v>212</v>
      </c>
      <c r="C52" t="s">
        <v>3</v>
      </c>
      <c r="D52" t="s">
        <v>442</v>
      </c>
      <c r="E52" t="s">
        <v>217</v>
      </c>
    </row>
    <row r="53" spans="1:5" x14ac:dyDescent="0.3">
      <c r="A53" t="s">
        <v>383</v>
      </c>
      <c r="B53" t="s">
        <v>297</v>
      </c>
      <c r="C53" t="s">
        <v>366</v>
      </c>
      <c r="D53" t="s">
        <v>443</v>
      </c>
    </row>
    <row r="54" spans="1:5" x14ac:dyDescent="0.3">
      <c r="A54" t="s">
        <v>362</v>
      </c>
      <c r="B54" t="s">
        <v>80</v>
      </c>
      <c r="C54" t="s">
        <v>366</v>
      </c>
      <c r="D54" t="s">
        <v>444</v>
      </c>
      <c r="E54" t="s">
        <v>328</v>
      </c>
    </row>
    <row r="55" spans="1:5" x14ac:dyDescent="0.3">
      <c r="A55" t="s">
        <v>32</v>
      </c>
      <c r="B55" t="s">
        <v>25</v>
      </c>
      <c r="C55" t="s">
        <v>360</v>
      </c>
      <c r="D55" t="s">
        <v>445</v>
      </c>
      <c r="E55" t="s">
        <v>446</v>
      </c>
    </row>
    <row r="56" spans="1:5" x14ac:dyDescent="0.3">
      <c r="A56" t="s">
        <v>420</v>
      </c>
      <c r="B56" t="s">
        <v>158</v>
      </c>
      <c r="C56" t="s">
        <v>366</v>
      </c>
      <c r="D56" t="s">
        <v>447</v>
      </c>
      <c r="E56" t="s">
        <v>448</v>
      </c>
    </row>
    <row r="57" spans="1:5" x14ac:dyDescent="0.3">
      <c r="A57" t="s">
        <v>387</v>
      </c>
      <c r="B57" t="s">
        <v>25</v>
      </c>
      <c r="C57" t="s">
        <v>363</v>
      </c>
      <c r="D57" t="s">
        <v>449</v>
      </c>
      <c r="E57" t="s">
        <v>450</v>
      </c>
    </row>
    <row r="58" spans="1:5" x14ac:dyDescent="0.3">
      <c r="A58" t="s">
        <v>269</v>
      </c>
      <c r="B58" t="s">
        <v>219</v>
      </c>
      <c r="C58" t="s">
        <v>363</v>
      </c>
      <c r="D58" t="s">
        <v>451</v>
      </c>
      <c r="E58" t="s">
        <v>452</v>
      </c>
    </row>
    <row r="59" spans="1:5" x14ac:dyDescent="0.3">
      <c r="A59" t="s">
        <v>453</v>
      </c>
      <c r="B59" t="s">
        <v>95</v>
      </c>
      <c r="C59" t="s">
        <v>360</v>
      </c>
      <c r="D59" t="s">
        <v>454</v>
      </c>
      <c r="E59" t="s">
        <v>455</v>
      </c>
    </row>
    <row r="60" spans="1:5" x14ac:dyDescent="0.3">
      <c r="A60" t="s">
        <v>399</v>
      </c>
      <c r="B60" t="s">
        <v>9</v>
      </c>
      <c r="C60" t="s">
        <v>360</v>
      </c>
      <c r="D60" t="s">
        <v>456</v>
      </c>
    </row>
    <row r="61" spans="1:5" x14ac:dyDescent="0.3">
      <c r="A61" t="s">
        <v>32</v>
      </c>
      <c r="B61" t="s">
        <v>165</v>
      </c>
      <c r="C61" t="s">
        <v>366</v>
      </c>
      <c r="D61" t="s">
        <v>457</v>
      </c>
      <c r="E61" t="s">
        <v>458</v>
      </c>
    </row>
    <row r="62" spans="1:5" x14ac:dyDescent="0.3">
      <c r="A62" t="s">
        <v>375</v>
      </c>
      <c r="B62" t="s">
        <v>50</v>
      </c>
      <c r="C62" t="s">
        <v>366</v>
      </c>
      <c r="D62" t="s">
        <v>459</v>
      </c>
      <c r="E62" t="s">
        <v>460</v>
      </c>
    </row>
    <row r="63" spans="1:5" x14ac:dyDescent="0.3">
      <c r="A63" t="s">
        <v>23</v>
      </c>
      <c r="B63" t="s">
        <v>25</v>
      </c>
      <c r="C63" t="s">
        <v>366</v>
      </c>
      <c r="D63" t="s">
        <v>461</v>
      </c>
    </row>
    <row r="64" spans="1:5" x14ac:dyDescent="0.3">
      <c r="A64" t="s">
        <v>462</v>
      </c>
      <c r="B64" t="s">
        <v>271</v>
      </c>
      <c r="C64" t="s">
        <v>366</v>
      </c>
      <c r="D64" t="s">
        <v>463</v>
      </c>
      <c r="E64" t="s">
        <v>100</v>
      </c>
    </row>
    <row r="65" spans="1:5" x14ac:dyDescent="0.3">
      <c r="A65" t="s">
        <v>464</v>
      </c>
      <c r="B65" t="s">
        <v>72</v>
      </c>
      <c r="C65" t="s">
        <v>366</v>
      </c>
      <c r="D65" t="s">
        <v>465</v>
      </c>
    </row>
    <row r="66" spans="1:5" x14ac:dyDescent="0.3">
      <c r="A66" t="s">
        <v>48</v>
      </c>
      <c r="B66" t="s">
        <v>330</v>
      </c>
      <c r="C66" t="s">
        <v>360</v>
      </c>
      <c r="D66" t="s">
        <v>466</v>
      </c>
      <c r="E66" t="s">
        <v>135</v>
      </c>
    </row>
    <row r="67" spans="1:5" x14ac:dyDescent="0.3">
      <c r="A67" t="s">
        <v>365</v>
      </c>
      <c r="B67" t="s">
        <v>95</v>
      </c>
      <c r="C67" t="s">
        <v>3</v>
      </c>
      <c r="D67" t="s">
        <v>467</v>
      </c>
      <c r="E67" t="s">
        <v>468</v>
      </c>
    </row>
    <row r="68" spans="1:5" x14ac:dyDescent="0.3">
      <c r="A68" t="s">
        <v>455</v>
      </c>
      <c r="B68" t="s">
        <v>165</v>
      </c>
      <c r="C68" t="s">
        <v>366</v>
      </c>
      <c r="D68" t="s">
        <v>469</v>
      </c>
      <c r="E68" t="s">
        <v>370</v>
      </c>
    </row>
    <row r="69" spans="1:5" x14ac:dyDescent="0.3">
      <c r="A69" t="s">
        <v>385</v>
      </c>
      <c r="B69" t="s">
        <v>258</v>
      </c>
      <c r="C69" t="s">
        <v>363</v>
      </c>
      <c r="D69" t="s">
        <v>470</v>
      </c>
      <c r="E69" t="s">
        <v>365</v>
      </c>
    </row>
    <row r="70" spans="1:5" x14ac:dyDescent="0.3">
      <c r="A70" t="s">
        <v>55</v>
      </c>
      <c r="B70" t="s">
        <v>165</v>
      </c>
      <c r="C70" t="s">
        <v>3</v>
      </c>
      <c r="D70" t="s">
        <v>471</v>
      </c>
      <c r="E70" t="s">
        <v>393</v>
      </c>
    </row>
    <row r="71" spans="1:5" x14ac:dyDescent="0.3">
      <c r="A71" t="s">
        <v>394</v>
      </c>
      <c r="B71" t="s">
        <v>232</v>
      </c>
      <c r="C71" t="s">
        <v>363</v>
      </c>
      <c r="D71" t="s">
        <v>472</v>
      </c>
    </row>
    <row r="72" spans="1:5" x14ac:dyDescent="0.3">
      <c r="A72" t="s">
        <v>32</v>
      </c>
      <c r="B72" t="s">
        <v>165</v>
      </c>
      <c r="C72" t="s">
        <v>360</v>
      </c>
      <c r="D72" t="s">
        <v>473</v>
      </c>
      <c r="E72" t="s">
        <v>474</v>
      </c>
    </row>
    <row r="73" spans="1:5" x14ac:dyDescent="0.3">
      <c r="A73" t="s">
        <v>142</v>
      </c>
      <c r="B73" t="s">
        <v>264</v>
      </c>
      <c r="C73" t="s">
        <v>363</v>
      </c>
      <c r="D73" t="s">
        <v>475</v>
      </c>
      <c r="E73" t="s">
        <v>40</v>
      </c>
    </row>
    <row r="74" spans="1:5" x14ac:dyDescent="0.3">
      <c r="A74" t="s">
        <v>455</v>
      </c>
      <c r="B74" t="s">
        <v>50</v>
      </c>
      <c r="C74" t="s">
        <v>3</v>
      </c>
      <c r="D74" t="s">
        <v>476</v>
      </c>
      <c r="E74" t="s">
        <v>204</v>
      </c>
    </row>
    <row r="75" spans="1:5" x14ac:dyDescent="0.3">
      <c r="A75" t="s">
        <v>100</v>
      </c>
      <c r="B75" t="s">
        <v>336</v>
      </c>
      <c r="C75" t="s">
        <v>360</v>
      </c>
      <c r="D75" t="s">
        <v>477</v>
      </c>
    </row>
    <row r="76" spans="1:5" x14ac:dyDescent="0.3">
      <c r="A76" t="s">
        <v>478</v>
      </c>
      <c r="B76" t="s">
        <v>9</v>
      </c>
      <c r="C76" t="s">
        <v>3</v>
      </c>
      <c r="D76" t="s">
        <v>479</v>
      </c>
      <c r="E76" t="s">
        <v>480</v>
      </c>
    </row>
    <row r="77" spans="1:5" x14ac:dyDescent="0.3">
      <c r="A77" t="s">
        <v>170</v>
      </c>
      <c r="B77" t="s">
        <v>144</v>
      </c>
      <c r="C77" t="s">
        <v>363</v>
      </c>
      <c r="D77" t="s">
        <v>481</v>
      </c>
      <c r="E77" t="s">
        <v>458</v>
      </c>
    </row>
    <row r="78" spans="1:5" x14ac:dyDescent="0.3">
      <c r="A78" t="s">
        <v>482</v>
      </c>
      <c r="B78" t="s">
        <v>271</v>
      </c>
      <c r="C78" t="s">
        <v>360</v>
      </c>
      <c r="D78" t="s">
        <v>483</v>
      </c>
      <c r="E78" t="s">
        <v>452</v>
      </c>
    </row>
    <row r="79" spans="1:5" x14ac:dyDescent="0.3">
      <c r="A79" t="s">
        <v>362</v>
      </c>
      <c r="B79" t="s">
        <v>116</v>
      </c>
      <c r="C79" t="s">
        <v>366</v>
      </c>
      <c r="D79" t="s">
        <v>484</v>
      </c>
      <c r="E79" t="s">
        <v>156</v>
      </c>
    </row>
    <row r="80" spans="1:5" x14ac:dyDescent="0.3">
      <c r="A80" t="s">
        <v>276</v>
      </c>
      <c r="B80" t="s">
        <v>206</v>
      </c>
      <c r="C80" t="s">
        <v>360</v>
      </c>
      <c r="D80" t="s">
        <v>485</v>
      </c>
      <c r="E80" t="s">
        <v>448</v>
      </c>
    </row>
    <row r="81" spans="1:5" x14ac:dyDescent="0.3">
      <c r="A81" t="s">
        <v>388</v>
      </c>
      <c r="B81" t="s">
        <v>317</v>
      </c>
      <c r="C81" t="s">
        <v>3</v>
      </c>
      <c r="D81" t="s">
        <v>486</v>
      </c>
      <c r="E81" t="s">
        <v>370</v>
      </c>
    </row>
    <row r="82" spans="1:5" x14ac:dyDescent="0.3">
      <c r="A82" t="s">
        <v>388</v>
      </c>
      <c r="B82" t="s">
        <v>343</v>
      </c>
      <c r="C82" t="s">
        <v>360</v>
      </c>
      <c r="D82" t="s">
        <v>487</v>
      </c>
    </row>
    <row r="83" spans="1:5" x14ac:dyDescent="0.3">
      <c r="A83" t="s">
        <v>121</v>
      </c>
      <c r="B83" t="s">
        <v>192</v>
      </c>
      <c r="C83" t="s">
        <v>366</v>
      </c>
      <c r="D83" t="s">
        <v>488</v>
      </c>
    </row>
    <row r="84" spans="1:5" x14ac:dyDescent="0.3">
      <c r="A84" t="s">
        <v>393</v>
      </c>
      <c r="B84" t="s">
        <v>25</v>
      </c>
      <c r="C84" t="s">
        <v>360</v>
      </c>
      <c r="D84" t="s">
        <v>489</v>
      </c>
      <c r="E84" t="s">
        <v>413</v>
      </c>
    </row>
    <row r="85" spans="1:5" x14ac:dyDescent="0.3">
      <c r="A85" t="s">
        <v>383</v>
      </c>
      <c r="B85" t="s">
        <v>102</v>
      </c>
      <c r="C85" t="s">
        <v>363</v>
      </c>
      <c r="D85" t="s">
        <v>490</v>
      </c>
      <c r="E85" t="s">
        <v>491</v>
      </c>
    </row>
    <row r="86" spans="1:5" x14ac:dyDescent="0.3">
      <c r="A86" t="s">
        <v>86</v>
      </c>
      <c r="B86" t="s">
        <v>80</v>
      </c>
      <c r="C86" t="s">
        <v>3</v>
      </c>
      <c r="D86" t="s">
        <v>492</v>
      </c>
      <c r="E86" t="s">
        <v>462</v>
      </c>
    </row>
    <row r="87" spans="1:5" x14ac:dyDescent="0.3">
      <c r="A87" t="s">
        <v>244</v>
      </c>
      <c r="B87" t="s">
        <v>80</v>
      </c>
      <c r="C87" t="s">
        <v>363</v>
      </c>
      <c r="D87" t="s">
        <v>493</v>
      </c>
      <c r="E87" t="s">
        <v>375</v>
      </c>
    </row>
    <row r="88" spans="1:5" x14ac:dyDescent="0.3">
      <c r="A88" t="s">
        <v>276</v>
      </c>
      <c r="B88" t="s">
        <v>246</v>
      </c>
      <c r="C88" t="s">
        <v>363</v>
      </c>
      <c r="D88" t="s">
        <v>494</v>
      </c>
      <c r="E88" t="s">
        <v>441</v>
      </c>
    </row>
    <row r="89" spans="1:5" x14ac:dyDescent="0.3">
      <c r="A89" t="s">
        <v>348</v>
      </c>
      <c r="B89" t="s">
        <v>158</v>
      </c>
      <c r="C89" t="s">
        <v>363</v>
      </c>
      <c r="D89" t="s">
        <v>495</v>
      </c>
      <c r="E89" t="s">
        <v>387</v>
      </c>
    </row>
    <row r="90" spans="1:5" x14ac:dyDescent="0.3">
      <c r="A90" t="s">
        <v>16</v>
      </c>
      <c r="B90" t="s">
        <v>304</v>
      </c>
      <c r="C90" t="s">
        <v>360</v>
      </c>
      <c r="D90" t="s">
        <v>496</v>
      </c>
      <c r="E90" t="s">
        <v>433</v>
      </c>
    </row>
    <row r="91" spans="1:5" x14ac:dyDescent="0.3">
      <c r="A91" t="s">
        <v>480</v>
      </c>
      <c r="B91" t="s">
        <v>116</v>
      </c>
      <c r="C91" t="s">
        <v>3</v>
      </c>
      <c r="D91" t="s">
        <v>497</v>
      </c>
      <c r="E91" t="s">
        <v>468</v>
      </c>
    </row>
    <row r="92" spans="1:5" x14ac:dyDescent="0.3">
      <c r="A92" t="s">
        <v>381</v>
      </c>
      <c r="B92" t="s">
        <v>336</v>
      </c>
      <c r="C92" t="s">
        <v>366</v>
      </c>
      <c r="D92" t="s">
        <v>498</v>
      </c>
      <c r="E92" t="s">
        <v>499</v>
      </c>
    </row>
    <row r="93" spans="1:5" x14ac:dyDescent="0.3">
      <c r="A93" t="s">
        <v>500</v>
      </c>
      <c r="B93" t="s">
        <v>246</v>
      </c>
      <c r="C93" t="s">
        <v>360</v>
      </c>
      <c r="D93" t="s">
        <v>501</v>
      </c>
      <c r="E93" t="s">
        <v>230</v>
      </c>
    </row>
    <row r="94" spans="1:5" x14ac:dyDescent="0.3">
      <c r="A94" t="s">
        <v>464</v>
      </c>
      <c r="B94" t="s">
        <v>80</v>
      </c>
      <c r="C94" t="s">
        <v>363</v>
      </c>
      <c r="D94" t="s">
        <v>502</v>
      </c>
      <c r="E94" t="s">
        <v>491</v>
      </c>
    </row>
    <row r="95" spans="1:5" x14ac:dyDescent="0.3">
      <c r="A95" t="s">
        <v>416</v>
      </c>
      <c r="B95" t="s">
        <v>323</v>
      </c>
      <c r="C95" t="s">
        <v>363</v>
      </c>
      <c r="D95" t="s">
        <v>503</v>
      </c>
    </row>
    <row r="96" spans="1:5" x14ac:dyDescent="0.3">
      <c r="A96" t="s">
        <v>504</v>
      </c>
      <c r="B96" t="s">
        <v>50</v>
      </c>
      <c r="C96" t="s">
        <v>3</v>
      </c>
      <c r="D96" t="s">
        <v>505</v>
      </c>
    </row>
    <row r="97" spans="1:5" x14ac:dyDescent="0.3">
      <c r="A97" t="s">
        <v>506</v>
      </c>
      <c r="B97" t="s">
        <v>72</v>
      </c>
      <c r="C97" t="s">
        <v>3</v>
      </c>
      <c r="D97" t="s">
        <v>507</v>
      </c>
      <c r="E97" t="s">
        <v>508</v>
      </c>
    </row>
    <row r="98" spans="1:5" x14ac:dyDescent="0.3">
      <c r="A98" t="s">
        <v>388</v>
      </c>
      <c r="B98" t="s">
        <v>212</v>
      </c>
      <c r="C98" t="s">
        <v>366</v>
      </c>
      <c r="D98" t="s">
        <v>509</v>
      </c>
      <c r="E98" t="s">
        <v>328</v>
      </c>
    </row>
    <row r="99" spans="1:5" x14ac:dyDescent="0.3">
      <c r="A99" t="s">
        <v>230</v>
      </c>
      <c r="B99" t="s">
        <v>80</v>
      </c>
      <c r="C99" t="s">
        <v>363</v>
      </c>
      <c r="D99" t="s">
        <v>510</v>
      </c>
      <c r="E99" t="s">
        <v>448</v>
      </c>
    </row>
    <row r="100" spans="1:5" x14ac:dyDescent="0.3">
      <c r="A100" t="s">
        <v>100</v>
      </c>
      <c r="B100" t="s">
        <v>186</v>
      </c>
      <c r="C100" t="s">
        <v>3</v>
      </c>
      <c r="D100" t="s">
        <v>511</v>
      </c>
      <c r="E100" t="s">
        <v>480</v>
      </c>
    </row>
    <row r="101" spans="1:5" x14ac:dyDescent="0.3">
      <c r="A101" t="s">
        <v>163</v>
      </c>
      <c r="B101" t="s">
        <v>246</v>
      </c>
      <c r="C101" t="s">
        <v>3</v>
      </c>
      <c r="D101" t="s">
        <v>512</v>
      </c>
      <c r="E101" t="s">
        <v>86</v>
      </c>
    </row>
    <row r="102" spans="1:5" x14ac:dyDescent="0.3">
      <c r="A102" t="s">
        <v>269</v>
      </c>
      <c r="B102" t="s">
        <v>343</v>
      </c>
      <c r="C102" t="s">
        <v>360</v>
      </c>
      <c r="D102" t="s">
        <v>513</v>
      </c>
    </row>
    <row r="103" spans="1:5" x14ac:dyDescent="0.3">
      <c r="A103" t="s">
        <v>464</v>
      </c>
      <c r="B103" t="s">
        <v>278</v>
      </c>
      <c r="C103" t="s">
        <v>363</v>
      </c>
      <c r="D103" t="s">
        <v>514</v>
      </c>
      <c r="E103" t="s">
        <v>506</v>
      </c>
    </row>
    <row r="104" spans="1:5" x14ac:dyDescent="0.3">
      <c r="A104" t="s">
        <v>184</v>
      </c>
      <c r="B104" t="s">
        <v>186</v>
      </c>
      <c r="C104" t="s">
        <v>360</v>
      </c>
      <c r="D104" t="s">
        <v>515</v>
      </c>
      <c r="E104" t="s">
        <v>516</v>
      </c>
    </row>
    <row r="105" spans="1:5" x14ac:dyDescent="0.3">
      <c r="A105" t="s">
        <v>302</v>
      </c>
      <c r="B105" t="s">
        <v>18</v>
      </c>
      <c r="C105" t="s">
        <v>3</v>
      </c>
      <c r="D105" t="s">
        <v>517</v>
      </c>
      <c r="E105" t="s">
        <v>230</v>
      </c>
    </row>
    <row r="106" spans="1:5" x14ac:dyDescent="0.3">
      <c r="A106" t="s">
        <v>100</v>
      </c>
      <c r="B106" t="s">
        <v>239</v>
      </c>
      <c r="C106" t="s">
        <v>366</v>
      </c>
      <c r="D106" t="s">
        <v>518</v>
      </c>
      <c r="E106" t="s">
        <v>341</v>
      </c>
    </row>
    <row r="107" spans="1:5" x14ac:dyDescent="0.3">
      <c r="A107" t="s">
        <v>388</v>
      </c>
      <c r="B107" t="s">
        <v>130</v>
      </c>
      <c r="C107" t="s">
        <v>366</v>
      </c>
      <c r="D107" t="s">
        <v>519</v>
      </c>
      <c r="E107" t="s">
        <v>230</v>
      </c>
    </row>
    <row r="108" spans="1:5" x14ac:dyDescent="0.3">
      <c r="A108" t="s">
        <v>365</v>
      </c>
      <c r="B108" t="s">
        <v>186</v>
      </c>
      <c r="C108" t="s">
        <v>3</v>
      </c>
      <c r="D108" t="s">
        <v>520</v>
      </c>
    </row>
    <row r="109" spans="1:5" x14ac:dyDescent="0.3">
      <c r="A109" t="s">
        <v>464</v>
      </c>
      <c r="B109" t="s">
        <v>72</v>
      </c>
      <c r="C109" t="s">
        <v>360</v>
      </c>
      <c r="D109" t="s">
        <v>521</v>
      </c>
    </row>
    <row r="110" spans="1:5" x14ac:dyDescent="0.3">
      <c r="A110" t="s">
        <v>522</v>
      </c>
      <c r="B110" t="s">
        <v>165</v>
      </c>
      <c r="C110" t="s">
        <v>3</v>
      </c>
      <c r="D110" t="s">
        <v>523</v>
      </c>
      <c r="E110" t="s">
        <v>524</v>
      </c>
    </row>
    <row r="111" spans="1:5" x14ac:dyDescent="0.3">
      <c r="A111" t="s">
        <v>460</v>
      </c>
      <c r="B111" t="s">
        <v>199</v>
      </c>
      <c r="C111" t="s">
        <v>360</v>
      </c>
      <c r="D111" t="s">
        <v>525</v>
      </c>
      <c r="E111" t="s">
        <v>341</v>
      </c>
    </row>
    <row r="112" spans="1:5" x14ac:dyDescent="0.3">
      <c r="A112" t="s">
        <v>269</v>
      </c>
      <c r="B112" t="s">
        <v>278</v>
      </c>
      <c r="C112" t="s">
        <v>3</v>
      </c>
      <c r="D112" t="s">
        <v>526</v>
      </c>
      <c r="E112" t="s">
        <v>500</v>
      </c>
    </row>
    <row r="113" spans="1:5" x14ac:dyDescent="0.3">
      <c r="A113" t="s">
        <v>387</v>
      </c>
      <c r="B113" t="s">
        <v>172</v>
      </c>
      <c r="C113" t="s">
        <v>363</v>
      </c>
      <c r="D113" t="s">
        <v>527</v>
      </c>
    </row>
    <row r="114" spans="1:5" x14ac:dyDescent="0.3">
      <c r="A114" t="s">
        <v>441</v>
      </c>
      <c r="B114" t="s">
        <v>219</v>
      </c>
      <c r="C114" t="s">
        <v>363</v>
      </c>
      <c r="D114" t="s">
        <v>528</v>
      </c>
      <c r="E114" t="s">
        <v>16</v>
      </c>
    </row>
    <row r="115" spans="1:5" x14ac:dyDescent="0.3">
      <c r="A115" t="s">
        <v>70</v>
      </c>
      <c r="B115" t="s">
        <v>225</v>
      </c>
      <c r="C115" t="s">
        <v>360</v>
      </c>
      <c r="D115" t="s">
        <v>529</v>
      </c>
    </row>
    <row r="116" spans="1:5" x14ac:dyDescent="0.3">
      <c r="A116" t="s">
        <v>23</v>
      </c>
      <c r="B116" t="s">
        <v>278</v>
      </c>
      <c r="C116" t="s">
        <v>360</v>
      </c>
      <c r="D116" t="s">
        <v>530</v>
      </c>
      <c r="E116" t="s">
        <v>378</v>
      </c>
    </row>
    <row r="117" spans="1:5" x14ac:dyDescent="0.3">
      <c r="A117" t="s">
        <v>393</v>
      </c>
      <c r="B117" t="s">
        <v>317</v>
      </c>
      <c r="C117" t="s">
        <v>366</v>
      </c>
      <c r="D117" t="s">
        <v>531</v>
      </c>
    </row>
    <row r="118" spans="1:5" x14ac:dyDescent="0.3">
      <c r="A118" t="s">
        <v>413</v>
      </c>
      <c r="B118" t="s">
        <v>350</v>
      </c>
      <c r="C118" t="s">
        <v>363</v>
      </c>
      <c r="D118" t="s">
        <v>532</v>
      </c>
    </row>
    <row r="119" spans="1:5" x14ac:dyDescent="0.3">
      <c r="A119" t="s">
        <v>365</v>
      </c>
      <c r="B119" t="s">
        <v>34</v>
      </c>
      <c r="C119" t="s">
        <v>363</v>
      </c>
      <c r="D119" t="s">
        <v>533</v>
      </c>
      <c r="E119" t="s">
        <v>534</v>
      </c>
    </row>
    <row r="120" spans="1:5" x14ac:dyDescent="0.3">
      <c r="A120" t="s">
        <v>365</v>
      </c>
      <c r="B120" t="s">
        <v>165</v>
      </c>
      <c r="C120" t="s">
        <v>3</v>
      </c>
      <c r="D120" t="s">
        <v>535</v>
      </c>
      <c r="E120" t="s">
        <v>474</v>
      </c>
    </row>
    <row r="121" spans="1:5" x14ac:dyDescent="0.3">
      <c r="A121" t="s">
        <v>388</v>
      </c>
      <c r="B121" t="s">
        <v>285</v>
      </c>
      <c r="C121" t="s">
        <v>366</v>
      </c>
      <c r="D121" t="s">
        <v>536</v>
      </c>
      <c r="E121" t="s">
        <v>537</v>
      </c>
    </row>
    <row r="122" spans="1:5" x14ac:dyDescent="0.3">
      <c r="A122" t="s">
        <v>420</v>
      </c>
      <c r="B122" t="s">
        <v>186</v>
      </c>
      <c r="C122" t="s">
        <v>366</v>
      </c>
      <c r="D122" t="s">
        <v>538</v>
      </c>
      <c r="E122" t="s">
        <v>276</v>
      </c>
    </row>
    <row r="123" spans="1:5" x14ac:dyDescent="0.3">
      <c r="A123" t="s">
        <v>539</v>
      </c>
      <c r="B123" t="s">
        <v>310</v>
      </c>
      <c r="C123" t="s">
        <v>3</v>
      </c>
      <c r="D123" t="s">
        <v>540</v>
      </c>
      <c r="E123" t="s">
        <v>40</v>
      </c>
    </row>
    <row r="124" spans="1:5" x14ac:dyDescent="0.3">
      <c r="A124" t="s">
        <v>420</v>
      </c>
      <c r="B124" t="s">
        <v>102</v>
      </c>
      <c r="C124" t="s">
        <v>3</v>
      </c>
      <c r="D124" t="s">
        <v>541</v>
      </c>
      <c r="E124" t="s">
        <v>422</v>
      </c>
    </row>
    <row r="125" spans="1:5" x14ac:dyDescent="0.3">
      <c r="A125" t="s">
        <v>302</v>
      </c>
      <c r="B125" t="s">
        <v>179</v>
      </c>
      <c r="C125" t="s">
        <v>360</v>
      </c>
      <c r="D125" t="s">
        <v>542</v>
      </c>
      <c r="E125" t="s">
        <v>448</v>
      </c>
    </row>
    <row r="126" spans="1:5" x14ac:dyDescent="0.3">
      <c r="A126" t="s">
        <v>543</v>
      </c>
      <c r="B126" t="s">
        <v>291</v>
      </c>
      <c r="C126" t="s">
        <v>3</v>
      </c>
      <c r="D126" t="s">
        <v>544</v>
      </c>
      <c r="E126" t="s">
        <v>524</v>
      </c>
    </row>
    <row r="127" spans="1:5" x14ac:dyDescent="0.3">
      <c r="A127" t="s">
        <v>413</v>
      </c>
      <c r="B127" t="s">
        <v>25</v>
      </c>
      <c r="C127" t="s">
        <v>363</v>
      </c>
      <c r="D127" t="s">
        <v>545</v>
      </c>
    </row>
    <row r="128" spans="1:5" x14ac:dyDescent="0.3">
      <c r="A128" t="s">
        <v>388</v>
      </c>
      <c r="B128" t="s">
        <v>18</v>
      </c>
      <c r="C128" t="s">
        <v>360</v>
      </c>
      <c r="D128" t="s">
        <v>546</v>
      </c>
    </row>
    <row r="129" spans="1:5" x14ac:dyDescent="0.3">
      <c r="A129" t="s">
        <v>437</v>
      </c>
      <c r="B129" t="s">
        <v>350</v>
      </c>
      <c r="C129" t="s">
        <v>363</v>
      </c>
      <c r="D129" t="s">
        <v>547</v>
      </c>
      <c r="E129" t="s">
        <v>524</v>
      </c>
    </row>
    <row r="130" spans="1:5" x14ac:dyDescent="0.3">
      <c r="A130" t="s">
        <v>431</v>
      </c>
      <c r="B130" t="s">
        <v>65</v>
      </c>
      <c r="C130" t="s">
        <v>360</v>
      </c>
      <c r="D130" t="s">
        <v>548</v>
      </c>
      <c r="E130" t="s">
        <v>121</v>
      </c>
    </row>
    <row r="131" spans="1:5" x14ac:dyDescent="0.3">
      <c r="A131" t="s">
        <v>452</v>
      </c>
      <c r="B131" t="s">
        <v>206</v>
      </c>
      <c r="C131" t="s">
        <v>3</v>
      </c>
      <c r="D131" t="s">
        <v>549</v>
      </c>
      <c r="E131" t="s">
        <v>55</v>
      </c>
    </row>
    <row r="132" spans="1:5" x14ac:dyDescent="0.3">
      <c r="A132" t="s">
        <v>283</v>
      </c>
      <c r="B132" t="s">
        <v>42</v>
      </c>
      <c r="C132" t="s">
        <v>3</v>
      </c>
      <c r="D132" t="s">
        <v>550</v>
      </c>
      <c r="E132" t="s">
        <v>23</v>
      </c>
    </row>
    <row r="133" spans="1:5" x14ac:dyDescent="0.3">
      <c r="A133" t="s">
        <v>390</v>
      </c>
      <c r="B133" t="s">
        <v>330</v>
      </c>
      <c r="C133" t="s">
        <v>3</v>
      </c>
      <c r="D133" t="s">
        <v>551</v>
      </c>
      <c r="E133" t="s">
        <v>543</v>
      </c>
    </row>
    <row r="134" spans="1:5" x14ac:dyDescent="0.3">
      <c r="A134" t="s">
        <v>399</v>
      </c>
      <c r="B134" t="s">
        <v>310</v>
      </c>
      <c r="C134" t="s">
        <v>363</v>
      </c>
      <c r="D134" t="s">
        <v>552</v>
      </c>
    </row>
    <row r="135" spans="1:5" x14ac:dyDescent="0.3">
      <c r="A135" t="s">
        <v>543</v>
      </c>
      <c r="B135" t="s">
        <v>158</v>
      </c>
      <c r="C135" t="s">
        <v>366</v>
      </c>
      <c r="D135" t="s">
        <v>553</v>
      </c>
    </row>
    <row r="136" spans="1:5" x14ac:dyDescent="0.3">
      <c r="A136" t="s">
        <v>114</v>
      </c>
      <c r="B136" t="s">
        <v>42</v>
      </c>
      <c r="C136" t="s">
        <v>3</v>
      </c>
      <c r="D136" t="s">
        <v>554</v>
      </c>
      <c r="E136" t="s">
        <v>114</v>
      </c>
    </row>
    <row r="137" spans="1:5" x14ac:dyDescent="0.3">
      <c r="A137" t="s">
        <v>422</v>
      </c>
      <c r="B137" t="s">
        <v>172</v>
      </c>
      <c r="C137" t="s">
        <v>366</v>
      </c>
      <c r="D137" t="s">
        <v>555</v>
      </c>
    </row>
    <row r="138" spans="1:5" x14ac:dyDescent="0.3">
      <c r="A138" t="s">
        <v>478</v>
      </c>
      <c r="B138" t="s">
        <v>116</v>
      </c>
      <c r="C138" t="s">
        <v>366</v>
      </c>
      <c r="D138" t="s">
        <v>556</v>
      </c>
    </row>
    <row r="139" spans="1:5" x14ac:dyDescent="0.3">
      <c r="A139" t="s">
        <v>482</v>
      </c>
      <c r="B139" t="s">
        <v>80</v>
      </c>
      <c r="C139" t="s">
        <v>360</v>
      </c>
      <c r="D139" t="s">
        <v>557</v>
      </c>
    </row>
    <row r="140" spans="1:5" x14ac:dyDescent="0.3">
      <c r="A140" t="s">
        <v>388</v>
      </c>
      <c r="B140" t="s">
        <v>304</v>
      </c>
      <c r="C140" t="s">
        <v>3</v>
      </c>
      <c r="D140" t="s">
        <v>558</v>
      </c>
      <c r="E140" t="s">
        <v>368</v>
      </c>
    </row>
    <row r="141" spans="1:5" x14ac:dyDescent="0.3">
      <c r="A141" t="s">
        <v>32</v>
      </c>
      <c r="B141" t="s">
        <v>179</v>
      </c>
      <c r="C141" t="s">
        <v>3</v>
      </c>
      <c r="D141" t="s">
        <v>559</v>
      </c>
      <c r="E141" t="s">
        <v>560</v>
      </c>
    </row>
    <row r="142" spans="1:5" x14ac:dyDescent="0.3">
      <c r="A142" t="s">
        <v>328</v>
      </c>
      <c r="B142" t="s">
        <v>80</v>
      </c>
      <c r="C142" t="s">
        <v>360</v>
      </c>
      <c r="D142" t="s">
        <v>561</v>
      </c>
      <c r="E142" t="s">
        <v>562</v>
      </c>
    </row>
    <row r="143" spans="1:5" x14ac:dyDescent="0.3">
      <c r="A143" t="s">
        <v>453</v>
      </c>
      <c r="B143" t="s">
        <v>172</v>
      </c>
      <c r="C143" t="s">
        <v>366</v>
      </c>
      <c r="D143" t="s">
        <v>563</v>
      </c>
    </row>
    <row r="144" spans="1:5" x14ac:dyDescent="0.3">
      <c r="A144" t="s">
        <v>177</v>
      </c>
      <c r="B144" t="s">
        <v>108</v>
      </c>
      <c r="C144" t="s">
        <v>366</v>
      </c>
      <c r="D144" t="s">
        <v>564</v>
      </c>
      <c r="E144" t="s">
        <v>448</v>
      </c>
    </row>
    <row r="145" spans="1:5" x14ac:dyDescent="0.3">
      <c r="A145" t="s">
        <v>480</v>
      </c>
      <c r="B145" t="s">
        <v>144</v>
      </c>
      <c r="C145" t="s">
        <v>366</v>
      </c>
      <c r="D145" t="s">
        <v>565</v>
      </c>
      <c r="E145" t="s">
        <v>468</v>
      </c>
    </row>
    <row r="146" spans="1:5" x14ac:dyDescent="0.3">
      <c r="A146" t="s">
        <v>78</v>
      </c>
      <c r="B146" t="s">
        <v>258</v>
      </c>
      <c r="C146" t="s">
        <v>366</v>
      </c>
      <c r="D146" t="s">
        <v>566</v>
      </c>
    </row>
    <row r="147" spans="1:5" x14ac:dyDescent="0.3">
      <c r="A147" t="s">
        <v>184</v>
      </c>
      <c r="B147" t="s">
        <v>50</v>
      </c>
      <c r="C147" t="s">
        <v>3</v>
      </c>
      <c r="D147" t="s">
        <v>567</v>
      </c>
      <c r="E147" t="s">
        <v>341</v>
      </c>
    </row>
    <row r="148" spans="1:5" x14ac:dyDescent="0.3">
      <c r="A148" t="s">
        <v>394</v>
      </c>
      <c r="B148" t="s">
        <v>88</v>
      </c>
      <c r="C148" t="s">
        <v>363</v>
      </c>
      <c r="D148" t="s">
        <v>568</v>
      </c>
      <c r="E148" t="s">
        <v>458</v>
      </c>
    </row>
    <row r="149" spans="1:5" x14ac:dyDescent="0.3">
      <c r="A149" t="s">
        <v>478</v>
      </c>
      <c r="B149" t="s">
        <v>72</v>
      </c>
      <c r="C149" t="s">
        <v>360</v>
      </c>
      <c r="D149" t="s">
        <v>569</v>
      </c>
      <c r="E149" t="s">
        <v>416</v>
      </c>
    </row>
    <row r="150" spans="1:5" x14ac:dyDescent="0.3">
      <c r="A150" t="s">
        <v>413</v>
      </c>
      <c r="B150" t="s">
        <v>123</v>
      </c>
      <c r="C150" t="s">
        <v>360</v>
      </c>
      <c r="D150" t="s">
        <v>570</v>
      </c>
    </row>
    <row r="151" spans="1:5" x14ac:dyDescent="0.3">
      <c r="A151" t="s">
        <v>23</v>
      </c>
      <c r="B151" t="s">
        <v>199</v>
      </c>
      <c r="C151" t="s">
        <v>3</v>
      </c>
      <c r="D151" t="s">
        <v>571</v>
      </c>
      <c r="E151" t="s">
        <v>422</v>
      </c>
    </row>
    <row r="152" spans="1:5" x14ac:dyDescent="0.3">
      <c r="A152" t="s">
        <v>276</v>
      </c>
      <c r="B152" t="s">
        <v>18</v>
      </c>
      <c r="C152" t="s">
        <v>363</v>
      </c>
      <c r="D152" t="s">
        <v>572</v>
      </c>
    </row>
    <row r="153" spans="1:5" x14ac:dyDescent="0.3">
      <c r="A153" t="s">
        <v>455</v>
      </c>
      <c r="B153" t="s">
        <v>42</v>
      </c>
      <c r="C153" t="s">
        <v>360</v>
      </c>
      <c r="D153" t="s">
        <v>573</v>
      </c>
      <c r="E153" t="s">
        <v>448</v>
      </c>
    </row>
    <row r="154" spans="1:5" x14ac:dyDescent="0.3">
      <c r="A154" t="s">
        <v>70</v>
      </c>
      <c r="B154" t="s">
        <v>199</v>
      </c>
      <c r="C154" t="s">
        <v>360</v>
      </c>
      <c r="D154" t="s">
        <v>574</v>
      </c>
      <c r="E154" t="s">
        <v>383</v>
      </c>
    </row>
    <row r="155" spans="1:5" x14ac:dyDescent="0.3">
      <c r="A155" t="s">
        <v>524</v>
      </c>
      <c r="B155" t="s">
        <v>291</v>
      </c>
      <c r="C155" t="s">
        <v>366</v>
      </c>
      <c r="D155" t="s">
        <v>575</v>
      </c>
    </row>
    <row r="156" spans="1:5" x14ac:dyDescent="0.3">
      <c r="A156" t="s">
        <v>462</v>
      </c>
      <c r="B156" t="s">
        <v>212</v>
      </c>
      <c r="C156" t="s">
        <v>366</v>
      </c>
      <c r="D156" t="s">
        <v>576</v>
      </c>
      <c r="E156" t="s">
        <v>385</v>
      </c>
    </row>
    <row r="157" spans="1:5" x14ac:dyDescent="0.3">
      <c r="A157" t="s">
        <v>341</v>
      </c>
      <c r="B157" t="s">
        <v>34</v>
      </c>
      <c r="C157" t="s">
        <v>363</v>
      </c>
      <c r="D157" t="s">
        <v>577</v>
      </c>
      <c r="E157" t="s">
        <v>506</v>
      </c>
    </row>
    <row r="158" spans="1:5" x14ac:dyDescent="0.3">
      <c r="A158" t="s">
        <v>578</v>
      </c>
      <c r="B158" t="s">
        <v>330</v>
      </c>
      <c r="C158" t="s">
        <v>366</v>
      </c>
      <c r="D158" t="s">
        <v>579</v>
      </c>
      <c r="E158" t="s">
        <v>411</v>
      </c>
    </row>
    <row r="159" spans="1:5" x14ac:dyDescent="0.3">
      <c r="A159" t="s">
        <v>452</v>
      </c>
      <c r="B159" t="s">
        <v>144</v>
      </c>
      <c r="C159" t="s">
        <v>363</v>
      </c>
      <c r="D159" t="s">
        <v>580</v>
      </c>
    </row>
    <row r="160" spans="1:5" x14ac:dyDescent="0.3">
      <c r="A160" t="s">
        <v>390</v>
      </c>
      <c r="B160" t="s">
        <v>95</v>
      </c>
      <c r="C160" t="s">
        <v>3</v>
      </c>
      <c r="D160" t="s">
        <v>581</v>
      </c>
    </row>
    <row r="161" spans="1:5" x14ac:dyDescent="0.3">
      <c r="A161" t="s">
        <v>70</v>
      </c>
      <c r="B161" t="s">
        <v>258</v>
      </c>
      <c r="C161" t="s">
        <v>360</v>
      </c>
      <c r="D161" t="s">
        <v>582</v>
      </c>
      <c r="E161" t="s">
        <v>40</v>
      </c>
    </row>
    <row r="162" spans="1:5" x14ac:dyDescent="0.3">
      <c r="A162" t="s">
        <v>464</v>
      </c>
      <c r="B162" t="s">
        <v>192</v>
      </c>
      <c r="C162" t="s">
        <v>360</v>
      </c>
      <c r="D162" t="s">
        <v>583</v>
      </c>
      <c r="E162" t="s">
        <v>121</v>
      </c>
    </row>
    <row r="163" spans="1:5" x14ac:dyDescent="0.3">
      <c r="A163" t="s">
        <v>393</v>
      </c>
      <c r="B163" t="s">
        <v>95</v>
      </c>
      <c r="C163" t="s">
        <v>360</v>
      </c>
      <c r="D163" t="s">
        <v>584</v>
      </c>
      <c r="E163" t="s">
        <v>407</v>
      </c>
    </row>
    <row r="164" spans="1:5" x14ac:dyDescent="0.3">
      <c r="A164" t="s">
        <v>70</v>
      </c>
      <c r="B164" t="s">
        <v>246</v>
      </c>
      <c r="C164" t="s">
        <v>360</v>
      </c>
      <c r="D164" t="s">
        <v>585</v>
      </c>
      <c r="E164" t="s">
        <v>315</v>
      </c>
    </row>
    <row r="165" spans="1:5" x14ac:dyDescent="0.3">
      <c r="A165" t="s">
        <v>370</v>
      </c>
      <c r="B165" t="s">
        <v>291</v>
      </c>
      <c r="C165" t="s">
        <v>3</v>
      </c>
      <c r="D165" t="s">
        <v>586</v>
      </c>
      <c r="E165" t="s">
        <v>543</v>
      </c>
    </row>
    <row r="166" spans="1:5" x14ac:dyDescent="0.3">
      <c r="A166" t="s">
        <v>387</v>
      </c>
      <c r="B166" t="s">
        <v>144</v>
      </c>
      <c r="C166" t="s">
        <v>3</v>
      </c>
      <c r="D166" t="s">
        <v>587</v>
      </c>
      <c r="E166" t="s">
        <v>588</v>
      </c>
    </row>
    <row r="167" spans="1:5" x14ac:dyDescent="0.3">
      <c r="A167" t="s">
        <v>462</v>
      </c>
      <c r="B167" t="s">
        <v>285</v>
      </c>
      <c r="C167" t="s">
        <v>363</v>
      </c>
      <c r="D167" t="s">
        <v>589</v>
      </c>
    </row>
    <row r="168" spans="1:5" x14ac:dyDescent="0.3">
      <c r="A168" t="s">
        <v>411</v>
      </c>
      <c r="B168" t="s">
        <v>151</v>
      </c>
      <c r="C168" t="s">
        <v>3</v>
      </c>
      <c r="D168" t="s">
        <v>590</v>
      </c>
      <c r="E168" t="s">
        <v>149</v>
      </c>
    </row>
    <row r="169" spans="1:5" x14ac:dyDescent="0.3">
      <c r="A169" t="s">
        <v>480</v>
      </c>
      <c r="B169" t="s">
        <v>151</v>
      </c>
      <c r="C169" t="s">
        <v>360</v>
      </c>
      <c r="D169" t="s">
        <v>591</v>
      </c>
      <c r="E169" t="s">
        <v>592</v>
      </c>
    </row>
    <row r="170" spans="1:5" x14ac:dyDescent="0.3">
      <c r="A170" t="s">
        <v>114</v>
      </c>
      <c r="B170" t="s">
        <v>225</v>
      </c>
      <c r="C170" t="s">
        <v>3</v>
      </c>
      <c r="D170" t="s">
        <v>593</v>
      </c>
      <c r="E170" t="s">
        <v>446</v>
      </c>
    </row>
    <row r="171" spans="1:5" x14ac:dyDescent="0.3">
      <c r="A171" t="s">
        <v>177</v>
      </c>
      <c r="B171" t="s">
        <v>116</v>
      </c>
      <c r="C171" t="s">
        <v>363</v>
      </c>
      <c r="D171" t="s">
        <v>594</v>
      </c>
    </row>
    <row r="172" spans="1:5" x14ac:dyDescent="0.3">
      <c r="A172" t="s">
        <v>362</v>
      </c>
      <c r="B172" t="s">
        <v>18</v>
      </c>
      <c r="C172" t="s">
        <v>3</v>
      </c>
      <c r="D172" t="s">
        <v>595</v>
      </c>
    </row>
    <row r="173" spans="1:5" x14ac:dyDescent="0.3">
      <c r="A173" t="s">
        <v>383</v>
      </c>
      <c r="B173" t="s">
        <v>304</v>
      </c>
      <c r="C173" t="s">
        <v>3</v>
      </c>
      <c r="D173" t="s">
        <v>596</v>
      </c>
    </row>
    <row r="174" spans="1:5" x14ac:dyDescent="0.3">
      <c r="A174" t="s">
        <v>370</v>
      </c>
      <c r="B174" t="s">
        <v>192</v>
      </c>
      <c r="C174" t="s">
        <v>363</v>
      </c>
      <c r="D174" t="s">
        <v>597</v>
      </c>
      <c r="E174" t="s">
        <v>399</v>
      </c>
    </row>
    <row r="175" spans="1:5" x14ac:dyDescent="0.3">
      <c r="A175" t="s">
        <v>455</v>
      </c>
      <c r="B175" t="s">
        <v>130</v>
      </c>
      <c r="C175" t="s">
        <v>366</v>
      </c>
      <c r="D175" t="s">
        <v>598</v>
      </c>
    </row>
    <row r="176" spans="1:5" x14ac:dyDescent="0.3">
      <c r="A176" t="s">
        <v>522</v>
      </c>
      <c r="B176" t="s">
        <v>343</v>
      </c>
      <c r="C176" t="s">
        <v>360</v>
      </c>
      <c r="D176" t="s">
        <v>599</v>
      </c>
      <c r="E176" t="s">
        <v>375</v>
      </c>
    </row>
    <row r="177" spans="1:5" x14ac:dyDescent="0.3">
      <c r="A177" t="s">
        <v>394</v>
      </c>
      <c r="B177" t="s">
        <v>42</v>
      </c>
      <c r="C177" t="s">
        <v>366</v>
      </c>
      <c r="D177" t="s">
        <v>600</v>
      </c>
      <c r="E177" t="s">
        <v>315</v>
      </c>
    </row>
    <row r="178" spans="1:5" x14ac:dyDescent="0.3">
      <c r="A178" t="s">
        <v>365</v>
      </c>
      <c r="B178" t="s">
        <v>65</v>
      </c>
      <c r="C178" t="s">
        <v>360</v>
      </c>
      <c r="D178" t="s">
        <v>601</v>
      </c>
      <c r="E178" t="s">
        <v>458</v>
      </c>
    </row>
    <row r="179" spans="1:5" x14ac:dyDescent="0.3">
      <c r="A179" t="s">
        <v>399</v>
      </c>
      <c r="B179" t="s">
        <v>88</v>
      </c>
      <c r="C179" t="s">
        <v>3</v>
      </c>
      <c r="D179" t="s">
        <v>602</v>
      </c>
      <c r="E179" t="s">
        <v>385</v>
      </c>
    </row>
    <row r="180" spans="1:5" x14ac:dyDescent="0.3">
      <c r="A180" t="s">
        <v>163</v>
      </c>
      <c r="B180" t="s">
        <v>144</v>
      </c>
      <c r="C180" t="s">
        <v>360</v>
      </c>
      <c r="D180" t="s">
        <v>603</v>
      </c>
      <c r="E180" t="s">
        <v>390</v>
      </c>
    </row>
    <row r="181" spans="1:5" x14ac:dyDescent="0.3">
      <c r="A181" t="s">
        <v>431</v>
      </c>
      <c r="B181" t="s">
        <v>108</v>
      </c>
      <c r="C181" t="s">
        <v>3</v>
      </c>
      <c r="D181" t="s">
        <v>604</v>
      </c>
      <c r="E181" t="s">
        <v>506</v>
      </c>
    </row>
    <row r="182" spans="1:5" x14ac:dyDescent="0.3">
      <c r="A182" t="s">
        <v>464</v>
      </c>
      <c r="B182" t="s">
        <v>252</v>
      </c>
      <c r="C182" t="s">
        <v>363</v>
      </c>
      <c r="D182" t="s">
        <v>605</v>
      </c>
      <c r="E182" t="s">
        <v>606</v>
      </c>
    </row>
    <row r="183" spans="1:5" x14ac:dyDescent="0.3">
      <c r="A183" t="s">
        <v>478</v>
      </c>
      <c r="B183" t="s">
        <v>137</v>
      </c>
      <c r="C183" t="s">
        <v>366</v>
      </c>
      <c r="D183" t="s">
        <v>607</v>
      </c>
      <c r="E183" t="s">
        <v>40</v>
      </c>
    </row>
    <row r="184" spans="1:5" x14ac:dyDescent="0.3">
      <c r="A184" t="s">
        <v>114</v>
      </c>
      <c r="B184" t="s">
        <v>291</v>
      </c>
      <c r="C184" t="s">
        <v>360</v>
      </c>
      <c r="D184" t="s">
        <v>608</v>
      </c>
    </row>
    <row r="185" spans="1:5" x14ac:dyDescent="0.3">
      <c r="A185" t="s">
        <v>448</v>
      </c>
      <c r="B185" t="s">
        <v>317</v>
      </c>
      <c r="C185" t="s">
        <v>3</v>
      </c>
      <c r="D185" t="s">
        <v>609</v>
      </c>
      <c r="E185" t="s">
        <v>385</v>
      </c>
    </row>
    <row r="186" spans="1:5" x14ac:dyDescent="0.3">
      <c r="A186" t="s">
        <v>55</v>
      </c>
      <c r="B186" t="s">
        <v>219</v>
      </c>
      <c r="C186" t="s">
        <v>360</v>
      </c>
      <c r="D186" t="s">
        <v>610</v>
      </c>
      <c r="E186" t="s">
        <v>448</v>
      </c>
    </row>
    <row r="187" spans="1:5" x14ac:dyDescent="0.3">
      <c r="A187" t="s">
        <v>537</v>
      </c>
      <c r="B187" t="s">
        <v>172</v>
      </c>
      <c r="C187" t="s">
        <v>363</v>
      </c>
      <c r="D187" t="s">
        <v>611</v>
      </c>
      <c r="E187" t="s">
        <v>372</v>
      </c>
    </row>
    <row r="188" spans="1:5" x14ac:dyDescent="0.3">
      <c r="A188" t="s">
        <v>86</v>
      </c>
      <c r="B188" t="s">
        <v>225</v>
      </c>
      <c r="C188" t="s">
        <v>363</v>
      </c>
      <c r="D188" t="s">
        <v>612</v>
      </c>
      <c r="E188" t="s">
        <v>328</v>
      </c>
    </row>
    <row r="189" spans="1:5" x14ac:dyDescent="0.3">
      <c r="A189" t="s">
        <v>177</v>
      </c>
      <c r="B189" t="s">
        <v>232</v>
      </c>
      <c r="C189" t="s">
        <v>3</v>
      </c>
      <c r="D189" t="s">
        <v>613</v>
      </c>
      <c r="E189" t="s">
        <v>453</v>
      </c>
    </row>
    <row r="190" spans="1:5" x14ac:dyDescent="0.3">
      <c r="A190" t="s">
        <v>614</v>
      </c>
      <c r="B190" t="s">
        <v>336</v>
      </c>
      <c r="C190" t="s">
        <v>363</v>
      </c>
      <c r="D190" t="s">
        <v>615</v>
      </c>
    </row>
    <row r="191" spans="1:5" x14ac:dyDescent="0.3">
      <c r="A191" t="s">
        <v>614</v>
      </c>
      <c r="B191" t="s">
        <v>285</v>
      </c>
      <c r="C191" t="s">
        <v>360</v>
      </c>
      <c r="D191" t="s">
        <v>616</v>
      </c>
    </row>
    <row r="192" spans="1:5" x14ac:dyDescent="0.3">
      <c r="A192" t="s">
        <v>315</v>
      </c>
      <c r="B192" t="s">
        <v>225</v>
      </c>
      <c r="C192" t="s">
        <v>363</v>
      </c>
      <c r="D192" t="s">
        <v>617</v>
      </c>
      <c r="E192" t="s">
        <v>315</v>
      </c>
    </row>
    <row r="193" spans="1:5" x14ac:dyDescent="0.3">
      <c r="A193" t="s">
        <v>618</v>
      </c>
      <c r="B193" t="s">
        <v>246</v>
      </c>
      <c r="C193" t="s">
        <v>3</v>
      </c>
      <c r="D193" t="s">
        <v>619</v>
      </c>
      <c r="E193" t="s">
        <v>500</v>
      </c>
    </row>
    <row r="194" spans="1:5" x14ac:dyDescent="0.3">
      <c r="A194" t="s">
        <v>388</v>
      </c>
      <c r="B194" t="s">
        <v>310</v>
      </c>
      <c r="C194" t="s">
        <v>363</v>
      </c>
      <c r="D194" t="s">
        <v>620</v>
      </c>
    </row>
    <row r="195" spans="1:5" x14ac:dyDescent="0.3">
      <c r="A195" t="s">
        <v>23</v>
      </c>
      <c r="B195" t="s">
        <v>25</v>
      </c>
      <c r="C195" t="s">
        <v>3</v>
      </c>
      <c r="D195" t="s">
        <v>621</v>
      </c>
      <c r="E195" t="s">
        <v>453</v>
      </c>
    </row>
    <row r="196" spans="1:5" x14ac:dyDescent="0.3">
      <c r="A196" t="s">
        <v>375</v>
      </c>
      <c r="B196" t="s">
        <v>291</v>
      </c>
      <c r="C196" t="s">
        <v>366</v>
      </c>
      <c r="D196" t="s">
        <v>622</v>
      </c>
      <c r="E196" t="s">
        <v>393</v>
      </c>
    </row>
    <row r="197" spans="1:5" x14ac:dyDescent="0.3">
      <c r="A197" t="s">
        <v>623</v>
      </c>
      <c r="B197" t="s">
        <v>80</v>
      </c>
      <c r="C197" t="s">
        <v>366</v>
      </c>
      <c r="D197" t="s">
        <v>624</v>
      </c>
    </row>
    <row r="198" spans="1:5" x14ac:dyDescent="0.3">
      <c r="A198" t="s">
        <v>100</v>
      </c>
      <c r="B198" t="s">
        <v>206</v>
      </c>
      <c r="C198" t="s">
        <v>363</v>
      </c>
      <c r="D198" t="s">
        <v>625</v>
      </c>
      <c r="E198" t="s">
        <v>416</v>
      </c>
    </row>
    <row r="199" spans="1:5" x14ac:dyDescent="0.3">
      <c r="A199" t="s">
        <v>506</v>
      </c>
      <c r="B199" t="s">
        <v>88</v>
      </c>
      <c r="C199" t="s">
        <v>366</v>
      </c>
      <c r="D199" t="s">
        <v>626</v>
      </c>
      <c r="E199" t="s">
        <v>627</v>
      </c>
    </row>
    <row r="200" spans="1:5" x14ac:dyDescent="0.3">
      <c r="A200" t="s">
        <v>539</v>
      </c>
      <c r="B200" t="s">
        <v>310</v>
      </c>
      <c r="C200" t="s">
        <v>363</v>
      </c>
      <c r="D200" t="s">
        <v>628</v>
      </c>
    </row>
    <row r="201" spans="1:5" x14ac:dyDescent="0.3">
      <c r="A201" t="s">
        <v>163</v>
      </c>
      <c r="B201" t="s">
        <v>323</v>
      </c>
      <c r="C201" t="s">
        <v>360</v>
      </c>
      <c r="D201" t="s">
        <v>629</v>
      </c>
      <c r="E201" t="s">
        <v>618</v>
      </c>
    </row>
  </sheetData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51"/>
  <sheetViews>
    <sheetView workbookViewId="0">
      <selection activeCell="I6" sqref="I6"/>
    </sheetView>
  </sheetViews>
  <sheetFormatPr defaultRowHeight="14.4" x14ac:dyDescent="0.3"/>
  <cols>
    <col min="1" max="1" width="9.6640625" bestFit="1" customWidth="1"/>
    <col min="2" max="2" width="11.33203125" bestFit="1" customWidth="1"/>
    <col min="3" max="3" width="34.33203125" bestFit="1" customWidth="1"/>
    <col min="4" max="4" width="11" bestFit="1" customWidth="1"/>
    <col min="5" max="5" width="10.33203125" bestFit="1" customWidth="1"/>
    <col min="7" max="7" width="9.88671875" bestFit="1" customWidth="1"/>
    <col min="11" max="11" width="14.6640625" customWidth="1"/>
    <col min="12" max="12" width="11.77734375" customWidth="1"/>
    <col min="13" max="13" width="10" bestFit="1" customWidth="1"/>
    <col min="14" max="14" width="30.44140625" bestFit="1" customWidth="1"/>
    <col min="15" max="15" width="10.33203125" bestFit="1" customWidth="1"/>
  </cols>
  <sheetData>
    <row r="1" spans="1:15" x14ac:dyDescent="0.3">
      <c r="A1" s="1" t="s">
        <v>630</v>
      </c>
      <c r="B1" s="1" t="s">
        <v>0</v>
      </c>
      <c r="C1" s="1" t="s">
        <v>631</v>
      </c>
      <c r="D1" s="1" t="s">
        <v>632</v>
      </c>
      <c r="E1" s="1" t="s">
        <v>633</v>
      </c>
      <c r="F1" s="1" t="s">
        <v>634</v>
      </c>
      <c r="G1" s="1" t="s">
        <v>6</v>
      </c>
    </row>
    <row r="2" spans="1:15" x14ac:dyDescent="0.3">
      <c r="A2" t="s">
        <v>635</v>
      </c>
      <c r="B2" t="s">
        <v>95</v>
      </c>
      <c r="C2" t="s">
        <v>636</v>
      </c>
      <c r="D2" t="s">
        <v>637</v>
      </c>
      <c r="E2" t="s">
        <v>121</v>
      </c>
      <c r="F2" t="s">
        <v>638</v>
      </c>
      <c r="G2" t="s">
        <v>639</v>
      </c>
      <c r="J2">
        <f ca="1">COUNTIFS('Task Tracker'!E:E, "&lt;"&amp;TODAY(), 'Task Tracker'!G:G, "Pending")</f>
        <v>2</v>
      </c>
    </row>
    <row r="3" spans="1:15" x14ac:dyDescent="0.3">
      <c r="A3" t="s">
        <v>640</v>
      </c>
      <c r="B3" t="s">
        <v>186</v>
      </c>
      <c r="C3" t="s">
        <v>641</v>
      </c>
      <c r="D3" t="s">
        <v>642</v>
      </c>
      <c r="E3" s="3">
        <v>45801</v>
      </c>
      <c r="F3" t="s">
        <v>638</v>
      </c>
      <c r="G3" t="s">
        <v>639</v>
      </c>
      <c r="K3">
        <f>MAX(B1:B51,A1:A51) + 1</f>
        <v>1</v>
      </c>
    </row>
    <row r="4" spans="1:15" x14ac:dyDescent="0.3">
      <c r="A4" t="s">
        <v>643</v>
      </c>
      <c r="B4" t="s">
        <v>116</v>
      </c>
      <c r="C4" t="s">
        <v>644</v>
      </c>
      <c r="D4" t="s">
        <v>645</v>
      </c>
      <c r="E4" t="s">
        <v>170</v>
      </c>
      <c r="F4" t="s">
        <v>646</v>
      </c>
      <c r="G4" t="s">
        <v>639</v>
      </c>
    </row>
    <row r="5" spans="1:15" x14ac:dyDescent="0.3">
      <c r="A5" t="s">
        <v>647</v>
      </c>
      <c r="B5" t="s">
        <v>271</v>
      </c>
      <c r="C5" t="s">
        <v>648</v>
      </c>
      <c r="D5" t="s">
        <v>649</v>
      </c>
      <c r="E5" t="s">
        <v>491</v>
      </c>
      <c r="F5" t="s">
        <v>650</v>
      </c>
      <c r="G5" t="s">
        <v>651</v>
      </c>
    </row>
    <row r="6" spans="1:15" x14ac:dyDescent="0.3">
      <c r="A6" t="s">
        <v>652</v>
      </c>
      <c r="B6" t="s">
        <v>25</v>
      </c>
      <c r="C6" t="s">
        <v>653</v>
      </c>
      <c r="D6" t="s">
        <v>654</v>
      </c>
      <c r="E6" t="s">
        <v>516</v>
      </c>
      <c r="F6" t="s">
        <v>646</v>
      </c>
      <c r="G6" t="s">
        <v>651</v>
      </c>
    </row>
    <row r="7" spans="1:15" x14ac:dyDescent="0.3">
      <c r="A7" t="s">
        <v>655</v>
      </c>
      <c r="B7" t="s">
        <v>179</v>
      </c>
      <c r="C7" t="s">
        <v>656</v>
      </c>
      <c r="D7" t="s">
        <v>657</v>
      </c>
      <c r="E7" t="s">
        <v>658</v>
      </c>
      <c r="F7" t="s">
        <v>646</v>
      </c>
      <c r="G7" t="s">
        <v>651</v>
      </c>
    </row>
    <row r="8" spans="1:15" x14ac:dyDescent="0.3">
      <c r="A8" t="s">
        <v>659</v>
      </c>
      <c r="B8" t="s">
        <v>151</v>
      </c>
      <c r="C8" t="s">
        <v>660</v>
      </c>
      <c r="D8" t="s">
        <v>661</v>
      </c>
      <c r="E8" t="s">
        <v>516</v>
      </c>
      <c r="F8" t="s">
        <v>650</v>
      </c>
      <c r="G8" t="s">
        <v>651</v>
      </c>
      <c r="K8" t="s">
        <v>651</v>
      </c>
      <c r="L8" t="s">
        <v>639</v>
      </c>
    </row>
    <row r="9" spans="1:15" x14ac:dyDescent="0.3">
      <c r="A9" t="s">
        <v>662</v>
      </c>
      <c r="B9" t="s">
        <v>239</v>
      </c>
      <c r="C9" t="s">
        <v>663</v>
      </c>
      <c r="D9" t="s">
        <v>664</v>
      </c>
      <c r="E9" t="s">
        <v>32</v>
      </c>
      <c r="F9" t="s">
        <v>638</v>
      </c>
      <c r="G9" t="s">
        <v>639</v>
      </c>
      <c r="K9">
        <f>COUNTIF('Task Tracker'!G:G, "Pending")</f>
        <v>29</v>
      </c>
      <c r="L9">
        <f>COUNTIF('Task Tracker'!G:G, "Completed")</f>
        <v>21</v>
      </c>
    </row>
    <row r="10" spans="1:15" x14ac:dyDescent="0.3">
      <c r="A10" t="s">
        <v>665</v>
      </c>
      <c r="B10" t="s">
        <v>34</v>
      </c>
      <c r="C10" t="s">
        <v>666</v>
      </c>
      <c r="D10" t="s">
        <v>667</v>
      </c>
      <c r="E10" t="s">
        <v>668</v>
      </c>
      <c r="F10" t="s">
        <v>650</v>
      </c>
      <c r="G10" t="s">
        <v>639</v>
      </c>
    </row>
    <row r="11" spans="1:15" x14ac:dyDescent="0.3">
      <c r="A11" t="s">
        <v>669</v>
      </c>
      <c r="B11" t="s">
        <v>232</v>
      </c>
      <c r="C11" t="s">
        <v>670</v>
      </c>
      <c r="D11" t="s">
        <v>671</v>
      </c>
      <c r="E11" t="s">
        <v>114</v>
      </c>
      <c r="F11" t="s">
        <v>638</v>
      </c>
      <c r="G11" t="s">
        <v>639</v>
      </c>
    </row>
    <row r="12" spans="1:15" x14ac:dyDescent="0.3">
      <c r="A12" t="s">
        <v>672</v>
      </c>
      <c r="B12" t="s">
        <v>137</v>
      </c>
      <c r="C12" t="s">
        <v>673</v>
      </c>
      <c r="D12" t="s">
        <v>674</v>
      </c>
      <c r="E12" s="3">
        <v>45801</v>
      </c>
      <c r="F12" t="s">
        <v>646</v>
      </c>
      <c r="G12" t="s">
        <v>651</v>
      </c>
    </row>
    <row r="13" spans="1:15" x14ac:dyDescent="0.3">
      <c r="A13" t="s">
        <v>675</v>
      </c>
      <c r="B13" t="s">
        <v>144</v>
      </c>
      <c r="C13" t="s">
        <v>676</v>
      </c>
      <c r="D13" t="s">
        <v>649</v>
      </c>
      <c r="E13" t="s">
        <v>506</v>
      </c>
      <c r="F13" t="s">
        <v>638</v>
      </c>
      <c r="G13" t="s">
        <v>651</v>
      </c>
      <c r="K13" t="s">
        <v>795</v>
      </c>
    </row>
    <row r="14" spans="1:15" x14ac:dyDescent="0.3">
      <c r="A14" t="s">
        <v>677</v>
      </c>
      <c r="B14" t="s">
        <v>9</v>
      </c>
      <c r="C14" t="s">
        <v>678</v>
      </c>
      <c r="D14" t="s">
        <v>679</v>
      </c>
      <c r="E14" t="s">
        <v>40</v>
      </c>
      <c r="F14" t="s">
        <v>646</v>
      </c>
      <c r="G14" t="s">
        <v>651</v>
      </c>
      <c r="K14">
        <f ca="1">COUNTIFS('Task Tracker'!E1:E51, "&lt;"&amp;TODAY(), 'Task Tracker'!G1:G51, "Pending")</f>
        <v>2</v>
      </c>
    </row>
    <row r="15" spans="1:15" x14ac:dyDescent="0.3">
      <c r="A15" t="s">
        <v>680</v>
      </c>
      <c r="B15" t="s">
        <v>310</v>
      </c>
      <c r="C15" t="s">
        <v>681</v>
      </c>
      <c r="D15" t="s">
        <v>682</v>
      </c>
      <c r="E15" t="s">
        <v>114</v>
      </c>
      <c r="F15" t="s">
        <v>646</v>
      </c>
      <c r="G15" t="s">
        <v>639</v>
      </c>
      <c r="O15" s="2"/>
    </row>
    <row r="16" spans="1:15" x14ac:dyDescent="0.3">
      <c r="A16" t="s">
        <v>683</v>
      </c>
      <c r="B16" t="s">
        <v>116</v>
      </c>
      <c r="C16" t="s">
        <v>684</v>
      </c>
      <c r="D16" t="s">
        <v>685</v>
      </c>
      <c r="E16" t="s">
        <v>433</v>
      </c>
      <c r="F16" t="s">
        <v>638</v>
      </c>
      <c r="G16" t="s">
        <v>651</v>
      </c>
    </row>
    <row r="17" spans="1:18" x14ac:dyDescent="0.3">
      <c r="A17" t="s">
        <v>686</v>
      </c>
      <c r="B17" t="s">
        <v>57</v>
      </c>
      <c r="C17" t="s">
        <v>687</v>
      </c>
      <c r="D17" t="s">
        <v>688</v>
      </c>
      <c r="E17" s="3">
        <v>45801</v>
      </c>
      <c r="F17" t="s">
        <v>650</v>
      </c>
      <c r="G17" t="s">
        <v>651</v>
      </c>
      <c r="N17" s="7" t="s">
        <v>801</v>
      </c>
    </row>
    <row r="18" spans="1:18" x14ac:dyDescent="0.3">
      <c r="A18" t="s">
        <v>689</v>
      </c>
      <c r="B18" t="s">
        <v>158</v>
      </c>
      <c r="C18" t="s">
        <v>690</v>
      </c>
      <c r="D18" t="s">
        <v>691</v>
      </c>
      <c r="E18" t="s">
        <v>588</v>
      </c>
      <c r="F18" t="s">
        <v>650</v>
      </c>
      <c r="G18" t="s">
        <v>639</v>
      </c>
      <c r="L18" s="6" t="str" cm="1">
        <f t="array" aca="1" ref="L18:R19" ca="1">_xlfn._xlws.FILTER('Task Tracker'!A:G, ('Task Tracker'!G:G="Pending") * ('Task Tracker'!E:E&lt;=TODAY()+7))</f>
        <v>TASK-0011</v>
      </c>
      <c r="M18" s="6" t="str">
        <f ca="1"/>
        <v>CUST-0018</v>
      </c>
      <c r="N18" s="6" t="str">
        <f ca="1"/>
        <v>revolutionize real-time e-services</v>
      </c>
      <c r="O18" s="6" t="str">
        <f ca="1"/>
        <v>Diana</v>
      </c>
      <c r="P18" s="6">
        <f ca="1"/>
        <v>45801</v>
      </c>
      <c r="Q18" s="6" t="str">
        <f ca="1"/>
        <v>High</v>
      </c>
      <c r="R18" s="6" t="str">
        <f ca="1"/>
        <v>Pending</v>
      </c>
    </row>
    <row r="19" spans="1:18" x14ac:dyDescent="0.3">
      <c r="A19" t="s">
        <v>692</v>
      </c>
      <c r="B19" t="s">
        <v>130</v>
      </c>
      <c r="C19" t="s">
        <v>693</v>
      </c>
      <c r="D19" t="s">
        <v>694</v>
      </c>
      <c r="E19" t="s">
        <v>114</v>
      </c>
      <c r="F19" t="s">
        <v>646</v>
      </c>
      <c r="G19" t="s">
        <v>651</v>
      </c>
      <c r="L19" s="6" t="str">
        <f ca="1"/>
        <v>TASK-0016</v>
      </c>
      <c r="M19" s="6" t="str">
        <f ca="1"/>
        <v>CUST-0007</v>
      </c>
      <c r="N19" s="6" t="str">
        <f ca="1"/>
        <v>enhance 24/365 paradigms</v>
      </c>
      <c r="O19" s="6" t="str">
        <f ca="1"/>
        <v>Dawn</v>
      </c>
      <c r="P19" s="6">
        <f ca="1"/>
        <v>45801</v>
      </c>
      <c r="Q19" s="6" t="str">
        <f ca="1"/>
        <v>Low</v>
      </c>
      <c r="R19" s="6" t="str">
        <f ca="1"/>
        <v>Pending</v>
      </c>
    </row>
    <row r="20" spans="1:18" x14ac:dyDescent="0.3">
      <c r="A20" t="s">
        <v>695</v>
      </c>
      <c r="B20" t="s">
        <v>137</v>
      </c>
      <c r="C20" t="s">
        <v>696</v>
      </c>
      <c r="D20" t="s">
        <v>697</v>
      </c>
      <c r="E20" t="s">
        <v>516</v>
      </c>
      <c r="F20" t="s">
        <v>646</v>
      </c>
      <c r="G20" t="s">
        <v>651</v>
      </c>
    </row>
    <row r="21" spans="1:18" x14ac:dyDescent="0.3">
      <c r="A21" t="s">
        <v>698</v>
      </c>
      <c r="B21" t="s">
        <v>172</v>
      </c>
      <c r="C21" t="s">
        <v>699</v>
      </c>
      <c r="D21" t="s">
        <v>700</v>
      </c>
      <c r="E21" t="s">
        <v>315</v>
      </c>
      <c r="F21" t="s">
        <v>646</v>
      </c>
      <c r="G21" t="s">
        <v>651</v>
      </c>
    </row>
    <row r="22" spans="1:18" x14ac:dyDescent="0.3">
      <c r="A22" t="s">
        <v>701</v>
      </c>
      <c r="B22" t="s">
        <v>330</v>
      </c>
      <c r="C22" t="s">
        <v>702</v>
      </c>
      <c r="D22" t="s">
        <v>703</v>
      </c>
      <c r="E22" t="s">
        <v>32</v>
      </c>
      <c r="F22" t="s">
        <v>650</v>
      </c>
      <c r="G22" t="s">
        <v>639</v>
      </c>
    </row>
    <row r="23" spans="1:18" x14ac:dyDescent="0.3">
      <c r="A23" t="s">
        <v>704</v>
      </c>
      <c r="B23" t="s">
        <v>186</v>
      </c>
      <c r="C23" t="s">
        <v>705</v>
      </c>
      <c r="D23" t="s">
        <v>706</v>
      </c>
      <c r="E23" t="s">
        <v>707</v>
      </c>
      <c r="F23" t="s">
        <v>638</v>
      </c>
      <c r="G23" t="s">
        <v>639</v>
      </c>
    </row>
    <row r="24" spans="1:18" x14ac:dyDescent="0.3">
      <c r="A24" t="s">
        <v>708</v>
      </c>
      <c r="B24" t="s">
        <v>323</v>
      </c>
      <c r="C24" t="s">
        <v>709</v>
      </c>
      <c r="D24" t="s">
        <v>710</v>
      </c>
      <c r="E24" t="s">
        <v>114</v>
      </c>
      <c r="F24" t="s">
        <v>646</v>
      </c>
      <c r="G24" t="s">
        <v>651</v>
      </c>
    </row>
    <row r="25" spans="1:18" x14ac:dyDescent="0.3">
      <c r="A25" t="s">
        <v>711</v>
      </c>
      <c r="B25" t="s">
        <v>258</v>
      </c>
      <c r="C25" t="s">
        <v>712</v>
      </c>
      <c r="D25" t="s">
        <v>713</v>
      </c>
      <c r="E25" t="s">
        <v>668</v>
      </c>
      <c r="F25" t="s">
        <v>646</v>
      </c>
      <c r="G25" t="s">
        <v>651</v>
      </c>
    </row>
    <row r="26" spans="1:18" x14ac:dyDescent="0.3">
      <c r="A26" t="s">
        <v>714</v>
      </c>
      <c r="B26" t="s">
        <v>330</v>
      </c>
      <c r="C26" t="s">
        <v>715</v>
      </c>
      <c r="D26" t="s">
        <v>716</v>
      </c>
      <c r="E26" t="s">
        <v>717</v>
      </c>
      <c r="F26" t="s">
        <v>638</v>
      </c>
      <c r="G26" t="s">
        <v>651</v>
      </c>
    </row>
    <row r="27" spans="1:18" x14ac:dyDescent="0.3">
      <c r="A27" t="s">
        <v>718</v>
      </c>
      <c r="B27" t="s">
        <v>199</v>
      </c>
      <c r="C27" t="s">
        <v>719</v>
      </c>
      <c r="D27" t="s">
        <v>720</v>
      </c>
      <c r="E27" t="s">
        <v>668</v>
      </c>
      <c r="F27" t="s">
        <v>638</v>
      </c>
      <c r="G27" t="s">
        <v>639</v>
      </c>
    </row>
    <row r="28" spans="1:18" x14ac:dyDescent="0.3">
      <c r="A28" t="s">
        <v>721</v>
      </c>
      <c r="B28" t="s">
        <v>50</v>
      </c>
      <c r="C28" t="s">
        <v>722</v>
      </c>
      <c r="D28" t="s">
        <v>723</v>
      </c>
      <c r="E28" t="s">
        <v>724</v>
      </c>
      <c r="F28" t="s">
        <v>646</v>
      </c>
      <c r="G28" t="s">
        <v>651</v>
      </c>
    </row>
    <row r="29" spans="1:18" x14ac:dyDescent="0.3">
      <c r="A29" t="s">
        <v>725</v>
      </c>
      <c r="B29" t="s">
        <v>57</v>
      </c>
      <c r="C29" t="s">
        <v>726</v>
      </c>
      <c r="D29" t="s">
        <v>727</v>
      </c>
      <c r="E29" t="s">
        <v>446</v>
      </c>
      <c r="F29" t="s">
        <v>646</v>
      </c>
      <c r="G29" t="s">
        <v>639</v>
      </c>
    </row>
    <row r="30" spans="1:18" x14ac:dyDescent="0.3">
      <c r="A30" t="s">
        <v>728</v>
      </c>
      <c r="B30" t="s">
        <v>108</v>
      </c>
      <c r="C30" t="s">
        <v>729</v>
      </c>
      <c r="D30" t="s">
        <v>730</v>
      </c>
      <c r="E30" t="s">
        <v>433</v>
      </c>
      <c r="F30" t="s">
        <v>638</v>
      </c>
      <c r="G30" t="s">
        <v>651</v>
      </c>
    </row>
    <row r="31" spans="1:18" x14ac:dyDescent="0.3">
      <c r="A31" t="s">
        <v>731</v>
      </c>
      <c r="B31" t="s">
        <v>258</v>
      </c>
      <c r="C31" t="s">
        <v>732</v>
      </c>
      <c r="D31" t="s">
        <v>733</v>
      </c>
      <c r="E31" t="s">
        <v>170</v>
      </c>
      <c r="F31" t="s">
        <v>638</v>
      </c>
      <c r="G31" t="s">
        <v>651</v>
      </c>
    </row>
    <row r="32" spans="1:18" x14ac:dyDescent="0.3">
      <c r="A32" t="s">
        <v>734</v>
      </c>
      <c r="B32" t="s">
        <v>123</v>
      </c>
      <c r="C32" t="s">
        <v>735</v>
      </c>
      <c r="D32" t="s">
        <v>736</v>
      </c>
      <c r="E32" t="s">
        <v>658</v>
      </c>
      <c r="F32" t="s">
        <v>638</v>
      </c>
      <c r="G32" t="s">
        <v>651</v>
      </c>
    </row>
    <row r="33" spans="1:7" x14ac:dyDescent="0.3">
      <c r="A33" t="s">
        <v>737</v>
      </c>
      <c r="B33" t="s">
        <v>108</v>
      </c>
      <c r="C33" t="s">
        <v>738</v>
      </c>
      <c r="D33" t="s">
        <v>739</v>
      </c>
      <c r="E33" t="s">
        <v>606</v>
      </c>
      <c r="F33" t="s">
        <v>638</v>
      </c>
      <c r="G33" t="s">
        <v>639</v>
      </c>
    </row>
    <row r="34" spans="1:7" x14ac:dyDescent="0.3">
      <c r="A34" t="s">
        <v>740</v>
      </c>
      <c r="B34" t="s">
        <v>206</v>
      </c>
      <c r="C34" t="s">
        <v>741</v>
      </c>
      <c r="D34" t="s">
        <v>742</v>
      </c>
      <c r="E34" t="s">
        <v>425</v>
      </c>
      <c r="F34" t="s">
        <v>646</v>
      </c>
      <c r="G34" t="s">
        <v>639</v>
      </c>
    </row>
    <row r="35" spans="1:7" x14ac:dyDescent="0.3">
      <c r="A35" t="s">
        <v>743</v>
      </c>
      <c r="B35" t="s">
        <v>102</v>
      </c>
      <c r="C35" t="s">
        <v>744</v>
      </c>
      <c r="D35" t="s">
        <v>745</v>
      </c>
      <c r="E35" t="s">
        <v>560</v>
      </c>
      <c r="F35" t="s">
        <v>650</v>
      </c>
      <c r="G35" t="s">
        <v>639</v>
      </c>
    </row>
    <row r="36" spans="1:7" x14ac:dyDescent="0.3">
      <c r="A36" t="s">
        <v>746</v>
      </c>
      <c r="B36" t="s">
        <v>239</v>
      </c>
      <c r="C36" t="s">
        <v>747</v>
      </c>
      <c r="D36" t="s">
        <v>748</v>
      </c>
      <c r="E36" t="s">
        <v>458</v>
      </c>
      <c r="F36" t="s">
        <v>650</v>
      </c>
      <c r="G36" t="s">
        <v>639</v>
      </c>
    </row>
    <row r="37" spans="1:7" x14ac:dyDescent="0.3">
      <c r="A37" t="s">
        <v>749</v>
      </c>
      <c r="B37" t="s">
        <v>802</v>
      </c>
      <c r="C37" t="s">
        <v>750</v>
      </c>
      <c r="D37" t="s">
        <v>751</v>
      </c>
      <c r="E37" t="s">
        <v>606</v>
      </c>
      <c r="F37" t="s">
        <v>638</v>
      </c>
      <c r="G37" t="s">
        <v>651</v>
      </c>
    </row>
    <row r="38" spans="1:7" x14ac:dyDescent="0.3">
      <c r="A38" t="s">
        <v>752</v>
      </c>
      <c r="B38" t="s">
        <v>803</v>
      </c>
      <c r="C38" t="s">
        <v>753</v>
      </c>
      <c r="D38" t="s">
        <v>754</v>
      </c>
      <c r="E38" t="s">
        <v>668</v>
      </c>
      <c r="F38" t="s">
        <v>650</v>
      </c>
      <c r="G38" t="s">
        <v>651</v>
      </c>
    </row>
    <row r="39" spans="1:7" x14ac:dyDescent="0.3">
      <c r="A39" t="s">
        <v>755</v>
      </c>
      <c r="B39" t="s">
        <v>804</v>
      </c>
      <c r="C39" t="s">
        <v>756</v>
      </c>
      <c r="D39" t="s">
        <v>757</v>
      </c>
      <c r="E39" t="s">
        <v>707</v>
      </c>
      <c r="F39" t="s">
        <v>638</v>
      </c>
      <c r="G39" t="s">
        <v>651</v>
      </c>
    </row>
    <row r="40" spans="1:7" x14ac:dyDescent="0.3">
      <c r="A40" t="s">
        <v>758</v>
      </c>
      <c r="B40" t="s">
        <v>336</v>
      </c>
      <c r="C40" t="s">
        <v>759</v>
      </c>
      <c r="D40" t="s">
        <v>760</v>
      </c>
      <c r="E40" t="s">
        <v>668</v>
      </c>
      <c r="F40" t="s">
        <v>650</v>
      </c>
      <c r="G40" t="s">
        <v>651</v>
      </c>
    </row>
    <row r="41" spans="1:7" x14ac:dyDescent="0.3">
      <c r="A41" t="s">
        <v>761</v>
      </c>
      <c r="B41" t="s">
        <v>239</v>
      </c>
      <c r="C41" t="s">
        <v>762</v>
      </c>
      <c r="D41" t="s">
        <v>763</v>
      </c>
      <c r="E41" t="s">
        <v>446</v>
      </c>
      <c r="F41" t="s">
        <v>638</v>
      </c>
      <c r="G41" t="s">
        <v>651</v>
      </c>
    </row>
    <row r="42" spans="1:7" x14ac:dyDescent="0.3">
      <c r="A42" t="s">
        <v>764</v>
      </c>
      <c r="B42" t="s">
        <v>246</v>
      </c>
      <c r="C42" t="s">
        <v>765</v>
      </c>
      <c r="D42" t="s">
        <v>766</v>
      </c>
      <c r="E42" t="s">
        <v>315</v>
      </c>
      <c r="F42" t="s">
        <v>650</v>
      </c>
      <c r="G42" t="s">
        <v>639</v>
      </c>
    </row>
    <row r="43" spans="1:7" x14ac:dyDescent="0.3">
      <c r="A43" t="s">
        <v>767</v>
      </c>
      <c r="B43" t="s">
        <v>252</v>
      </c>
      <c r="C43" t="s">
        <v>768</v>
      </c>
      <c r="D43" t="s">
        <v>739</v>
      </c>
      <c r="E43" t="s">
        <v>474</v>
      </c>
      <c r="F43" t="s">
        <v>650</v>
      </c>
      <c r="G43" t="s">
        <v>639</v>
      </c>
    </row>
    <row r="44" spans="1:7" x14ac:dyDescent="0.3">
      <c r="A44" t="s">
        <v>769</v>
      </c>
      <c r="B44" t="s">
        <v>323</v>
      </c>
      <c r="C44" t="s">
        <v>770</v>
      </c>
      <c r="D44" t="s">
        <v>771</v>
      </c>
      <c r="E44" t="s">
        <v>474</v>
      </c>
      <c r="F44" t="s">
        <v>650</v>
      </c>
      <c r="G44" t="s">
        <v>639</v>
      </c>
    </row>
    <row r="45" spans="1:7" x14ac:dyDescent="0.3">
      <c r="A45" t="s">
        <v>772</v>
      </c>
      <c r="B45" t="s">
        <v>123</v>
      </c>
      <c r="C45" t="s">
        <v>773</v>
      </c>
      <c r="D45" t="s">
        <v>774</v>
      </c>
      <c r="E45" t="s">
        <v>121</v>
      </c>
      <c r="F45" t="s">
        <v>646</v>
      </c>
      <c r="G45" t="s">
        <v>639</v>
      </c>
    </row>
    <row r="46" spans="1:7" x14ac:dyDescent="0.3">
      <c r="A46" t="s">
        <v>775</v>
      </c>
      <c r="B46" t="s">
        <v>116</v>
      </c>
      <c r="C46" t="s">
        <v>776</v>
      </c>
      <c r="D46" t="s">
        <v>682</v>
      </c>
      <c r="E46" t="s">
        <v>365</v>
      </c>
      <c r="F46" t="s">
        <v>638</v>
      </c>
      <c r="G46" t="s">
        <v>639</v>
      </c>
    </row>
    <row r="47" spans="1:7" x14ac:dyDescent="0.3">
      <c r="A47" t="s">
        <v>777</v>
      </c>
      <c r="B47" t="s">
        <v>88</v>
      </c>
      <c r="C47" t="s">
        <v>778</v>
      </c>
      <c r="D47" t="s">
        <v>779</v>
      </c>
      <c r="E47" t="s">
        <v>560</v>
      </c>
      <c r="F47" t="s">
        <v>646</v>
      </c>
      <c r="G47" t="s">
        <v>651</v>
      </c>
    </row>
    <row r="48" spans="1:7" x14ac:dyDescent="0.3">
      <c r="A48" t="s">
        <v>780</v>
      </c>
      <c r="B48" t="s">
        <v>158</v>
      </c>
      <c r="C48" t="s">
        <v>781</v>
      </c>
      <c r="D48" t="s">
        <v>745</v>
      </c>
      <c r="E48" t="s">
        <v>114</v>
      </c>
      <c r="F48" t="s">
        <v>638</v>
      </c>
      <c r="G48" t="s">
        <v>651</v>
      </c>
    </row>
    <row r="49" spans="1:7" x14ac:dyDescent="0.3">
      <c r="A49" t="s">
        <v>782</v>
      </c>
      <c r="B49" t="s">
        <v>192</v>
      </c>
      <c r="C49" t="s">
        <v>783</v>
      </c>
      <c r="D49" t="s">
        <v>784</v>
      </c>
      <c r="E49" t="s">
        <v>707</v>
      </c>
      <c r="F49" t="s">
        <v>646</v>
      </c>
      <c r="G49" t="s">
        <v>651</v>
      </c>
    </row>
    <row r="50" spans="1:7" x14ac:dyDescent="0.3">
      <c r="A50" t="s">
        <v>785</v>
      </c>
      <c r="B50" t="s">
        <v>42</v>
      </c>
      <c r="C50" t="s">
        <v>786</v>
      </c>
      <c r="D50" t="s">
        <v>787</v>
      </c>
      <c r="E50" t="s">
        <v>717</v>
      </c>
      <c r="F50" t="s">
        <v>646</v>
      </c>
      <c r="G50" t="s">
        <v>651</v>
      </c>
    </row>
    <row r="51" spans="1:7" x14ac:dyDescent="0.3">
      <c r="A51" t="s">
        <v>788</v>
      </c>
      <c r="B51" t="s">
        <v>350</v>
      </c>
      <c r="C51" t="s">
        <v>789</v>
      </c>
      <c r="D51" t="s">
        <v>790</v>
      </c>
      <c r="E51" t="s">
        <v>315</v>
      </c>
      <c r="F51" t="s">
        <v>638</v>
      </c>
      <c r="G51" t="s">
        <v>651</v>
      </c>
    </row>
  </sheetData>
  <phoneticPr fontId="3" type="noConversion"/>
  <pageMargins left="0.75" right="0.75" top="1" bottom="1" header="0.5" footer="0.5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H7:L25"/>
  <sheetViews>
    <sheetView workbookViewId="0">
      <selection activeCell="N7" sqref="N7"/>
    </sheetView>
  </sheetViews>
  <sheetFormatPr defaultRowHeight="14.4" x14ac:dyDescent="0.3"/>
  <cols>
    <col min="8" max="8" width="12.5546875" bestFit="1" customWidth="1"/>
    <col min="9" max="9" width="19.33203125" bestFit="1" customWidth="1"/>
    <col min="11" max="11" width="12.5546875" bestFit="1" customWidth="1"/>
    <col min="12" max="12" width="14.88671875" bestFit="1" customWidth="1"/>
    <col min="14" max="14" width="12.5546875" bestFit="1" customWidth="1"/>
    <col min="15" max="15" width="14.109375" bestFit="1" customWidth="1"/>
  </cols>
  <sheetData>
    <row r="7" spans="8:12" x14ac:dyDescent="0.3">
      <c r="K7" s="4" t="s">
        <v>796</v>
      </c>
      <c r="L7" t="s">
        <v>800</v>
      </c>
    </row>
    <row r="8" spans="8:12" x14ac:dyDescent="0.3">
      <c r="K8" s="5" t="s">
        <v>646</v>
      </c>
      <c r="L8">
        <v>18</v>
      </c>
    </row>
    <row r="9" spans="8:12" x14ac:dyDescent="0.3">
      <c r="K9" s="5" t="s">
        <v>650</v>
      </c>
      <c r="L9">
        <v>13</v>
      </c>
    </row>
    <row r="10" spans="8:12" x14ac:dyDescent="0.3">
      <c r="K10" s="5" t="s">
        <v>638</v>
      </c>
      <c r="L10">
        <v>19</v>
      </c>
    </row>
    <row r="11" spans="8:12" x14ac:dyDescent="0.3">
      <c r="K11" s="5" t="s">
        <v>797</v>
      </c>
      <c r="L11">
        <v>50</v>
      </c>
    </row>
    <row r="15" spans="8:12" x14ac:dyDescent="0.3">
      <c r="H15" s="4" t="s">
        <v>85</v>
      </c>
      <c r="I15" t="s" vm="1">
        <v>799</v>
      </c>
    </row>
    <row r="17" spans="8:9" x14ac:dyDescent="0.3">
      <c r="H17" s="4" t="s">
        <v>796</v>
      </c>
      <c r="I17" t="s">
        <v>798</v>
      </c>
    </row>
    <row r="18" spans="8:9" x14ac:dyDescent="0.3">
      <c r="H18" s="5" t="s">
        <v>77</v>
      </c>
      <c r="I18">
        <v>7</v>
      </c>
    </row>
    <row r="19" spans="8:9" x14ac:dyDescent="0.3">
      <c r="H19" s="5" t="s">
        <v>113</v>
      </c>
      <c r="I19">
        <v>5</v>
      </c>
    </row>
    <row r="20" spans="8:9" x14ac:dyDescent="0.3">
      <c r="H20" s="5" t="s">
        <v>197</v>
      </c>
      <c r="I20">
        <v>5</v>
      </c>
    </row>
    <row r="21" spans="8:9" x14ac:dyDescent="0.3">
      <c r="H21" s="5" t="s">
        <v>39</v>
      </c>
      <c r="I21">
        <v>10</v>
      </c>
    </row>
    <row r="22" spans="8:9" x14ac:dyDescent="0.3">
      <c r="H22" s="5" t="s">
        <v>14</v>
      </c>
      <c r="I22">
        <v>10</v>
      </c>
    </row>
    <row r="23" spans="8:9" x14ac:dyDescent="0.3">
      <c r="H23" s="5" t="s">
        <v>47</v>
      </c>
      <c r="I23">
        <v>6</v>
      </c>
    </row>
    <row r="24" spans="8:9" x14ac:dyDescent="0.3">
      <c r="H24" s="5" t="s">
        <v>30</v>
      </c>
      <c r="I24">
        <v>7</v>
      </c>
    </row>
    <row r="25" spans="8:9" x14ac:dyDescent="0.3">
      <c r="H25" s="5" t="s">
        <v>797</v>
      </c>
      <c r="I25">
        <v>50</v>
      </c>
    </row>
  </sheetData>
  <pageMargins left="0.75" right="0.75" top="1" bottom="1" header="0.5" footer="0.5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 Database</vt:lpstr>
      <vt:lpstr>Interaction Log</vt:lpstr>
      <vt:lpstr>Task Tracker</vt:lpstr>
      <vt:lpstr>Dashboard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Shuruthi Sundaramoorthy</cp:lastModifiedBy>
  <dcterms:created xsi:type="dcterms:W3CDTF">2025-05-24T13:36:51Z</dcterms:created>
  <dcterms:modified xsi:type="dcterms:W3CDTF">2025-05-26T14:01:25Z</dcterms:modified>
</cp:coreProperties>
</file>