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huto/Desktop/DePauw/__.Spring 2018/FinancialEngineering/Project2_DeltaHedging/"/>
    </mc:Choice>
  </mc:AlternateContent>
  <xr:revisionPtr revIDLastSave="0" documentId="8_{45EB51E8-03CE-A846-8B92-2054A4E911CD}" xr6:coauthVersionLast="32" xr6:coauthVersionMax="32" xr10:uidLastSave="{00000000-0000-0000-0000-000000000000}"/>
  <bookViews>
    <workbookView xWindow="0" yWindow="0" windowWidth="28800" windowHeight="18000" xr2:uid="{00000000-000D-0000-FFFF-FFFF00000000}"/>
  </bookViews>
  <sheets>
    <sheet name="Introduction" sheetId="1" r:id="rId1"/>
    <sheet name="Daily Raw Data (Q1)" sheetId="3" r:id="rId2"/>
    <sheet name="Daily Rolling Window (Q4)" sheetId="13" r:id="rId3"/>
    <sheet name="Monthly Raw Data (Q1)" sheetId="12" r:id="rId4"/>
    <sheet name="Monthly Rolling Window (Q4)" sheetId="14" r:id="rId5"/>
    <sheet name="Betas (Q3 and Q4)" sheetId="5" r:id="rId6"/>
    <sheet name="Static Hedging (Daily RW)" sheetId="2" r:id="rId7"/>
    <sheet name="Static Hedging (Monthly RW)" sheetId="20" r:id="rId8"/>
    <sheet name="Dynamic Hedging (Daily RW)" sheetId="15" r:id="rId9"/>
    <sheet name="Dynamic Hedging (Monthly RW)" sheetId="19" r:id="rId10"/>
  </sheets>
  <definedNames>
    <definedName name="betaADTN">'Betas (Q3 and Q4)'!$F$33</definedName>
    <definedName name="betaADTN2">'Betas (Q3 and Q4)'!$F$35</definedName>
    <definedName name="betaGS">'Betas (Q3 and Q4)'!$D$32</definedName>
    <definedName name="betaGS2">'Betas (Q3 and Q4)'!$D$35</definedName>
    <definedName name="betaHD">'Betas (Q3 and Q4)'!$E$32</definedName>
    <definedName name="betaHD2">'Betas (Q3 and Q4)'!$E$35</definedName>
  </definedNames>
  <calcPr calcId="179017" concurrentCalc="0"/>
</workbook>
</file>

<file path=xl/calcChain.xml><?xml version="1.0" encoding="utf-8"?>
<calcChain xmlns="http://schemas.openxmlformats.org/spreadsheetml/2006/main">
  <c r="E46" i="19" l="1"/>
  <c r="D47" i="2"/>
  <c r="K16" i="20"/>
  <c r="J16" i="20"/>
  <c r="I16" i="20"/>
  <c r="B39" i="20"/>
  <c r="G18" i="20"/>
  <c r="B40" i="20"/>
  <c r="C44" i="20"/>
  <c r="B11" i="20"/>
  <c r="B12" i="20"/>
  <c r="C42" i="20"/>
  <c r="C46" i="20"/>
  <c r="D38" i="20"/>
  <c r="C38" i="20"/>
  <c r="B38" i="20"/>
  <c r="B32" i="20"/>
  <c r="B33" i="20"/>
  <c r="D31" i="20"/>
  <c r="C31" i="20"/>
  <c r="B31" i="20"/>
  <c r="B25" i="20"/>
  <c r="B26" i="20"/>
  <c r="D24" i="20"/>
  <c r="C24" i="20"/>
  <c r="B24" i="20"/>
  <c r="B18" i="20"/>
  <c r="B19" i="20"/>
  <c r="H17" i="20"/>
  <c r="G17" i="20"/>
  <c r="D17" i="20"/>
  <c r="C17" i="20"/>
  <c r="B17" i="20"/>
  <c r="D10" i="20"/>
  <c r="C10" i="20"/>
  <c r="B10" i="20"/>
  <c r="K37" i="19"/>
  <c r="J37" i="19"/>
  <c r="I37" i="19"/>
  <c r="K30" i="19"/>
  <c r="J30" i="19"/>
  <c r="I30" i="19"/>
  <c r="K23" i="19"/>
  <c r="J23" i="19"/>
  <c r="I23" i="19"/>
  <c r="K16" i="19"/>
  <c r="J16" i="19"/>
  <c r="I16" i="19"/>
  <c r="B39" i="19"/>
  <c r="G39" i="19"/>
  <c r="B40" i="19"/>
  <c r="C44" i="19"/>
  <c r="B11" i="19"/>
  <c r="B12" i="19"/>
  <c r="C42" i="19"/>
  <c r="C46" i="19"/>
  <c r="H38" i="19"/>
  <c r="G38" i="19"/>
  <c r="D38" i="19"/>
  <c r="C38" i="19"/>
  <c r="B38" i="19"/>
  <c r="B32" i="19"/>
  <c r="G32" i="19"/>
  <c r="B33" i="19"/>
  <c r="H31" i="19"/>
  <c r="G31" i="19"/>
  <c r="D31" i="19"/>
  <c r="C31" i="19"/>
  <c r="B31" i="19"/>
  <c r="B25" i="19"/>
  <c r="G25" i="19"/>
  <c r="B26" i="19"/>
  <c r="H24" i="19"/>
  <c r="G24" i="19"/>
  <c r="D24" i="19"/>
  <c r="C24" i="19"/>
  <c r="B24" i="19"/>
  <c r="B18" i="19"/>
  <c r="G18" i="19"/>
  <c r="B19" i="19"/>
  <c r="C19" i="19"/>
  <c r="H17" i="19"/>
  <c r="G17" i="19"/>
  <c r="D17" i="19"/>
  <c r="C17" i="19"/>
  <c r="B17" i="19"/>
  <c r="D10" i="19"/>
  <c r="C10" i="19"/>
  <c r="B10" i="19"/>
  <c r="B40" i="2"/>
  <c r="B26" i="2"/>
  <c r="B33" i="2"/>
  <c r="B19" i="2"/>
  <c r="B12" i="2"/>
  <c r="G18" i="2"/>
  <c r="K16" i="2"/>
  <c r="H17" i="2"/>
  <c r="I16" i="2"/>
  <c r="J16" i="2"/>
  <c r="G17" i="2"/>
  <c r="B12" i="15"/>
  <c r="C19" i="15"/>
  <c r="B11" i="2"/>
  <c r="K37" i="15"/>
  <c r="K30" i="15"/>
  <c r="K23" i="15"/>
  <c r="K16" i="15"/>
  <c r="G39" i="15"/>
  <c r="B40" i="15"/>
  <c r="G32" i="15"/>
  <c r="B33" i="15"/>
  <c r="G25" i="15"/>
  <c r="B26" i="15"/>
  <c r="G18" i="15"/>
  <c r="B19" i="15"/>
  <c r="B39" i="2"/>
  <c r="B18" i="2"/>
  <c r="C44" i="15"/>
  <c r="B11" i="15"/>
  <c r="C42" i="15"/>
  <c r="C46" i="15"/>
  <c r="B39" i="15"/>
  <c r="H38" i="15"/>
  <c r="I37" i="15"/>
  <c r="J37" i="15"/>
  <c r="G38" i="15"/>
  <c r="D38" i="15"/>
  <c r="C38" i="15"/>
  <c r="B38" i="15"/>
  <c r="B32" i="15"/>
  <c r="H31" i="15"/>
  <c r="I30" i="15"/>
  <c r="J30" i="15"/>
  <c r="G31" i="15"/>
  <c r="D31" i="15"/>
  <c r="C31" i="15"/>
  <c r="B31" i="15"/>
  <c r="B25" i="15"/>
  <c r="H24" i="15"/>
  <c r="I23" i="15"/>
  <c r="J23" i="15"/>
  <c r="G24" i="15"/>
  <c r="D24" i="15"/>
  <c r="C24" i="15"/>
  <c r="B24" i="15"/>
  <c r="B18" i="15"/>
  <c r="H17" i="15"/>
  <c r="I16" i="15"/>
  <c r="J16" i="15"/>
  <c r="G17" i="15"/>
  <c r="D17" i="15"/>
  <c r="C17" i="15"/>
  <c r="B17" i="15"/>
  <c r="D10" i="15"/>
  <c r="C10" i="15"/>
  <c r="B10" i="15"/>
  <c r="C44" i="2"/>
  <c r="C42" i="2"/>
  <c r="C46" i="2"/>
  <c r="F36" i="5"/>
  <c r="E36" i="5"/>
  <c r="D36" i="5"/>
  <c r="F35" i="5"/>
  <c r="E35" i="5"/>
  <c r="D35" i="5"/>
  <c r="F33" i="5"/>
  <c r="E33" i="5"/>
  <c r="D33" i="5"/>
  <c r="F32" i="5"/>
  <c r="E32" i="5"/>
  <c r="D32" i="5"/>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71" i="14"/>
  <c r="M72" i="14"/>
  <c r="M73" i="14"/>
  <c r="M74" i="14"/>
  <c r="M75" i="14"/>
  <c r="M76" i="14"/>
  <c r="M77" i="14"/>
  <c r="M78" i="14"/>
  <c r="M79" i="14"/>
  <c r="M80" i="14"/>
  <c r="M81" i="14"/>
  <c r="M82" i="14"/>
  <c r="M83" i="14"/>
  <c r="M84" i="14"/>
  <c r="M85" i="14"/>
  <c r="M86" i="14"/>
  <c r="M87" i="14"/>
  <c r="M88" i="14"/>
  <c r="M89" i="14"/>
  <c r="M90" i="14"/>
  <c r="M91" i="14"/>
  <c r="M92" i="14"/>
  <c r="M93" i="14"/>
  <c r="M94" i="14"/>
  <c r="M95" i="14"/>
  <c r="M96" i="14"/>
  <c r="M97" i="14"/>
  <c r="M98" i="14"/>
  <c r="M99" i="14"/>
  <c r="M100" i="14"/>
  <c r="M101" i="14"/>
  <c r="M102" i="14"/>
  <c r="M103" i="14"/>
  <c r="M8" i="14"/>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8" i="13"/>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8" i="14"/>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8" i="13"/>
  <c r="E21" i="5"/>
  <c r="F23" i="5"/>
  <c r="E23" i="5"/>
  <c r="F26" i="5"/>
  <c r="E26" i="5"/>
  <c r="D26" i="5"/>
  <c r="F25" i="5"/>
  <c r="E25" i="5"/>
  <c r="D25" i="5"/>
  <c r="F24" i="5"/>
  <c r="E24" i="5"/>
  <c r="D24" i="5"/>
  <c r="D23" i="5"/>
  <c r="F21" i="5"/>
  <c r="D21" i="5"/>
  <c r="F20" i="5"/>
  <c r="E20" i="5"/>
  <c r="D20" i="5"/>
  <c r="F19" i="5"/>
  <c r="E19" i="5"/>
  <c r="D19" i="5"/>
  <c r="F13" i="5"/>
  <c r="E13" i="5"/>
  <c r="D13" i="5"/>
  <c r="D12" i="5"/>
  <c r="F12" i="5"/>
  <c r="E12" i="5"/>
  <c r="F11" i="5"/>
  <c r="E11" i="5"/>
  <c r="D11" i="5"/>
  <c r="F10" i="5"/>
  <c r="E10" i="5"/>
  <c r="D10" i="5"/>
  <c r="G8" i="12"/>
  <c r="J8" i="12"/>
  <c r="G9" i="12"/>
  <c r="J9" i="12"/>
  <c r="G10" i="12"/>
  <c r="J10" i="12"/>
  <c r="T32" i="12"/>
  <c r="S32" i="12"/>
  <c r="J11" i="12"/>
  <c r="U30" i="12"/>
  <c r="T30" i="12"/>
  <c r="S30" i="12"/>
  <c r="T26" i="12"/>
  <c r="S26" i="12"/>
  <c r="U24" i="12"/>
  <c r="T24" i="12"/>
  <c r="S24" i="12"/>
  <c r="T19" i="12"/>
  <c r="S19" i="12"/>
  <c r="U17" i="12"/>
  <c r="T17" i="12"/>
  <c r="S17" i="12"/>
  <c r="T12" i="12"/>
  <c r="S12" i="12"/>
  <c r="U10" i="12"/>
  <c r="T10" i="12"/>
  <c r="S10"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9" i="12"/>
  <c r="P10" i="12"/>
  <c r="P11" i="12"/>
  <c r="P12" i="12"/>
  <c r="P1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9" i="12"/>
  <c r="M10" i="12"/>
  <c r="M11" i="12"/>
  <c r="M12" i="12"/>
  <c r="M1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 i="12"/>
  <c r="J1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1" i="12"/>
  <c r="G12" i="12"/>
  <c r="G13" i="12"/>
  <c r="D9" i="12"/>
  <c r="D10" i="12"/>
  <c r="D11" i="12"/>
  <c r="D12" i="12"/>
  <c r="D1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8" i="12"/>
  <c r="P8" i="12"/>
  <c r="M8" i="12"/>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T26"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S26"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U24"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T24"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S24" i="3"/>
  <c r="T19" i="3"/>
  <c r="S19" i="3"/>
  <c r="U17" i="3"/>
  <c r="T17" i="3"/>
  <c r="S17" i="3"/>
  <c r="T12" i="3"/>
  <c r="S12" i="3"/>
  <c r="U10" i="3"/>
  <c r="T10" i="3"/>
  <c r="S10" i="3"/>
  <c r="D17" i="2"/>
  <c r="C17" i="2"/>
  <c r="B17" i="2"/>
  <c r="D10" i="2"/>
  <c r="C10" i="2"/>
  <c r="B10" i="2"/>
  <c r="D38" i="2"/>
  <c r="C38" i="2"/>
  <c r="B38" i="2"/>
  <c r="B32" i="2"/>
  <c r="D31" i="2"/>
  <c r="C31" i="2"/>
  <c r="B31" i="2"/>
  <c r="B25" i="2"/>
  <c r="D24" i="2"/>
  <c r="C24" i="2"/>
  <c r="B24" i="2"/>
  <c r="D6" i="5"/>
  <c r="E6" i="5"/>
  <c r="F6" i="5"/>
  <c r="D7" i="5"/>
  <c r="E7" i="5"/>
  <c r="F7" i="5"/>
  <c r="D8" i="5"/>
  <c r="E8" i="5"/>
  <c r="F8" i="5"/>
</calcChain>
</file>

<file path=xl/sharedStrings.xml><?xml version="1.0" encoding="utf-8"?>
<sst xmlns="http://schemas.openxmlformats.org/spreadsheetml/2006/main" count="408" uniqueCount="86">
  <si>
    <t>Date</t>
  </si>
  <si>
    <t>GS</t>
  </si>
  <si>
    <t>HD</t>
  </si>
  <si>
    <t>ADTN</t>
  </si>
  <si>
    <t>S&amp;P 500</t>
  </si>
  <si>
    <t>Russell 2000</t>
  </si>
  <si>
    <t>30 days</t>
  </si>
  <si>
    <t>60 days</t>
  </si>
  <si>
    <t>90 days</t>
  </si>
  <si>
    <t>weights</t>
  </si>
  <si>
    <t>Hedge Portfolio</t>
  </si>
  <si>
    <t>ESM8</t>
  </si>
  <si>
    <t>RTYM8</t>
  </si>
  <si>
    <t>S(0)</t>
  </si>
  <si>
    <t># of shares</t>
  </si>
  <si>
    <t>Avg. Return</t>
  </si>
  <si>
    <t xml:space="preserve">N = </t>
  </si>
  <si>
    <t>S(1st week)</t>
  </si>
  <si>
    <t>f(1st week)</t>
  </si>
  <si>
    <t>Benchmark</t>
  </si>
  <si>
    <t>S(2nd week)</t>
  </si>
  <si>
    <t>f(2nd week)</t>
  </si>
  <si>
    <t>S(3rd week)</t>
  </si>
  <si>
    <t>f(3rd week)</t>
  </si>
  <si>
    <t>S(4th week)</t>
  </si>
  <si>
    <t>24 months</t>
  </si>
  <si>
    <t>36 months</t>
  </si>
  <si>
    <t>120 months</t>
  </si>
  <si>
    <t>Large Cap Stocks</t>
  </si>
  <si>
    <t>Small Cap Stocks</t>
  </si>
  <si>
    <t>Large Cap Index</t>
  </si>
  <si>
    <t>Small Cap Index</t>
  </si>
  <si>
    <t>Daily Data</t>
  </si>
  <si>
    <t>Adj. Close</t>
  </si>
  <si>
    <t>Daily Return %</t>
  </si>
  <si>
    <t>N/A</t>
  </si>
  <si>
    <t>ADTRAN, Inc. (ADTN)</t>
  </si>
  <si>
    <t>Home Depot Inc. (HD)</t>
  </si>
  <si>
    <t>Goldman Sachs Group Inc. (GS)</t>
  </si>
  <si>
    <t>Overview</t>
  </si>
  <si>
    <t>Monthly Data</t>
  </si>
  <si>
    <t>60 months</t>
  </si>
  <si>
    <t>Monthy Return %</t>
  </si>
  <si>
    <t>Monthly Return %</t>
  </si>
  <si>
    <t>Daily</t>
  </si>
  <si>
    <t>30 Days</t>
  </si>
  <si>
    <t>60 Days</t>
  </si>
  <si>
    <t>90 Days</t>
  </si>
  <si>
    <t>Monthly</t>
  </si>
  <si>
    <t>24 Months</t>
  </si>
  <si>
    <t>36 Months</t>
  </si>
  <si>
    <t>60 Months</t>
  </si>
  <si>
    <t>120 Months</t>
  </si>
  <si>
    <t>Betas with S&amp;P 500</t>
  </si>
  <si>
    <t>Daily Rolling Window Data</t>
  </si>
  <si>
    <t>30 Day Return %</t>
  </si>
  <si>
    <t>24 Month Return %</t>
  </si>
  <si>
    <t>Betas with Russell 2000</t>
  </si>
  <si>
    <t>Betas with Rolling Windows</t>
  </si>
  <si>
    <t>Stock Portfolio</t>
  </si>
  <si>
    <t>Initial Portfolio Value</t>
  </si>
  <si>
    <r>
      <t>N</t>
    </r>
    <r>
      <rPr>
        <vertAlign val="subscript"/>
        <sz val="14"/>
        <rFont val="Calibri"/>
        <family val="2"/>
      </rPr>
      <t>GS</t>
    </r>
  </si>
  <si>
    <r>
      <t>N</t>
    </r>
    <r>
      <rPr>
        <vertAlign val="subscript"/>
        <sz val="14"/>
        <color rgb="FF000000"/>
        <rFont val="Calibri"/>
        <family val="2"/>
      </rPr>
      <t>HD</t>
    </r>
  </si>
  <si>
    <r>
      <t>N</t>
    </r>
    <r>
      <rPr>
        <vertAlign val="subscript"/>
        <sz val="14"/>
        <color rgb="FF000000"/>
        <rFont val="Calibri"/>
        <family val="2"/>
      </rPr>
      <t>ADTN</t>
    </r>
  </si>
  <si>
    <r>
      <t>V</t>
    </r>
    <r>
      <rPr>
        <vertAlign val="subscript"/>
        <sz val="14"/>
        <rFont val="Calibri"/>
        <family val="2"/>
      </rPr>
      <t>A</t>
    </r>
    <r>
      <rPr>
        <sz val="14"/>
        <rFont val="Calibri"/>
        <family val="2"/>
      </rPr>
      <t xml:space="preserve"> = </t>
    </r>
  </si>
  <si>
    <t>V(0)</t>
  </si>
  <si>
    <t>V(1st week)</t>
  </si>
  <si>
    <t xml:space="preserve">V(2nd week) </t>
  </si>
  <si>
    <t xml:space="preserve">V(3rd week) </t>
  </si>
  <si>
    <t xml:space="preserve">V(4th week) </t>
  </si>
  <si>
    <t>(x 50)</t>
  </si>
  <si>
    <r>
      <t>V</t>
    </r>
    <r>
      <rPr>
        <vertAlign val="subscript"/>
        <sz val="14"/>
        <color rgb="FF000000"/>
        <rFont val="Calibri"/>
        <family val="2"/>
      </rPr>
      <t xml:space="preserve">F </t>
    </r>
    <r>
      <rPr>
        <sz val="14"/>
        <color rgb="FF000000"/>
        <rFont val="Calibri"/>
        <family val="2"/>
      </rPr>
      <t xml:space="preserve">= </t>
    </r>
  </si>
  <si>
    <t>Final Portfolio Value</t>
  </si>
  <si>
    <t>Difference</t>
  </si>
  <si>
    <t>Dynamic Hedging</t>
  </si>
  <si>
    <t>Static Hedging</t>
  </si>
  <si>
    <t>(x 100)</t>
  </si>
  <si>
    <t>30-Day Rolling Window</t>
  </si>
  <si>
    <t>24-Month Rolling Window</t>
  </si>
  <si>
    <r>
      <t xml:space="preserve">2) Returns that are calculated beside the raw data in Daily Raw Data (Q1) and Monthly Raw Data (Q2) are shown in </t>
    </r>
    <r>
      <rPr>
        <sz val="18"/>
        <color theme="4"/>
        <rFont val="Calibri"/>
        <family val="2"/>
      </rPr>
      <t>this color.</t>
    </r>
  </si>
  <si>
    <t>Team 5 @authors: Shuto Araki and Muhammad Shahraiz Niazi</t>
  </si>
  <si>
    <t>Financial Engineering Project 2: Introduction</t>
  </si>
  <si>
    <r>
      <t xml:space="preserve">3) As mentioned in the memo, GS and HD are hedged by S&amp;P 500 E-mini Futures whose multiplier is </t>
    </r>
    <r>
      <rPr>
        <b/>
        <sz val="18"/>
        <color rgb="FF000000"/>
        <rFont val="Calibri"/>
        <family val="2"/>
      </rPr>
      <t>50</t>
    </r>
    <r>
      <rPr>
        <sz val="18"/>
        <color rgb="FF000000"/>
        <rFont val="Calibri"/>
        <family val="2"/>
      </rPr>
      <t xml:space="preserve"> and ADTN is hedged by Russell 2000 E-mini Futures whose multipliers is </t>
    </r>
    <r>
      <rPr>
        <b/>
        <sz val="18"/>
        <color rgb="FF000000"/>
        <rFont val="Calibri"/>
        <family val="2"/>
      </rPr>
      <t>100</t>
    </r>
    <r>
      <rPr>
        <sz val="18"/>
        <color rgb="FF000000"/>
        <rFont val="Calibri"/>
        <family val="2"/>
      </rPr>
      <t>.</t>
    </r>
  </si>
  <si>
    <t>1) Historical data in Daily Raw Data (Q1) and Monthly Raw Data (Q2) tabs are obtained from finance.yahoo.com and current stock and futures prices for the portfolio were obtained from simulation accounts:  https://institute.cmegroup.com/trading_tools/simulator and https://www.investopedia.com/simulator/</t>
  </si>
  <si>
    <t>Highlighted betas are utilized to hedge the portfolio</t>
  </si>
  <si>
    <t>f(4th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</si>
</sst>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0.000%"/>
    <numFmt numFmtId="165" formatCode="#,##0.0000"/>
    <numFmt numFmtId="166" formatCode="&quot;$&quot;#,##0.00"/>
    <numFmt numFmtId="167" formatCode="&quot;$&quot;#,##0"/>
    <numFmt numFmtId="168" formatCode="#,##0.00000000"/>
    <numFmt numFmtId="169" formatCode="#,##0.000000"/>
    <numFmt numFmtId="170" formatCode="m/d/yyyy"/>
    <numFmt numFmtId="171" formatCode="0.00000%"/>
  </numFmts>
  <fonts count="38">
    <font>
      <sz val="11"/>
      <color rgb="FF000000"/>
      <name val="Calibri"/>
    </font>
    <font>
      <sz val="11"/>
      <name val="Calibri"/>
      <family val="2"/>
    </font>
    <font>
      <sz val="11"/>
      <color rgb="FF000000"/>
      <name val="Calibri"/>
      <family val="2"/>
    </font>
    <font>
      <b/>
      <sz val="12"/>
      <color theme="1"/>
      <name val="Calibri"/>
      <family val="2"/>
      <scheme val="minor"/>
    </font>
    <font>
      <b/>
      <sz val="12"/>
      <color rgb="FFFF0000"/>
      <name val="Calibri"/>
      <family val="2"/>
    </font>
    <font>
      <sz val="11"/>
      <color rgb="FFFF0000"/>
      <name val="Calibri"/>
      <family val="2"/>
    </font>
    <font>
      <b/>
      <sz val="11"/>
      <color rgb="FFFF0000"/>
      <name val="Calibri"/>
      <family val="2"/>
    </font>
    <font>
      <sz val="12"/>
      <color rgb="FF000000"/>
      <name val="Calibri"/>
      <family val="2"/>
    </font>
    <font>
      <b/>
      <sz val="12"/>
      <color theme="1"/>
      <name val="Calibri"/>
      <family val="2"/>
    </font>
    <font>
      <sz val="14"/>
      <color rgb="FF000000"/>
      <name val="Calibri"/>
      <family val="2"/>
    </font>
    <font>
      <b/>
      <sz val="14"/>
      <color rgb="FF000000"/>
      <name val="Calibri"/>
      <family val="2"/>
    </font>
    <font>
      <b/>
      <sz val="16"/>
      <color rgb="FF000000"/>
      <name val="Calibri"/>
      <family val="2"/>
    </font>
    <font>
      <b/>
      <sz val="12"/>
      <color rgb="FF000000"/>
      <name val="Calibri"/>
      <family val="2"/>
    </font>
    <font>
      <b/>
      <sz val="12"/>
      <color rgb="FF0000FF"/>
      <name val="Calibri"/>
      <family val="2"/>
    </font>
    <font>
      <sz val="16"/>
      <color theme="0"/>
      <name val="Calibri"/>
      <family val="2"/>
    </font>
    <font>
      <b/>
      <sz val="14"/>
      <color rgb="FFFF0000"/>
      <name val="Calibri"/>
      <family val="2"/>
    </font>
    <font>
      <b/>
      <sz val="14"/>
      <color rgb="FF0000FF"/>
      <name val="Calibri"/>
      <family val="2"/>
    </font>
    <font>
      <sz val="12"/>
      <color theme="4" tint="-0.249977111117893"/>
      <name val="Calibri"/>
      <family val="2"/>
    </font>
    <font>
      <b/>
      <sz val="11"/>
      <name val="Calibri"/>
      <family val="2"/>
    </font>
    <font>
      <sz val="11"/>
      <name val="Calibri"/>
      <family val="2"/>
    </font>
    <font>
      <b/>
      <i/>
      <sz val="11"/>
      <name val="Calibri"/>
      <family val="2"/>
    </font>
    <font>
      <b/>
      <sz val="11"/>
      <color rgb="FF0000FF"/>
      <name val="Calibri"/>
      <family val="2"/>
    </font>
    <font>
      <sz val="14"/>
      <color theme="0"/>
      <name val="Calibri"/>
      <family val="2"/>
      <scheme val="minor"/>
    </font>
    <font>
      <sz val="10"/>
      <color rgb="FF000000"/>
      <name val="Helvetica Neue"/>
      <family val="2"/>
    </font>
    <font>
      <sz val="14"/>
      <name val="Calibri"/>
      <family val="2"/>
    </font>
    <font>
      <sz val="14"/>
      <color rgb="FF000000"/>
      <name val="Inconsolata"/>
    </font>
    <font>
      <sz val="14"/>
      <color theme="1"/>
      <name val="Calibri"/>
      <family val="2"/>
    </font>
    <font>
      <b/>
      <sz val="14"/>
      <color theme="0"/>
      <name val="Calibri"/>
      <family val="2"/>
    </font>
    <font>
      <vertAlign val="subscript"/>
      <sz val="14"/>
      <name val="Calibri"/>
      <family val="2"/>
    </font>
    <font>
      <vertAlign val="subscript"/>
      <sz val="14"/>
      <color rgb="FF000000"/>
      <name val="Calibri"/>
      <family val="2"/>
    </font>
    <font>
      <b/>
      <sz val="14"/>
      <color rgb="FF0070C0"/>
      <name val="Calibri"/>
      <family val="2"/>
    </font>
    <font>
      <b/>
      <sz val="28"/>
      <color rgb="FF000000"/>
      <name val="Calibri"/>
      <family val="2"/>
    </font>
    <font>
      <b/>
      <sz val="28"/>
      <color theme="1"/>
      <name val="Calibri"/>
      <family val="2"/>
    </font>
    <font>
      <sz val="16"/>
      <color rgb="FF000000"/>
      <name val="Calibri"/>
      <family val="2"/>
    </font>
    <font>
      <sz val="18"/>
      <color rgb="FF000000"/>
      <name val="Calibri"/>
      <family val="2"/>
    </font>
    <font>
      <sz val="18"/>
      <color theme="4"/>
      <name val="Calibri"/>
      <family val="2"/>
    </font>
    <font>
      <sz val="22"/>
      <color theme="0"/>
      <name val="Calibri"/>
      <family val="2"/>
    </font>
    <font>
      <b/>
      <sz val="18"/>
      <color rgb="FF000000"/>
      <name val="Calibri"/>
      <family val="2"/>
    </font>
  </fonts>
  <fills count="11">
    <fill>
      <patternFill patternType="none"/>
    </fill>
    <fill>
      <patternFill patternType="gray125"/>
    </fill>
    <fill>
      <patternFill patternType="solid">
        <fgColor rgb="FFFFFFFF"/>
        <bgColor rgb="FFFFFFFF"/>
      </patternFill>
    </fill>
    <fill>
      <patternFill patternType="solid">
        <fgColor rgb="FF0070C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bgColor indexed="64"/>
      </patternFill>
    </fill>
    <fill>
      <patternFill patternType="solid">
        <fgColor rgb="FFFFFF00"/>
        <bgColor indexed="64"/>
      </patternFill>
    </fill>
    <fill>
      <patternFill patternType="solid">
        <fgColor rgb="FF00B050"/>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2" tint="-9.9978637043366805E-2"/>
      </top>
      <bottom/>
      <diagonal/>
    </border>
    <border>
      <left style="medium">
        <color theme="1"/>
      </left>
      <right/>
      <top style="medium">
        <color theme="1"/>
      </top>
      <bottom/>
      <diagonal/>
    </border>
    <border>
      <left style="thin">
        <color theme="2" tint="-9.9978637043366805E-2"/>
      </left>
      <right/>
      <top style="medium">
        <color theme="1"/>
      </top>
      <bottom style="thin">
        <color theme="2" tint="-9.9978637043366805E-2"/>
      </bottom>
      <diagonal/>
    </border>
    <border>
      <left style="thin">
        <color theme="2" tint="-9.9978637043366805E-2"/>
      </left>
      <right style="thin">
        <color theme="2" tint="-9.9978637043366805E-2"/>
      </right>
      <top style="medium">
        <color theme="1"/>
      </top>
      <bottom style="thin">
        <color theme="2" tint="-9.9978637043366805E-2"/>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medium">
        <color theme="1"/>
      </top>
      <bottom/>
      <diagonal/>
    </border>
    <border>
      <left style="medium">
        <color theme="1"/>
      </left>
      <right style="thin">
        <color theme="2" tint="-9.9978637043366805E-2"/>
      </right>
      <top style="medium">
        <color theme="1"/>
      </top>
      <bottom/>
      <diagonal/>
    </border>
    <border>
      <left/>
      <right style="thin">
        <color theme="2" tint="-9.9978637043366805E-2"/>
      </right>
      <top style="medium">
        <color theme="1"/>
      </top>
      <bottom style="thin">
        <color theme="2" tint="-9.9978637043366805E-2"/>
      </bottom>
      <diagonal/>
    </border>
    <border>
      <left/>
      <right/>
      <top style="medium">
        <color theme="1"/>
      </top>
      <bottom style="thin">
        <color theme="2" tint="-9.9978637043366805E-2"/>
      </bottom>
      <diagonal/>
    </border>
    <border>
      <left style="thin">
        <color theme="2" tint="-9.9978637043366805E-2"/>
      </left>
      <right style="medium">
        <color theme="1"/>
      </right>
      <top style="medium">
        <color theme="1"/>
      </top>
      <bottom style="thin">
        <color theme="2" tint="-9.9978637043366805E-2"/>
      </bottom>
      <diagonal/>
    </border>
    <border>
      <left/>
      <right style="medium">
        <color theme="1"/>
      </right>
      <top style="thin">
        <color theme="2" tint="-9.9978637043366805E-2"/>
      </top>
      <bottom/>
      <diagonal/>
    </border>
    <border>
      <left style="thin">
        <color theme="2" tint="-9.9978637043366805E-2"/>
      </left>
      <right style="thin">
        <color theme="2" tint="-9.9978637043366805E-2"/>
      </right>
      <top style="thin">
        <color theme="2" tint="-9.9978637043366805E-2"/>
      </top>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top style="medium">
        <color indexed="64"/>
      </top>
      <bottom/>
      <diagonal/>
    </border>
    <border>
      <left/>
      <right style="medium">
        <color theme="1"/>
      </right>
      <top style="medium">
        <color indexed="64"/>
      </top>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30">
    <xf numFmtId="0" fontId="0" fillId="0" borderId="0" xfId="0" applyFont="1" applyAlignment="1"/>
    <xf numFmtId="0" fontId="1" fillId="0" borderId="0" xfId="0" applyFont="1" applyAlignment="1"/>
    <xf numFmtId="165" fontId="1" fillId="0" borderId="0" xfId="0" applyNumberFormat="1" applyFont="1"/>
    <xf numFmtId="168" fontId="1" fillId="0" borderId="0" xfId="0" applyNumberFormat="1" applyFont="1"/>
    <xf numFmtId="0" fontId="4" fillId="0" borderId="0" xfId="0" applyFont="1" applyAlignment="1">
      <alignment horizontal="center"/>
    </xf>
    <xf numFmtId="0" fontId="7" fillId="0" borderId="0" xfId="0" applyFont="1" applyAlignment="1">
      <alignment horizontal="right"/>
    </xf>
    <xf numFmtId="0" fontId="7" fillId="0" borderId="0" xfId="0" applyFont="1" applyAlignment="1"/>
    <xf numFmtId="0" fontId="7" fillId="0" borderId="0" xfId="0" applyFont="1" applyAlignment="1">
      <alignment horizontal="center" vertical="center"/>
    </xf>
    <xf numFmtId="0" fontId="12" fillId="0" borderId="0" xfId="0" applyFont="1" applyAlignment="1">
      <alignment horizontal="center"/>
    </xf>
    <xf numFmtId="14" fontId="7" fillId="0" borderId="0" xfId="0" applyNumberFormat="1" applyFont="1" applyAlignment="1">
      <alignment horizontal="right"/>
    </xf>
    <xf numFmtId="0" fontId="13" fillId="0" borderId="0" xfId="0" applyFont="1" applyAlignment="1">
      <alignment horizontal="center" vertical="center"/>
    </xf>
    <xf numFmtId="0" fontId="12" fillId="0" borderId="4"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7" fillId="0" borderId="0" xfId="0" applyFont="1" applyBorder="1" applyAlignment="1"/>
    <xf numFmtId="0" fontId="4" fillId="0" borderId="0" xfId="0" applyFont="1" applyBorder="1" applyAlignment="1">
      <alignment horizontal="center"/>
    </xf>
    <xf numFmtId="0" fontId="7" fillId="0" borderId="0" xfId="0" applyFont="1" applyBorder="1" applyAlignment="1">
      <alignment horizontal="right"/>
    </xf>
    <xf numFmtId="0" fontId="7" fillId="0" borderId="9" xfId="0" applyFont="1" applyBorder="1" applyAlignment="1">
      <alignment horizontal="right"/>
    </xf>
    <xf numFmtId="0" fontId="17" fillId="0" borderId="5" xfId="0" applyFont="1" applyBorder="1" applyAlignment="1">
      <alignment horizontal="center" vertical="center"/>
    </xf>
    <xf numFmtId="171" fontId="17" fillId="0" borderId="5" xfId="2" applyNumberFormat="1" applyFont="1" applyBorder="1" applyAlignment="1">
      <alignment horizontal="center" vertical="center"/>
    </xf>
    <xf numFmtId="171" fontId="17" fillId="0" borderId="7" xfId="2" applyNumberFormat="1" applyFont="1" applyBorder="1" applyAlignment="1">
      <alignment horizontal="center" vertic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164" fontId="6" fillId="0" borderId="0" xfId="0" applyNumberFormat="1" applyFont="1" applyFill="1" applyBorder="1" applyAlignment="1">
      <alignment horizontal="center" vertical="center"/>
    </xf>
    <xf numFmtId="164" fontId="6" fillId="0" borderId="5" xfId="0" applyNumberFormat="1" applyFont="1" applyFill="1" applyBorder="1" applyAlignment="1">
      <alignment horizontal="center" vertical="center"/>
    </xf>
    <xf numFmtId="164" fontId="18" fillId="0" borderId="2" xfId="0" applyNumberFormat="1" applyFont="1" applyFill="1" applyBorder="1" applyAlignment="1">
      <alignment horizontal="center" vertical="center"/>
    </xf>
    <xf numFmtId="164" fontId="19" fillId="0" borderId="8" xfId="0" applyNumberFormat="1" applyFont="1" applyFill="1" applyBorder="1" applyAlignment="1">
      <alignment horizontal="center" vertical="center"/>
    </xf>
    <xf numFmtId="164" fontId="19" fillId="0" borderId="3" xfId="0" applyNumberFormat="1" applyFont="1" applyFill="1" applyBorder="1" applyAlignment="1">
      <alignment horizontal="center" vertical="center"/>
    </xf>
    <xf numFmtId="164" fontId="19" fillId="0" borderId="4" xfId="0" applyNumberFormat="1" applyFont="1" applyFill="1" applyBorder="1" applyAlignment="1">
      <alignment horizontal="center" vertical="center"/>
    </xf>
    <xf numFmtId="164" fontId="20" fillId="0" borderId="4" xfId="0" applyNumberFormat="1" applyFont="1" applyFill="1" applyBorder="1" applyAlignment="1">
      <alignment horizontal="center" vertical="center"/>
    </xf>
    <xf numFmtId="164" fontId="19" fillId="0" borderId="0" xfId="0" applyNumberFormat="1" applyFont="1" applyFill="1" applyBorder="1" applyAlignment="1">
      <alignment horizontal="center" vertical="center"/>
    </xf>
    <xf numFmtId="164" fontId="19" fillId="0" borderId="5" xfId="0" applyNumberFormat="1" applyFont="1" applyFill="1" applyBorder="1" applyAlignment="1">
      <alignment horizontal="center" vertical="center"/>
    </xf>
    <xf numFmtId="164" fontId="18" fillId="0" borderId="6" xfId="0" applyNumberFormat="1" applyFont="1" applyFill="1" applyBorder="1" applyAlignment="1">
      <alignment horizontal="center" vertical="center"/>
    </xf>
    <xf numFmtId="164" fontId="19" fillId="0" borderId="9" xfId="0" applyNumberFormat="1" applyFont="1" applyFill="1" applyBorder="1" applyAlignment="1">
      <alignment horizontal="center" vertical="center"/>
    </xf>
    <xf numFmtId="164" fontId="19" fillId="0" borderId="7" xfId="0" applyNumberFormat="1" applyFont="1" applyFill="1" applyBorder="1" applyAlignment="1">
      <alignment horizontal="center" vertical="center"/>
    </xf>
    <xf numFmtId="164" fontId="19" fillId="0" borderId="0" xfId="0" applyNumberFormat="1" applyFont="1" applyFill="1" applyAlignment="1">
      <alignment horizontal="center" vertical="center"/>
    </xf>
    <xf numFmtId="164" fontId="5" fillId="0" borderId="4" xfId="0" applyNumberFormat="1" applyFont="1" applyFill="1" applyBorder="1" applyAlignment="1">
      <alignment horizontal="center" vertical="center"/>
    </xf>
    <xf numFmtId="164" fontId="21" fillId="0" borderId="0" xfId="0" applyNumberFormat="1" applyFont="1" applyFill="1" applyBorder="1" applyAlignment="1">
      <alignment horizontal="center" vertical="center"/>
    </xf>
    <xf numFmtId="170" fontId="7" fillId="0" borderId="0" xfId="0" applyNumberFormat="1" applyFont="1" applyAlignment="1">
      <alignment horizontal="right"/>
    </xf>
    <xf numFmtId="0" fontId="0" fillId="0" borderId="4" xfId="0" applyBorder="1" applyAlignment="1">
      <alignment horizontal="center" vertical="center"/>
    </xf>
    <xf numFmtId="0" fontId="3" fillId="0" borderId="4" xfId="0" applyFont="1" applyBorder="1" applyAlignment="1">
      <alignment horizontal="center" vertical="center"/>
    </xf>
    <xf numFmtId="0" fontId="0" fillId="0" borderId="0" xfId="0" applyFont="1" applyBorder="1" applyAlignment="1">
      <alignment horizontal="center" vertical="center"/>
    </xf>
    <xf numFmtId="0" fontId="0" fillId="0" borderId="5" xfId="0" applyFont="1" applyFill="1" applyBorder="1" applyAlignment="1">
      <alignment horizontal="center" vertical="center"/>
    </xf>
    <xf numFmtId="0" fontId="0" fillId="0" borderId="5" xfId="0" applyFont="1" applyBorder="1" applyAlignment="1">
      <alignment horizontal="center" vertical="center"/>
    </xf>
    <xf numFmtId="0" fontId="3" fillId="0" borderId="6" xfId="0" applyFont="1" applyBorder="1" applyAlignment="1">
      <alignment horizontal="center" vertical="center"/>
    </xf>
    <xf numFmtId="0" fontId="0" fillId="0" borderId="9" xfId="0" applyFont="1" applyBorder="1" applyAlignment="1">
      <alignment horizontal="center" vertical="center"/>
    </xf>
    <xf numFmtId="0" fontId="0" fillId="0" borderId="7" xfId="0" applyFont="1" applyBorder="1" applyAlignment="1">
      <alignment horizontal="center" vertical="center"/>
    </xf>
    <xf numFmtId="0" fontId="16" fillId="0" borderId="0" xfId="0" applyFont="1" applyBorder="1" applyAlignment="1">
      <alignment horizontal="center" vertical="center"/>
    </xf>
    <xf numFmtId="0" fontId="15" fillId="5" borderId="0" xfId="0" applyFont="1" applyFill="1" applyBorder="1" applyAlignment="1">
      <alignment horizontal="center" vertical="center"/>
    </xf>
    <xf numFmtId="0" fontId="15" fillId="4" borderId="0" xfId="0" applyFont="1" applyFill="1" applyBorder="1" applyAlignment="1">
      <alignment horizontal="center" vertical="center"/>
    </xf>
    <xf numFmtId="0" fontId="15" fillId="6" borderId="5" xfId="0" applyFont="1" applyFill="1" applyBorder="1" applyAlignment="1">
      <alignment horizontal="center" vertical="center"/>
    </xf>
    <xf numFmtId="0" fontId="11" fillId="0" borderId="1" xfId="0" applyFont="1" applyBorder="1" applyAlignment="1">
      <alignment horizontal="center" vertical="center"/>
    </xf>
    <xf numFmtId="171" fontId="7" fillId="0" borderId="0" xfId="2" applyNumberFormat="1" applyFont="1" applyAlignment="1"/>
    <xf numFmtId="171" fontId="8" fillId="0" borderId="5" xfId="2" applyNumberFormat="1" applyFont="1" applyBorder="1" applyAlignment="1">
      <alignment horizontal="center" vertical="center"/>
    </xf>
    <xf numFmtId="171" fontId="11" fillId="0" borderId="1" xfId="2" applyNumberFormat="1" applyFont="1" applyBorder="1" applyAlignment="1">
      <alignment horizontal="center" vertical="center"/>
    </xf>
    <xf numFmtId="171" fontId="12" fillId="0" borderId="5" xfId="2" applyNumberFormat="1" applyFont="1" applyBorder="1" applyAlignment="1">
      <alignment horizontal="center" vertical="center"/>
    </xf>
    <xf numFmtId="2" fontId="7" fillId="0" borderId="4" xfId="0" applyNumberFormat="1" applyFont="1" applyBorder="1" applyAlignment="1">
      <alignment horizontal="center" vertical="center"/>
    </xf>
    <xf numFmtId="2" fontId="7" fillId="0" borderId="6" xfId="0" applyNumberFormat="1" applyFont="1" applyBorder="1" applyAlignment="1">
      <alignment horizontal="center" vertic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23" fillId="0" borderId="4" xfId="0" applyNumberFormat="1" applyFont="1" applyBorder="1" applyAlignment="1">
      <alignment horizontal="center" vertical="center"/>
    </xf>
    <xf numFmtId="2" fontId="23" fillId="0" borderId="6" xfId="0" applyNumberFormat="1" applyFont="1" applyBorder="1" applyAlignment="1">
      <alignment horizontal="center" vertical="center"/>
    </xf>
    <xf numFmtId="0" fontId="0" fillId="9" borderId="0" xfId="0" applyFont="1" applyFill="1" applyBorder="1" applyAlignment="1">
      <alignment horizontal="center" vertical="center"/>
    </xf>
    <xf numFmtId="0" fontId="0" fillId="9" borderId="5" xfId="0" applyFont="1" applyFill="1" applyBorder="1" applyAlignment="1">
      <alignment horizontal="center" vertical="center"/>
    </xf>
    <xf numFmtId="0" fontId="0" fillId="0" borderId="9" xfId="0" applyFont="1" applyFill="1" applyBorder="1" applyAlignment="1">
      <alignment horizontal="center" vertical="center"/>
    </xf>
    <xf numFmtId="0" fontId="9" fillId="0" borderId="0" xfId="0" applyFont="1" applyAlignment="1"/>
    <xf numFmtId="0" fontId="24" fillId="0" borderId="0" xfId="0" applyFont="1" applyAlignment="1">
      <alignment horizontal="center"/>
    </xf>
    <xf numFmtId="0" fontId="9" fillId="0" borderId="0" xfId="0" applyFont="1" applyBorder="1" applyAlignment="1"/>
    <xf numFmtId="0" fontId="24" fillId="0" borderId="0" xfId="0" applyFont="1" applyAlignment="1"/>
    <xf numFmtId="166" fontId="9" fillId="0" borderId="0" xfId="0" applyNumberFormat="1" applyFont="1" applyAlignment="1">
      <alignment horizontal="center"/>
    </xf>
    <xf numFmtId="166" fontId="24" fillId="0" borderId="0" xfId="0" applyNumberFormat="1" applyFont="1" applyAlignment="1">
      <alignment horizontal="center"/>
    </xf>
    <xf numFmtId="0" fontId="24" fillId="0" borderId="0" xfId="0" applyFont="1" applyFill="1" applyBorder="1" applyAlignment="1">
      <alignment horizontal="center"/>
    </xf>
    <xf numFmtId="166" fontId="24" fillId="0" borderId="8" xfId="0" applyNumberFormat="1" applyFont="1" applyBorder="1" applyAlignment="1">
      <alignment horizontal="center" vertical="center"/>
    </xf>
    <xf numFmtId="3" fontId="24" fillId="0" borderId="0" xfId="0" applyNumberFormat="1" applyFont="1" applyBorder="1" applyAlignment="1">
      <alignment horizontal="center" vertical="center"/>
    </xf>
    <xf numFmtId="0" fontId="24" fillId="0" borderId="0" xfId="0" applyFont="1" applyBorder="1" applyAlignment="1">
      <alignment horizontal="center" vertical="center"/>
    </xf>
    <xf numFmtId="10" fontId="24" fillId="0" borderId="0" xfId="0" applyNumberFormat="1" applyFont="1" applyBorder="1" applyAlignment="1">
      <alignment horizontal="center" vertical="center"/>
    </xf>
    <xf numFmtId="0" fontId="9" fillId="0" borderId="0" xfId="0" applyFont="1" applyBorder="1" applyAlignment="1">
      <alignment horizontal="center" vertical="center"/>
    </xf>
    <xf numFmtId="166" fontId="24" fillId="0" borderId="9" xfId="0" applyNumberFormat="1" applyFont="1" applyBorder="1" applyAlignment="1">
      <alignment horizontal="center" vertical="center"/>
    </xf>
    <xf numFmtId="0" fontId="9" fillId="0" borderId="9" xfId="0" applyFont="1" applyBorder="1" applyAlignment="1">
      <alignment horizontal="center" vertical="center"/>
    </xf>
    <xf numFmtId="166" fontId="15" fillId="0" borderId="0" xfId="0" applyNumberFormat="1" applyFont="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xf>
    <xf numFmtId="166" fontId="26" fillId="2" borderId="15" xfId="0" applyNumberFormat="1" applyFont="1" applyFill="1" applyBorder="1" applyAlignment="1">
      <alignment horizontal="center" vertical="center"/>
    </xf>
    <xf numFmtId="166" fontId="26" fillId="2" borderId="16" xfId="0" applyNumberFormat="1" applyFont="1" applyFill="1" applyBorder="1" applyAlignment="1">
      <alignment horizontal="center" vertical="center"/>
    </xf>
    <xf numFmtId="166" fontId="26" fillId="2" borderId="17" xfId="0" applyNumberFormat="1"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vertical="center"/>
    </xf>
    <xf numFmtId="10" fontId="24" fillId="0" borderId="19" xfId="0" applyNumberFormat="1" applyFont="1" applyBorder="1" applyAlignment="1">
      <alignment horizontal="center" vertical="center"/>
    </xf>
    <xf numFmtId="0" fontId="24" fillId="0" borderId="20" xfId="0" applyFont="1" applyBorder="1" applyAlignment="1">
      <alignment horizontal="right"/>
    </xf>
    <xf numFmtId="166" fontId="24" fillId="0" borderId="21" xfId="0" applyNumberFormat="1"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166" fontId="24" fillId="0" borderId="23" xfId="0" applyNumberFormat="1" applyFont="1" applyBorder="1" applyAlignment="1">
      <alignment horizontal="center" vertical="center"/>
    </xf>
    <xf numFmtId="166" fontId="24" fillId="0" borderId="17" xfId="0" applyNumberFormat="1" applyFont="1" applyBorder="1" applyAlignment="1">
      <alignment horizontal="center" vertical="center"/>
    </xf>
    <xf numFmtId="0" fontId="24" fillId="0" borderId="24" xfId="0" applyFont="1" applyBorder="1" applyAlignment="1">
      <alignment horizontal="center"/>
    </xf>
    <xf numFmtId="166" fontId="26" fillId="2" borderId="25" xfId="0" applyNumberFormat="1" applyFont="1" applyFill="1" applyBorder="1" applyAlignment="1">
      <alignment horizontal="center" vertical="center"/>
    </xf>
    <xf numFmtId="166" fontId="26" fillId="2" borderId="26" xfId="0" applyNumberFormat="1" applyFont="1" applyFill="1" applyBorder="1" applyAlignment="1">
      <alignment horizontal="center" vertical="center"/>
    </xf>
    <xf numFmtId="166" fontId="26" fillId="2" borderId="27" xfId="0" applyNumberFormat="1" applyFont="1" applyFill="1" applyBorder="1" applyAlignment="1">
      <alignment horizontal="center" vertical="center"/>
    </xf>
    <xf numFmtId="0" fontId="24" fillId="0" borderId="28" xfId="0" applyFont="1" applyBorder="1" applyAlignment="1">
      <alignment horizontal="center" vertical="center"/>
    </xf>
    <xf numFmtId="0" fontId="9" fillId="0" borderId="29" xfId="0" applyFont="1" applyBorder="1" applyAlignment="1">
      <alignment horizontal="center" vertical="center"/>
    </xf>
    <xf numFmtId="2" fontId="24" fillId="0" borderId="0" xfId="0" applyNumberFormat="1" applyFont="1" applyBorder="1" applyAlignment="1">
      <alignment horizontal="center" vertical="center"/>
    </xf>
    <xf numFmtId="1" fontId="24" fillId="0" borderId="0" xfId="0" applyNumberFormat="1" applyFont="1" applyBorder="1" applyAlignment="1">
      <alignment horizontal="center" vertical="center"/>
    </xf>
    <xf numFmtId="2" fontId="9" fillId="0" borderId="0" xfId="0" applyNumberFormat="1" applyFont="1" applyBorder="1" applyAlignment="1">
      <alignment horizontal="center" vertical="center"/>
    </xf>
    <xf numFmtId="2" fontId="9" fillId="0" borderId="0" xfId="1" applyNumberFormat="1" applyFont="1" applyBorder="1" applyAlignment="1">
      <alignment horizontal="center" vertical="center"/>
    </xf>
    <xf numFmtId="0" fontId="24" fillId="0" borderId="14" xfId="0" applyFont="1" applyBorder="1" applyAlignment="1">
      <alignment horizontal="center" vertical="center"/>
    </xf>
    <xf numFmtId="167" fontId="24" fillId="0" borderId="23" xfId="0" applyNumberFormat="1" applyFont="1" applyBorder="1" applyAlignment="1">
      <alignment horizontal="center" vertical="center"/>
    </xf>
    <xf numFmtId="0" fontId="24" fillId="0" borderId="18" xfId="0" applyFont="1" applyBorder="1" applyAlignment="1">
      <alignment horizontal="center" vertical="center"/>
    </xf>
    <xf numFmtId="2" fontId="9" fillId="0" borderId="19" xfId="0" applyNumberFormat="1" applyFont="1" applyBorder="1" applyAlignment="1">
      <alignment horizontal="center" vertical="center"/>
    </xf>
    <xf numFmtId="0" fontId="9" fillId="0" borderId="23" xfId="0" applyFont="1" applyBorder="1" applyAlignment="1">
      <alignment horizontal="center" vertical="center"/>
    </xf>
    <xf numFmtId="0" fontId="9" fillId="0" borderId="20" xfId="0" applyFont="1" applyBorder="1" applyAlignment="1">
      <alignment horizontal="right" vertical="center"/>
    </xf>
    <xf numFmtId="4" fontId="25" fillId="0" borderId="21" xfId="0" applyNumberFormat="1" applyFont="1" applyBorder="1" applyAlignment="1">
      <alignment horizontal="center" vertical="center"/>
    </xf>
    <xf numFmtId="0" fontId="24" fillId="0" borderId="0" xfId="0" applyFont="1" applyBorder="1" applyAlignment="1">
      <alignment horizontal="right" vertical="center"/>
    </xf>
    <xf numFmtId="0" fontId="24" fillId="0" borderId="18" xfId="0" applyFont="1" applyBorder="1" applyAlignment="1">
      <alignment horizontal="right"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17" xfId="0" applyFont="1" applyBorder="1" applyAlignment="1">
      <alignment horizontal="center" vertical="center"/>
    </xf>
    <xf numFmtId="166" fontId="24" fillId="0" borderId="23" xfId="1" applyNumberFormat="1" applyFont="1" applyBorder="1" applyAlignment="1">
      <alignment horizontal="center" vertical="center"/>
    </xf>
    <xf numFmtId="166" fontId="9" fillId="0" borderId="21" xfId="1" applyNumberFormat="1" applyFont="1" applyBorder="1" applyAlignment="1">
      <alignment horizontal="center" vertical="center"/>
    </xf>
    <xf numFmtId="0" fontId="10" fillId="9" borderId="30" xfId="0" applyFont="1" applyFill="1" applyBorder="1" applyAlignment="1">
      <alignment horizontal="center" vertical="center"/>
    </xf>
    <xf numFmtId="166" fontId="10" fillId="9" borderId="31" xfId="0" applyNumberFormat="1" applyFont="1" applyFill="1" applyBorder="1" applyAlignment="1">
      <alignment horizontal="center" vertical="center"/>
    </xf>
    <xf numFmtId="0" fontId="10" fillId="9" borderId="10" xfId="0" applyFont="1" applyFill="1" applyBorder="1" applyAlignment="1">
      <alignment horizontal="center" vertical="center"/>
    </xf>
    <xf numFmtId="166" fontId="10" fillId="9" borderId="12" xfId="0" applyNumberFormat="1" applyFont="1" applyFill="1" applyBorder="1" applyAlignment="1">
      <alignment horizontal="center" vertical="center"/>
    </xf>
    <xf numFmtId="0" fontId="10" fillId="0" borderId="30" xfId="0" applyFont="1" applyBorder="1" applyAlignment="1">
      <alignment horizontal="center" vertical="center"/>
    </xf>
    <xf numFmtId="166" fontId="10" fillId="0" borderId="31" xfId="0" applyNumberFormat="1" applyFont="1" applyBorder="1" applyAlignment="1">
      <alignment horizontal="center" vertical="center"/>
    </xf>
    <xf numFmtId="0" fontId="9" fillId="0" borderId="18" xfId="0" applyFont="1" applyBorder="1" applyAlignment="1"/>
    <xf numFmtId="0" fontId="24" fillId="0" borderId="19" xfId="0" applyFont="1" applyFill="1" applyBorder="1" applyAlignment="1">
      <alignment horizontal="center"/>
    </xf>
    <xf numFmtId="15" fontId="9" fillId="0" borderId="18" xfId="0" applyNumberFormat="1" applyFont="1" applyBorder="1" applyAlignment="1"/>
    <xf numFmtId="0" fontId="24" fillId="0" borderId="35" xfId="0" applyFont="1" applyBorder="1" applyAlignment="1">
      <alignment horizontal="center"/>
    </xf>
    <xf numFmtId="166" fontId="24" fillId="0" borderId="36" xfId="0" applyNumberFormat="1" applyFont="1" applyBorder="1" applyAlignment="1">
      <alignment horizontal="center" vertical="center"/>
    </xf>
    <xf numFmtId="0" fontId="24" fillId="0" borderId="37" xfId="0" applyFont="1" applyBorder="1" applyAlignment="1">
      <alignment horizontal="right"/>
    </xf>
    <xf numFmtId="0" fontId="9" fillId="0" borderId="38" xfId="0" applyFont="1" applyBorder="1" applyAlignment="1">
      <alignment horizontal="center" vertical="center"/>
    </xf>
    <xf numFmtId="0" fontId="15" fillId="0" borderId="18" xfId="0" applyFont="1" applyBorder="1" applyAlignment="1">
      <alignment horizontal="center" vertical="center"/>
    </xf>
    <xf numFmtId="166" fontId="9" fillId="0" borderId="19" xfId="0" applyNumberFormat="1" applyFont="1" applyBorder="1" applyAlignment="1">
      <alignment horizontal="center" vertical="center"/>
    </xf>
    <xf numFmtId="166" fontId="25" fillId="0" borderId="17" xfId="0" applyNumberFormat="1" applyFont="1" applyBorder="1" applyAlignment="1">
      <alignment horizontal="center" vertical="center"/>
    </xf>
    <xf numFmtId="166" fontId="25" fillId="0" borderId="19" xfId="0" applyNumberFormat="1" applyFont="1" applyBorder="1" applyAlignment="1">
      <alignment horizontal="center" vertical="center"/>
    </xf>
    <xf numFmtId="0" fontId="15" fillId="0" borderId="20" xfId="0" applyFont="1" applyBorder="1" applyAlignment="1">
      <alignment horizontal="center" vertical="center"/>
    </xf>
    <xf numFmtId="166" fontId="15" fillId="0" borderId="21" xfId="0" applyNumberFormat="1" applyFont="1" applyBorder="1" applyAlignment="1">
      <alignment horizontal="center" vertical="center"/>
    </xf>
    <xf numFmtId="0" fontId="24" fillId="0" borderId="21" xfId="0" applyFont="1" applyBorder="1" applyAlignment="1">
      <alignment horizontal="center" vertical="center"/>
    </xf>
    <xf numFmtId="166" fontId="25" fillId="0" borderId="22" xfId="0" applyNumberFormat="1" applyFont="1" applyBorder="1" applyAlignment="1">
      <alignment horizontal="center" vertical="center"/>
    </xf>
    <xf numFmtId="0" fontId="9" fillId="0" borderId="18" xfId="0" applyFont="1" applyBorder="1" applyAlignment="1">
      <alignment horizontal="center" vertical="center"/>
    </xf>
    <xf numFmtId="169" fontId="9" fillId="0" borderId="0" xfId="0" applyNumberFormat="1" applyFont="1" applyBorder="1" applyAlignment="1">
      <alignment horizontal="center" vertical="center"/>
    </xf>
    <xf numFmtId="0" fontId="24" fillId="0" borderId="22" xfId="0" applyFont="1" applyBorder="1" applyAlignment="1">
      <alignment horizontal="center" vertical="center"/>
    </xf>
    <xf numFmtId="0" fontId="9" fillId="0" borderId="0" xfId="0" applyFont="1" applyBorder="1" applyAlignment="1">
      <alignment horizontal="right" vertical="center"/>
    </xf>
    <xf numFmtId="166" fontId="9" fillId="0" borderId="0" xfId="1" applyNumberFormat="1" applyFont="1" applyBorder="1" applyAlignment="1">
      <alignment horizontal="center" vertical="center"/>
    </xf>
    <xf numFmtId="4" fontId="25" fillId="0" borderId="0" xfId="0" applyNumberFormat="1" applyFont="1" applyBorder="1" applyAlignment="1">
      <alignment horizontal="center" vertical="center"/>
    </xf>
    <xf numFmtId="166" fontId="24" fillId="0" borderId="0" xfId="1" applyNumberFormat="1" applyFont="1" applyBorder="1" applyAlignment="1">
      <alignment horizontal="center" vertical="center"/>
    </xf>
    <xf numFmtId="0" fontId="9" fillId="0" borderId="30" xfId="0" applyFont="1" applyBorder="1" applyAlignment="1"/>
    <xf numFmtId="0" fontId="24" fillId="4" borderId="39" xfId="0" applyFont="1" applyFill="1" applyBorder="1" applyAlignment="1">
      <alignment horizontal="center"/>
    </xf>
    <xf numFmtId="0" fontId="24" fillId="5" borderId="39" xfId="0" applyFont="1" applyFill="1" applyBorder="1" applyAlignment="1">
      <alignment horizontal="center"/>
    </xf>
    <xf numFmtId="0" fontId="24" fillId="6" borderId="31" xfId="0" applyFont="1" applyFill="1" applyBorder="1" applyAlignment="1">
      <alignment horizontal="center"/>
    </xf>
    <xf numFmtId="0" fontId="30" fillId="0" borderId="21" xfId="0" applyFont="1" applyBorder="1" applyAlignment="1">
      <alignment horizontal="center" vertical="center"/>
    </xf>
    <xf numFmtId="0" fontId="24" fillId="4" borderId="21" xfId="0" applyFont="1" applyFill="1" applyBorder="1" applyAlignment="1">
      <alignment horizontal="center" vertical="center"/>
    </xf>
    <xf numFmtId="169" fontId="9" fillId="5" borderId="21" xfId="0" applyNumberFormat="1" applyFont="1" applyFill="1" applyBorder="1" applyAlignment="1">
      <alignment horizontal="center" vertical="center"/>
    </xf>
    <xf numFmtId="0" fontId="9" fillId="6" borderId="22" xfId="0" applyFont="1" applyFill="1" applyBorder="1" applyAlignment="1">
      <alignment horizontal="center" vertical="center"/>
    </xf>
    <xf numFmtId="0" fontId="9" fillId="0" borderId="30" xfId="0" applyFont="1" applyBorder="1" applyAlignment="1">
      <alignment horizontal="center" vertical="center"/>
    </xf>
    <xf numFmtId="0" fontId="30" fillId="0" borderId="39" xfId="0" applyFont="1" applyBorder="1" applyAlignment="1">
      <alignment horizontal="center" vertical="center"/>
    </xf>
    <xf numFmtId="0" fontId="24" fillId="4" borderId="39" xfId="0" applyFont="1" applyFill="1" applyBorder="1" applyAlignment="1">
      <alignment horizontal="center" vertical="center"/>
    </xf>
    <xf numFmtId="169" fontId="9" fillId="5" borderId="39" xfId="0" applyNumberFormat="1" applyFont="1" applyFill="1" applyBorder="1" applyAlignment="1">
      <alignment horizontal="center" vertical="center"/>
    </xf>
    <xf numFmtId="0" fontId="9" fillId="6" borderId="31" xfId="0" applyFont="1" applyFill="1" applyBorder="1" applyAlignment="1">
      <alignment horizontal="center" vertical="center"/>
    </xf>
    <xf numFmtId="9" fontId="9" fillId="0" borderId="0" xfId="2" applyFont="1" applyAlignment="1"/>
    <xf numFmtId="166" fontId="24" fillId="0" borderId="0" xfId="0" applyNumberFormat="1" applyFont="1" applyBorder="1" applyAlignment="1">
      <alignment horizontal="center" vertical="center"/>
    </xf>
    <xf numFmtId="9" fontId="24" fillId="0" borderId="0" xfId="2" applyFont="1" applyBorder="1" applyAlignment="1">
      <alignment horizontal="center" vertical="center"/>
    </xf>
    <xf numFmtId="164" fontId="24" fillId="0" borderId="0" xfId="2" applyNumberFormat="1" applyFont="1" applyBorder="1" applyAlignment="1">
      <alignment horizontal="center" vertical="center"/>
    </xf>
    <xf numFmtId="166" fontId="9" fillId="0" borderId="0" xfId="0" applyNumberFormat="1" applyFont="1" applyBorder="1" applyAlignment="1">
      <alignment horizontal="center" vertical="center"/>
    </xf>
    <xf numFmtId="0" fontId="0" fillId="10" borderId="0" xfId="0" applyFont="1" applyFill="1" applyBorder="1" applyAlignment="1">
      <alignment horizontal="center" vertical="center"/>
    </xf>
    <xf numFmtId="0" fontId="0" fillId="10" borderId="7" xfId="0" applyFont="1" applyFill="1" applyBorder="1" applyAlignment="1">
      <alignment horizontal="center" vertical="center"/>
    </xf>
    <xf numFmtId="0" fontId="24" fillId="0" borderId="23" xfId="0" applyFont="1" applyBorder="1" applyAlignment="1">
      <alignment horizontal="center" vertical="center"/>
    </xf>
    <xf numFmtId="167" fontId="24" fillId="0" borderId="0" xfId="0" applyNumberFormat="1" applyFont="1" applyBorder="1" applyAlignment="1">
      <alignment horizontal="center" vertical="center"/>
    </xf>
    <xf numFmtId="0" fontId="24" fillId="0" borderId="0" xfId="0" applyFont="1" applyBorder="1" applyAlignment="1"/>
    <xf numFmtId="0" fontId="9" fillId="0" borderId="18" xfId="0" applyFont="1" applyBorder="1" applyAlignment="1">
      <alignment horizontal="right" vertical="center"/>
    </xf>
    <xf numFmtId="0" fontId="24" fillId="0" borderId="0" xfId="0" applyFont="1" applyBorder="1" applyAlignment="1">
      <alignment horizontal="center"/>
    </xf>
    <xf numFmtId="0" fontId="9" fillId="0" borderId="40" xfId="0" applyFont="1" applyBorder="1" applyAlignment="1">
      <alignment horizontal="center" vertical="center"/>
    </xf>
    <xf numFmtId="0" fontId="24" fillId="0" borderId="31" xfId="0" applyFont="1" applyBorder="1" applyAlignment="1">
      <alignment horizontal="center"/>
    </xf>
    <xf numFmtId="0" fontId="0" fillId="0" borderId="0" xfId="0" applyFont="1" applyAlignment="1">
      <alignment wrapText="1"/>
    </xf>
    <xf numFmtId="0" fontId="2" fillId="0" borderId="0" xfId="0" applyFont="1" applyAlignment="1">
      <alignment wrapText="1"/>
    </xf>
    <xf numFmtId="0" fontId="0" fillId="0" borderId="0" xfId="0" applyFont="1" applyAlignment="1">
      <alignment horizontal="left" vertical="center" wrapText="1"/>
    </xf>
    <xf numFmtId="0" fontId="36" fillId="8" borderId="41" xfId="0" applyFont="1" applyFill="1" applyBorder="1" applyAlignment="1">
      <alignment horizontal="center" vertical="center"/>
    </xf>
    <xf numFmtId="0" fontId="33" fillId="0" borderId="41" xfId="0" applyFont="1" applyBorder="1" applyAlignment="1">
      <alignment horizontal="center" vertical="center"/>
    </xf>
    <xf numFmtId="0" fontId="34" fillId="0" borderId="41" xfId="0" applyFont="1" applyBorder="1" applyAlignment="1">
      <alignment vertical="center" wrapText="1"/>
    </xf>
    <xf numFmtId="0" fontId="34" fillId="0" borderId="41" xfId="0" applyFont="1" applyBorder="1" applyAlignment="1">
      <alignment horizontal="left" vertical="center" wrapText="1"/>
    </xf>
    <xf numFmtId="0" fontId="15" fillId="4" borderId="4" xfId="0" applyFont="1" applyFill="1" applyBorder="1" applyAlignment="1">
      <alignment horizontal="center" vertical="center"/>
    </xf>
    <xf numFmtId="0" fontId="15" fillId="4" borderId="5" xfId="0" applyFont="1" applyFill="1" applyBorder="1" applyAlignment="1">
      <alignment horizontal="center" vertical="center"/>
    </xf>
    <xf numFmtId="0" fontId="15" fillId="5" borderId="4" xfId="0" applyFont="1" applyFill="1" applyBorder="1" applyAlignment="1">
      <alignment horizontal="center"/>
    </xf>
    <xf numFmtId="0" fontId="15" fillId="5" borderId="5" xfId="0" applyFont="1" applyFill="1" applyBorder="1" applyAlignment="1">
      <alignment horizont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2" xfId="0" applyFont="1" applyFill="1" applyBorder="1" applyAlignment="1">
      <alignment horizontal="center" vertical="center"/>
    </xf>
    <xf numFmtId="0" fontId="15" fillId="6" borderId="4" xfId="0" applyFont="1" applyFill="1" applyBorder="1" applyAlignment="1">
      <alignment horizontal="center"/>
    </xf>
    <xf numFmtId="0" fontId="15" fillId="6" borderId="5" xfId="0" applyFont="1" applyFill="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2" fillId="0" borderId="0" xfId="0" applyFont="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5" fillId="5" borderId="2" xfId="0" applyFont="1" applyFill="1" applyBorder="1" applyAlignment="1">
      <alignment horizontal="center"/>
    </xf>
    <xf numFmtId="0" fontId="15" fillId="5" borderId="3" xfId="0" applyFont="1" applyFill="1" applyBorder="1" applyAlignment="1">
      <alignment horizontal="center"/>
    </xf>
    <xf numFmtId="0" fontId="15" fillId="6" borderId="2" xfId="0" applyFont="1" applyFill="1" applyBorder="1" applyAlignment="1">
      <alignment horizontal="center"/>
    </xf>
    <xf numFmtId="0" fontId="15" fillId="6" borderId="3" xfId="0" applyFont="1" applyFill="1" applyBorder="1" applyAlignment="1">
      <alignment horizontal="center"/>
    </xf>
    <xf numFmtId="0" fontId="14" fillId="3" borderId="2"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3" xfId="0" applyFont="1" applyFill="1" applyBorder="1" applyAlignment="1">
      <alignment horizontal="center" vertical="center"/>
    </xf>
    <xf numFmtId="0" fontId="16" fillId="0" borderId="2" xfId="0" applyFont="1" applyBorder="1" applyAlignment="1">
      <alignment horizontal="center"/>
    </xf>
    <xf numFmtId="0" fontId="16" fillId="0" borderId="3" xfId="0" applyFont="1" applyBorder="1" applyAlignment="1">
      <alignment horizontal="center"/>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8" xfId="0" applyFont="1" applyFill="1" applyBorder="1" applyAlignment="1">
      <alignment horizontal="center" vertical="center"/>
    </xf>
    <xf numFmtId="0" fontId="22" fillId="3" borderId="3" xfId="0" applyFont="1" applyFill="1" applyBorder="1" applyAlignment="1">
      <alignment horizontal="center" vertical="center"/>
    </xf>
    <xf numFmtId="0" fontId="37" fillId="0" borderId="30" xfId="0" applyFont="1" applyBorder="1" applyAlignment="1">
      <alignment horizontal="center" vertical="center"/>
    </xf>
    <xf numFmtId="0" fontId="37" fillId="0" borderId="39" xfId="0" applyFont="1" applyBorder="1" applyAlignment="1">
      <alignment horizontal="center" vertical="center"/>
    </xf>
    <xf numFmtId="0" fontId="37" fillId="0" borderId="31" xfId="0" applyFont="1" applyBorder="1" applyAlignment="1">
      <alignment horizontal="center" vertical="center"/>
    </xf>
    <xf numFmtId="0" fontId="27" fillId="8" borderId="14" xfId="0" applyFont="1" applyFill="1" applyBorder="1" applyAlignment="1">
      <alignment horizontal="center"/>
    </xf>
    <xf numFmtId="0" fontId="27" fillId="8" borderId="23" xfId="0" applyFont="1" applyFill="1" applyBorder="1" applyAlignment="1">
      <alignment horizontal="center"/>
    </xf>
    <xf numFmtId="0" fontId="27" fillId="8" borderId="17" xfId="0" applyFont="1" applyFill="1" applyBorder="1" applyAlignment="1">
      <alignment horizontal="center"/>
    </xf>
    <xf numFmtId="0" fontId="27" fillId="8" borderId="14" xfId="0" applyFont="1" applyFill="1" applyBorder="1" applyAlignment="1">
      <alignment horizontal="center" vertical="center"/>
    </xf>
    <xf numFmtId="0" fontId="27" fillId="8" borderId="23" xfId="0" applyFont="1" applyFill="1" applyBorder="1" applyAlignment="1">
      <alignment horizontal="center" vertical="center"/>
    </xf>
    <xf numFmtId="0" fontId="27" fillId="8" borderId="17" xfId="0" applyFont="1" applyFill="1" applyBorder="1" applyAlignment="1">
      <alignment horizontal="center" vertical="center"/>
    </xf>
    <xf numFmtId="0" fontId="31" fillId="0" borderId="30" xfId="0" applyFont="1" applyBorder="1" applyAlignment="1">
      <alignment horizontal="center" vertical="center"/>
    </xf>
    <xf numFmtId="0" fontId="31" fillId="0" borderId="39" xfId="0" applyFont="1" applyBorder="1" applyAlignment="1">
      <alignment horizontal="center" vertical="center"/>
    </xf>
    <xf numFmtId="0" fontId="31" fillId="0" borderId="31" xfId="0" applyFont="1" applyBorder="1" applyAlignment="1">
      <alignment horizontal="center" vertical="center"/>
    </xf>
    <xf numFmtId="0" fontId="32" fillId="0" borderId="30" xfId="0" applyFont="1" applyBorder="1" applyAlignment="1">
      <alignment horizontal="center" vertical="center"/>
    </xf>
    <xf numFmtId="0" fontId="32" fillId="0" borderId="39" xfId="0" applyFont="1" applyBorder="1" applyAlignment="1">
      <alignment horizontal="center" vertical="center"/>
    </xf>
    <xf numFmtId="0" fontId="32" fillId="0" borderId="31" xfId="0" applyFont="1" applyBorder="1" applyAlignment="1">
      <alignment horizontal="center" vertical="center"/>
    </xf>
    <xf numFmtId="0" fontId="27" fillId="8" borderId="32" xfId="0" applyFont="1" applyFill="1" applyBorder="1" applyAlignment="1">
      <alignment horizontal="center" vertical="center"/>
    </xf>
    <xf numFmtId="0" fontId="27" fillId="8" borderId="33" xfId="0" applyFont="1" applyFill="1" applyBorder="1" applyAlignment="1">
      <alignment horizontal="center" vertical="center"/>
    </xf>
    <xf numFmtId="0" fontId="27" fillId="8" borderId="34" xfId="0" applyFont="1" applyFill="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1"/>
  <sheetViews>
    <sheetView showGridLines="0" tabSelected="1" zoomScale="125" workbookViewId="0">
      <selection activeCell="B4" sqref="B4"/>
    </sheetView>
  </sheetViews>
  <sheetFormatPr baseColWidth="10" defaultColWidth="14.5" defaultRowHeight="15" customHeight="1"/>
  <cols>
    <col min="1" max="1" width="117.6640625" customWidth="1"/>
  </cols>
  <sheetData>
    <row r="1" spans="1:1" ht="42" customHeight="1">
      <c r="A1" s="176" t="s">
        <v>81</v>
      </c>
    </row>
    <row r="2" spans="1:1" ht="33" customHeight="1">
      <c r="A2" s="177" t="s">
        <v>80</v>
      </c>
    </row>
    <row r="3" spans="1:1" s="173" customFormat="1" ht="125" customHeight="1">
      <c r="A3" s="178" t="s">
        <v>83</v>
      </c>
    </row>
    <row r="4" spans="1:1" s="175" customFormat="1" ht="73" customHeight="1">
      <c r="A4" s="179" t="s">
        <v>79</v>
      </c>
    </row>
    <row r="5" spans="1:1" s="173" customFormat="1" ht="74" customHeight="1">
      <c r="A5" s="179" t="s">
        <v>82</v>
      </c>
    </row>
    <row r="6" spans="1:1" s="173" customFormat="1" ht="50" customHeight="1">
      <c r="A6" s="174"/>
    </row>
    <row r="7" spans="1:1" s="173" customFormat="1" ht="50" customHeight="1"/>
    <row r="8" spans="1:1" s="173" customFormat="1" ht="50" customHeight="1"/>
    <row r="9" spans="1:1" s="173" customFormat="1" ht="50" customHeight="1"/>
    <row r="10" spans="1:1" s="173" customFormat="1" ht="50" customHeight="1"/>
    <row r="11" spans="1:1" s="173" customFormat="1" ht="50"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3AEE-1847-8B46-977D-23A946ED2B2C}">
  <sheetPr>
    <outlinePr summaryBelow="0" summaryRight="0"/>
  </sheetPr>
  <dimension ref="A1:N1009"/>
  <sheetViews>
    <sheetView zoomScale="75" workbookViewId="0">
      <selection activeCell="E47" sqref="E47"/>
    </sheetView>
  </sheetViews>
  <sheetFormatPr baseColWidth="10" defaultColWidth="14.5" defaultRowHeight="15" customHeight="1"/>
  <cols>
    <col min="1" max="1" width="19" style="65" customWidth="1"/>
    <col min="2" max="4" width="24.5" style="65" customWidth="1"/>
    <col min="5" max="5" width="14.5" style="65"/>
    <col min="6" max="6" width="19" style="65" customWidth="1"/>
    <col min="7" max="11" width="21" style="65" customWidth="1"/>
    <col min="12" max="12" width="16.5" style="65" customWidth="1"/>
    <col min="13" max="16384" width="14.5" style="65"/>
  </cols>
  <sheetData>
    <row r="1" spans="1:14" ht="15" customHeight="1" thickBot="1">
      <c r="A1" s="67"/>
      <c r="B1" s="67"/>
      <c r="C1" s="67"/>
    </row>
    <row r="2" spans="1:14" ht="48" customHeight="1" thickBot="1">
      <c r="A2" s="67"/>
      <c r="B2" s="67"/>
      <c r="D2" s="224" t="s">
        <v>74</v>
      </c>
      <c r="E2" s="225"/>
      <c r="F2" s="226"/>
    </row>
    <row r="3" spans="1:14" ht="15" customHeight="1" thickBot="1"/>
    <row r="4" spans="1:14" ht="20" thickBot="1">
      <c r="A4" s="215" t="s">
        <v>59</v>
      </c>
      <c r="B4" s="216"/>
      <c r="C4" s="216"/>
      <c r="D4" s="217"/>
      <c r="F4" s="227" t="s">
        <v>10</v>
      </c>
      <c r="G4" s="228"/>
      <c r="H4" s="228"/>
      <c r="I4" s="228"/>
      <c r="J4" s="228"/>
      <c r="K4" s="229"/>
      <c r="L4" s="66"/>
    </row>
    <row r="5" spans="1:14" ht="20" thickBot="1">
      <c r="A5" s="146"/>
      <c r="B5" s="147" t="s">
        <v>1</v>
      </c>
      <c r="C5" s="148" t="s">
        <v>2</v>
      </c>
      <c r="D5" s="149" t="s">
        <v>3</v>
      </c>
      <c r="F5" s="114"/>
      <c r="G5" s="150" t="s">
        <v>11</v>
      </c>
      <c r="H5" s="150" t="s">
        <v>12</v>
      </c>
      <c r="I5" s="151" t="s">
        <v>61</v>
      </c>
      <c r="J5" s="152" t="s">
        <v>62</v>
      </c>
      <c r="K5" s="153" t="s">
        <v>63</v>
      </c>
      <c r="L5" s="68"/>
      <c r="M5" s="69"/>
      <c r="N5" s="70"/>
    </row>
    <row r="6" spans="1:14" ht="20" thickBot="1">
      <c r="A6" s="124"/>
      <c r="B6" s="71"/>
      <c r="C6" s="71"/>
      <c r="D6" s="125"/>
      <c r="F6" s="139"/>
      <c r="G6" s="74" t="s">
        <v>70</v>
      </c>
      <c r="H6" s="74" t="s">
        <v>76</v>
      </c>
      <c r="I6" s="74"/>
      <c r="J6" s="140"/>
      <c r="K6" s="113"/>
      <c r="L6" s="68"/>
      <c r="M6" s="69"/>
      <c r="N6" s="70"/>
    </row>
    <row r="7" spans="1:14" ht="20" thickBot="1">
      <c r="A7" s="126">
        <v>43182</v>
      </c>
      <c r="B7" s="71"/>
      <c r="C7" s="71"/>
      <c r="D7" s="125"/>
      <c r="F7" s="171"/>
      <c r="G7" s="74"/>
      <c r="H7" s="74"/>
      <c r="I7" s="74"/>
      <c r="J7" s="140"/>
      <c r="K7" s="113"/>
      <c r="L7" s="68"/>
      <c r="M7" s="69"/>
      <c r="N7" s="70"/>
    </row>
    <row r="8" spans="1:14" ht="19">
      <c r="A8" s="127" t="s">
        <v>13</v>
      </c>
      <c r="B8" s="72">
        <v>245.26</v>
      </c>
      <c r="C8" s="72">
        <v>171.77</v>
      </c>
      <c r="D8" s="128">
        <v>15.65</v>
      </c>
      <c r="F8" s="106"/>
      <c r="G8" s="160"/>
      <c r="H8" s="167"/>
      <c r="I8" s="76"/>
      <c r="J8" s="76"/>
      <c r="K8" s="113"/>
      <c r="L8" s="68"/>
      <c r="M8" s="70"/>
      <c r="N8" s="70"/>
    </row>
    <row r="9" spans="1:14" ht="19">
      <c r="A9" s="85" t="s">
        <v>14</v>
      </c>
      <c r="B9" s="73">
        <v>2000000</v>
      </c>
      <c r="C9" s="101">
        <v>2000000</v>
      </c>
      <c r="D9" s="86">
        <v>2000000</v>
      </c>
      <c r="F9" s="106"/>
      <c r="G9" s="101"/>
      <c r="H9" s="101"/>
      <c r="I9" s="102"/>
      <c r="J9" s="103"/>
      <c r="K9" s="107"/>
      <c r="L9" s="68"/>
      <c r="M9" s="70"/>
      <c r="N9" s="70"/>
    </row>
    <row r="10" spans="1:14" ht="19">
      <c r="A10" s="85" t="s">
        <v>9</v>
      </c>
      <c r="B10" s="75">
        <f>B8*B9/SUMPRODUCT(B8:D8, B9:D9)</f>
        <v>0.56683923453822682</v>
      </c>
      <c r="C10" s="75">
        <f>C8*C9/SUMPRODUCT(B8:D8, B9:D9)</f>
        <v>0.39699084773966903</v>
      </c>
      <c r="D10" s="87">
        <f>D8*D9/SUMPRODUCT(B8:D8, B9:D9)</f>
        <v>3.6169917722104095E-2</v>
      </c>
      <c r="F10" s="112"/>
      <c r="G10" s="100"/>
      <c r="H10" s="100"/>
      <c r="I10" s="76"/>
      <c r="J10" s="76"/>
      <c r="K10" s="113"/>
      <c r="L10" s="68"/>
      <c r="M10" s="70"/>
      <c r="N10" s="70"/>
    </row>
    <row r="11" spans="1:14" ht="20" thickBot="1">
      <c r="A11" s="129" t="s">
        <v>64</v>
      </c>
      <c r="B11" s="77">
        <f>SUMPRODUCT(B8:D8, B9:D9)</f>
        <v>865360000</v>
      </c>
      <c r="C11" s="78"/>
      <c r="D11" s="130"/>
      <c r="F11" s="169"/>
      <c r="G11" s="143"/>
      <c r="H11" s="144"/>
      <c r="I11" s="76"/>
      <c r="J11" s="76"/>
      <c r="K11" s="113"/>
      <c r="L11" s="68"/>
      <c r="M11" s="70"/>
      <c r="N11" s="70"/>
    </row>
    <row r="12" spans="1:14" ht="19">
      <c r="A12" s="131" t="s">
        <v>65</v>
      </c>
      <c r="B12" s="79">
        <f>B11</f>
        <v>865360000</v>
      </c>
      <c r="C12" s="74"/>
      <c r="D12" s="132"/>
      <c r="F12" s="139"/>
      <c r="G12" s="76"/>
      <c r="H12" s="76"/>
      <c r="I12" s="76"/>
      <c r="J12" s="76"/>
      <c r="K12" s="113"/>
      <c r="M12" s="66"/>
      <c r="N12" s="66"/>
    </row>
    <row r="13" spans="1:14" ht="19">
      <c r="A13" s="131"/>
      <c r="B13" s="79"/>
      <c r="C13" s="74"/>
      <c r="D13" s="132"/>
      <c r="F13" s="139"/>
      <c r="G13" s="76"/>
      <c r="H13" s="76"/>
      <c r="I13" s="76"/>
      <c r="J13" s="76"/>
      <c r="K13" s="113"/>
      <c r="M13" s="66"/>
      <c r="N13" s="66"/>
    </row>
    <row r="14" spans="1:14" ht="20" thickBot="1">
      <c r="A14" s="126">
        <v>43188</v>
      </c>
      <c r="B14" s="76"/>
      <c r="C14" s="76"/>
      <c r="D14" s="113"/>
      <c r="F14" s="139"/>
      <c r="G14" s="67"/>
      <c r="H14" s="67"/>
      <c r="I14" s="76"/>
      <c r="J14" s="76"/>
      <c r="K14" s="86"/>
      <c r="L14" s="66"/>
    </row>
    <row r="15" spans="1:14" ht="19">
      <c r="A15" s="81" t="s">
        <v>17</v>
      </c>
      <c r="B15" s="92">
        <v>251.86</v>
      </c>
      <c r="C15" s="92">
        <v>178.04</v>
      </c>
      <c r="D15" s="93">
        <v>15.6</v>
      </c>
      <c r="F15" s="104" t="s">
        <v>18</v>
      </c>
      <c r="G15" s="116">
        <v>2637.5</v>
      </c>
      <c r="H15" s="116">
        <v>1527</v>
      </c>
      <c r="I15" s="108"/>
      <c r="J15" s="108"/>
      <c r="K15" s="115"/>
      <c r="L15" s="66"/>
    </row>
    <row r="16" spans="1:14" ht="19">
      <c r="A16" s="85" t="s">
        <v>14</v>
      </c>
      <c r="B16" s="74">
        <v>2000000</v>
      </c>
      <c r="C16" s="74">
        <v>2000000</v>
      </c>
      <c r="D16" s="86">
        <v>2000000</v>
      </c>
      <c r="F16" s="106" t="s">
        <v>14</v>
      </c>
      <c r="G16" s="101">
        <v>-7003</v>
      </c>
      <c r="H16" s="101">
        <v>-83</v>
      </c>
      <c r="I16" s="102">
        <f>betaGS2*B15*B16/(50*G15)</f>
        <v>5245.3492445058391</v>
      </c>
      <c r="J16" s="103">
        <f>betaHD2*C15*C16/(50*G15)</f>
        <v>1757.8022572341929</v>
      </c>
      <c r="K16" s="107">
        <f>betaADTN2*D15*D16/(100*H15)</f>
        <v>202.5619225822783</v>
      </c>
      <c r="L16" s="66"/>
    </row>
    <row r="17" spans="1:12" ht="19">
      <c r="A17" s="85" t="s">
        <v>9</v>
      </c>
      <c r="B17" s="75">
        <f>B15*B16/SUMPRODUCT(B15:D15, B16:D16)</f>
        <v>0.56534231200897866</v>
      </c>
      <c r="C17" s="75">
        <f>C15*C16/SUMPRODUCT(B15:D15, B16:D16)</f>
        <v>0.39964085297418633</v>
      </c>
      <c r="D17" s="87">
        <f>D15*D16/SUMPRODUCT(B15:D15, B16:D16)</f>
        <v>3.5016835016835016E-2</v>
      </c>
      <c r="F17" s="112" t="s">
        <v>16</v>
      </c>
      <c r="G17" s="100">
        <f>SUM(I16:J16)</f>
        <v>7003.1515017400325</v>
      </c>
      <c r="H17" s="100">
        <f>K16</f>
        <v>202.5619225822783</v>
      </c>
      <c r="I17" s="163"/>
      <c r="J17" s="76"/>
      <c r="K17" s="113"/>
      <c r="L17" s="66"/>
    </row>
    <row r="18" spans="1:12" ht="20" thickBot="1">
      <c r="A18" s="88" t="s">
        <v>64</v>
      </c>
      <c r="B18" s="89">
        <f>SUMPRODUCT(B15:D15, B16:D16)</f>
        <v>891000000</v>
      </c>
      <c r="C18" s="90"/>
      <c r="D18" s="91"/>
      <c r="F18" s="109" t="s">
        <v>71</v>
      </c>
      <c r="G18" s="117">
        <f>SUMPRODUCT(G15:H15, G16:H16)</f>
        <v>-18597153.5</v>
      </c>
      <c r="H18" s="110"/>
      <c r="I18" s="90"/>
      <c r="J18" s="90"/>
      <c r="K18" s="91"/>
      <c r="L18" s="66"/>
    </row>
    <row r="19" spans="1:12" ht="19">
      <c r="A19" s="131" t="s">
        <v>66</v>
      </c>
      <c r="B19" s="79">
        <f>B18+G18</f>
        <v>872402846.5</v>
      </c>
      <c r="C19" s="162">
        <f>(B19-B12)/B12</f>
        <v>8.1386318988629011E-3</v>
      </c>
      <c r="D19" s="133"/>
      <c r="F19" s="139"/>
      <c r="G19" s="76"/>
      <c r="H19" s="76"/>
      <c r="I19" s="76"/>
      <c r="J19" s="76"/>
      <c r="K19" s="86"/>
      <c r="L19" s="66"/>
    </row>
    <row r="20" spans="1:12" ht="19">
      <c r="A20" s="131"/>
      <c r="B20" s="79"/>
      <c r="C20" s="161"/>
      <c r="D20" s="134"/>
      <c r="F20" s="139"/>
      <c r="G20" s="76"/>
      <c r="H20" s="76"/>
      <c r="I20" s="76"/>
      <c r="J20" s="76"/>
      <c r="K20" s="86"/>
      <c r="L20" s="66"/>
    </row>
    <row r="21" spans="1:12" ht="20" thickBot="1">
      <c r="A21" s="126">
        <v>43196</v>
      </c>
      <c r="B21" s="76"/>
      <c r="C21" s="76"/>
      <c r="D21" s="113"/>
      <c r="E21" s="67"/>
      <c r="F21" s="139"/>
      <c r="G21" s="76"/>
      <c r="H21" s="76"/>
      <c r="I21" s="76"/>
      <c r="J21" s="76"/>
      <c r="K21" s="86"/>
      <c r="L21" s="66"/>
    </row>
    <row r="22" spans="1:12" ht="19">
      <c r="A22" s="94" t="s">
        <v>20</v>
      </c>
      <c r="B22" s="95">
        <v>247.49</v>
      </c>
      <c r="C22" s="96">
        <v>173.74</v>
      </c>
      <c r="D22" s="97">
        <v>14.8</v>
      </c>
      <c r="F22" s="104" t="s">
        <v>21</v>
      </c>
      <c r="G22" s="116">
        <v>2600</v>
      </c>
      <c r="H22" s="116">
        <v>1517.5</v>
      </c>
      <c r="I22" s="108"/>
      <c r="J22" s="108"/>
      <c r="K22" s="115"/>
      <c r="L22" s="66"/>
    </row>
    <row r="23" spans="1:12" ht="19">
      <c r="A23" s="85" t="s">
        <v>14</v>
      </c>
      <c r="B23" s="74">
        <v>2000000</v>
      </c>
      <c r="C23" s="74">
        <v>2000000</v>
      </c>
      <c r="D23" s="86">
        <v>2000000</v>
      </c>
      <c r="F23" s="106" t="s">
        <v>14</v>
      </c>
      <c r="G23" s="101">
        <v>-6969</v>
      </c>
      <c r="H23" s="101">
        <v>-79</v>
      </c>
      <c r="I23" s="102">
        <f>betaGS2*B22*B23/(50*G22)</f>
        <v>5228.6790744991922</v>
      </c>
      <c r="J23" s="103">
        <f>betaHD2*C22*C23/(50*G22)</f>
        <v>1740.0886317752788</v>
      </c>
      <c r="K23" s="107">
        <f>betaADTN2*D22*D23/(100*H22)</f>
        <v>193.37719873233038</v>
      </c>
      <c r="L23" s="66"/>
    </row>
    <row r="24" spans="1:12" ht="19">
      <c r="A24" s="85" t="s">
        <v>9</v>
      </c>
      <c r="B24" s="75">
        <f>B22*B23/SUMPRODUCT(B22:D22, B23:D23)</f>
        <v>0.56759855973212847</v>
      </c>
      <c r="C24" s="75">
        <f>C22*C23/SUMPRODUCT(B22:D22, B23:D23)</f>
        <v>0.39845882164071278</v>
      </c>
      <c r="D24" s="87">
        <f>D22*D23/SUMPRODUCT(B22:D22, B23:D23)</f>
        <v>3.394261862715868E-2</v>
      </c>
      <c r="F24" s="112" t="s">
        <v>16</v>
      </c>
      <c r="G24" s="100">
        <f>SUM(I23:J23)</f>
        <v>6968.7677062744715</v>
      </c>
      <c r="H24" s="100">
        <f>K23</f>
        <v>193.37719873233038</v>
      </c>
      <c r="I24" s="76"/>
      <c r="J24" s="76"/>
      <c r="K24" s="113"/>
      <c r="L24" s="66"/>
    </row>
    <row r="25" spans="1:12" ht="20" thickBot="1">
      <c r="A25" s="88" t="s">
        <v>64</v>
      </c>
      <c r="B25" s="89">
        <f>SUMPRODUCT(B22:D22, B23:D23)</f>
        <v>872060000</v>
      </c>
      <c r="C25" s="90"/>
      <c r="D25" s="91"/>
      <c r="F25" s="109" t="s">
        <v>71</v>
      </c>
      <c r="G25" s="117">
        <f>SUMPRODUCT(G22:H22, G23:H23)</f>
        <v>-18239282.5</v>
      </c>
      <c r="H25" s="110"/>
      <c r="I25" s="90"/>
      <c r="J25" s="90"/>
      <c r="K25" s="91"/>
      <c r="L25" s="66"/>
    </row>
    <row r="26" spans="1:12" ht="19">
      <c r="A26" s="131" t="s">
        <v>67</v>
      </c>
      <c r="B26" s="79">
        <f>B25+G25</f>
        <v>853820717.5</v>
      </c>
      <c r="C26" s="74"/>
      <c r="D26" s="134"/>
      <c r="E26" s="67"/>
      <c r="F26" s="139"/>
      <c r="G26" s="76"/>
      <c r="H26" s="76"/>
      <c r="I26" s="76"/>
      <c r="J26" s="76"/>
      <c r="K26" s="86"/>
      <c r="L26" s="66"/>
    </row>
    <row r="27" spans="1:12" ht="19">
      <c r="A27" s="131"/>
      <c r="B27" s="79"/>
      <c r="C27" s="74"/>
      <c r="D27" s="134"/>
      <c r="E27" s="67"/>
      <c r="F27" s="139"/>
      <c r="G27" s="76"/>
      <c r="H27" s="76"/>
      <c r="I27" s="76"/>
      <c r="J27" s="76"/>
      <c r="K27" s="86"/>
      <c r="L27" s="66"/>
    </row>
    <row r="28" spans="1:12" ht="20" thickBot="1">
      <c r="A28" s="126">
        <v>43203</v>
      </c>
      <c r="B28" s="76"/>
      <c r="C28" s="76"/>
      <c r="D28" s="113"/>
      <c r="E28" s="67"/>
      <c r="F28" s="139"/>
      <c r="G28" s="76"/>
      <c r="H28" s="76"/>
      <c r="I28" s="76"/>
      <c r="J28" s="76"/>
      <c r="K28" s="86"/>
      <c r="L28" s="66"/>
    </row>
    <row r="29" spans="1:12" ht="19">
      <c r="A29" s="81" t="s">
        <v>22</v>
      </c>
      <c r="B29" s="83">
        <v>253.39</v>
      </c>
      <c r="C29" s="83">
        <v>175.98</v>
      </c>
      <c r="D29" s="84">
        <v>15.48</v>
      </c>
      <c r="F29" s="104" t="s">
        <v>23</v>
      </c>
      <c r="G29" s="116">
        <v>2655</v>
      </c>
      <c r="H29" s="116">
        <v>1553.8</v>
      </c>
      <c r="I29" s="108"/>
      <c r="J29" s="108"/>
      <c r="K29" s="115"/>
      <c r="L29" s="66"/>
    </row>
    <row r="30" spans="1:12" ht="19">
      <c r="A30" s="85" t="s">
        <v>14</v>
      </c>
      <c r="B30" s="80">
        <v>2000000</v>
      </c>
      <c r="C30" s="74">
        <v>2000000</v>
      </c>
      <c r="D30" s="98">
        <v>2000000</v>
      </c>
      <c r="F30" s="106" t="s">
        <v>14</v>
      </c>
      <c r="G30" s="101">
        <v>-6969</v>
      </c>
      <c r="H30" s="101">
        <v>-81</v>
      </c>
      <c r="I30" s="102">
        <f>betaGS2*B29*B30/(50*G29)</f>
        <v>5242.429815744973</v>
      </c>
      <c r="J30" s="103">
        <f>betaHD2*C29*C30/(50*G29)</f>
        <v>1726.0115138201727</v>
      </c>
      <c r="K30" s="107">
        <f>betaADTN2*D29*D30/(100*H29)</f>
        <v>197.53683374766047</v>
      </c>
      <c r="L30" s="66"/>
    </row>
    <row r="31" spans="1:12" ht="19">
      <c r="A31" s="85" t="s">
        <v>9</v>
      </c>
      <c r="B31" s="75">
        <f>B29*B30/SUMPRODUCT(B29:D29, B30:D30)</f>
        <v>0.56960773294368894</v>
      </c>
      <c r="C31" s="75">
        <f>C29*C30/SUMPRODUCT(B29:D29, B30:D30)</f>
        <v>0.39559402045633357</v>
      </c>
      <c r="D31" s="87">
        <f>D29*D30/SUMPRODUCT(B29:D29, B30:D30)</f>
        <v>3.4798246599977524E-2</v>
      </c>
      <c r="F31" s="112" t="s">
        <v>16</v>
      </c>
      <c r="G31" s="100">
        <f>SUM(I30:J30)</f>
        <v>6968.4413295651457</v>
      </c>
      <c r="H31" s="100">
        <f>K30</f>
        <v>197.53683374766047</v>
      </c>
      <c r="I31" s="76"/>
      <c r="J31" s="76"/>
      <c r="K31" s="113"/>
      <c r="L31" s="66"/>
    </row>
    <row r="32" spans="1:12" ht="20" thickBot="1">
      <c r="A32" s="88" t="s">
        <v>64</v>
      </c>
      <c r="B32" s="89">
        <f>SUMPRODUCT(B29:D29, B30:D30)</f>
        <v>889700000</v>
      </c>
      <c r="C32" s="90"/>
      <c r="D32" s="91"/>
      <c r="F32" s="109" t="s">
        <v>71</v>
      </c>
      <c r="G32" s="117">
        <f>SUMPRODUCT(G29:H29, G30:H30)</f>
        <v>-18628552.800000001</v>
      </c>
      <c r="H32" s="110"/>
      <c r="I32" s="90"/>
      <c r="J32" s="90"/>
      <c r="K32" s="91"/>
      <c r="L32" s="66"/>
    </row>
    <row r="33" spans="1:12" ht="19">
      <c r="A33" s="131" t="s">
        <v>68</v>
      </c>
      <c r="B33" s="79">
        <f>B32+G32</f>
        <v>871071447.20000005</v>
      </c>
      <c r="C33" s="74"/>
      <c r="D33" s="133"/>
      <c r="F33" s="139"/>
      <c r="G33" s="76"/>
      <c r="H33" s="76"/>
      <c r="I33" s="76"/>
      <c r="J33" s="76"/>
      <c r="K33" s="86"/>
      <c r="L33" s="66"/>
    </row>
    <row r="34" spans="1:12" ht="19">
      <c r="A34" s="131"/>
      <c r="B34" s="79"/>
      <c r="C34" s="74"/>
      <c r="D34" s="134"/>
      <c r="F34" s="139"/>
      <c r="G34" s="76"/>
      <c r="H34" s="76"/>
      <c r="I34" s="76"/>
      <c r="J34" s="76"/>
      <c r="K34" s="86"/>
      <c r="L34" s="66"/>
    </row>
    <row r="35" spans="1:12" ht="20" thickBot="1">
      <c r="A35" s="126">
        <v>43210</v>
      </c>
      <c r="B35" s="76"/>
      <c r="C35" s="76"/>
      <c r="D35" s="113"/>
      <c r="E35" s="67"/>
      <c r="F35" s="139"/>
      <c r="G35" s="99"/>
      <c r="H35" s="76"/>
      <c r="I35" s="76"/>
      <c r="J35" s="76"/>
      <c r="K35" s="86"/>
      <c r="L35" s="66"/>
    </row>
    <row r="36" spans="1:12" ht="19">
      <c r="A36" s="81" t="s">
        <v>24</v>
      </c>
      <c r="B36" s="82">
        <v>253.28</v>
      </c>
      <c r="C36" s="83">
        <v>177.05</v>
      </c>
      <c r="D36" s="84">
        <v>14.85</v>
      </c>
      <c r="F36" s="104" t="s">
        <v>85</v>
      </c>
      <c r="G36" s="116">
        <v>2671.5</v>
      </c>
      <c r="H36" s="116">
        <v>1566.8</v>
      </c>
      <c r="I36" s="108"/>
      <c r="J36" s="108"/>
      <c r="K36" s="115"/>
      <c r="L36" s="66"/>
    </row>
    <row r="37" spans="1:12" ht="19">
      <c r="A37" s="85" t="s">
        <v>14</v>
      </c>
      <c r="B37" s="74">
        <v>2000000</v>
      </c>
      <c r="C37" s="74">
        <v>2000000</v>
      </c>
      <c r="D37" s="98">
        <v>2000000</v>
      </c>
      <c r="F37" s="106" t="s">
        <v>14</v>
      </c>
      <c r="G37" s="101">
        <v>-6933</v>
      </c>
      <c r="H37" s="101">
        <v>-77</v>
      </c>
      <c r="I37" s="102">
        <f>betaGS2*B36*B37/(50*G36)</f>
        <v>5207.7892148672636</v>
      </c>
      <c r="J37" s="103">
        <f>betaHD2*C36*C37/(50*G36)</f>
        <v>1725.780879927767</v>
      </c>
      <c r="K37" s="107">
        <f>betaADTN2*D36*D37/(100*H36)</f>
        <v>187.92525138529999</v>
      </c>
      <c r="L37" s="66"/>
    </row>
    <row r="38" spans="1:12" ht="19">
      <c r="A38" s="85" t="s">
        <v>9</v>
      </c>
      <c r="B38" s="75">
        <f>B36*B37/SUMPRODUCT(B36:D36, B37:D37)</f>
        <v>0.56893840693652009</v>
      </c>
      <c r="C38" s="75">
        <f>C36*C37/SUMPRODUCT(B36:D36, B37:D37)</f>
        <v>0.39770429938451862</v>
      </c>
      <c r="D38" s="87">
        <f>D36*D37/SUMPRODUCT(B36:D36, B37:D37)</f>
        <v>3.3357293678961321E-2</v>
      </c>
      <c r="F38" s="112" t="s">
        <v>16</v>
      </c>
      <c r="G38" s="100">
        <f>SUM(I37:J37)</f>
        <v>6933.5700947950309</v>
      </c>
      <c r="H38" s="100">
        <f>K37</f>
        <v>187.92525138529999</v>
      </c>
      <c r="I38" s="76"/>
      <c r="J38" s="76"/>
      <c r="K38" s="113"/>
      <c r="L38" s="66"/>
    </row>
    <row r="39" spans="1:12" ht="20" thickBot="1">
      <c r="A39" s="88" t="s">
        <v>64</v>
      </c>
      <c r="B39" s="89">
        <f>SUMPRODUCT(B36:D36, B37:D37)</f>
        <v>890360000</v>
      </c>
      <c r="C39" s="90"/>
      <c r="D39" s="91"/>
      <c r="F39" s="109" t="s">
        <v>71</v>
      </c>
      <c r="G39" s="117">
        <f>SUMPRODUCT(G36:H36, G37:H37)</f>
        <v>-18642153.100000001</v>
      </c>
      <c r="H39" s="110"/>
      <c r="I39" s="90"/>
      <c r="J39" s="90"/>
      <c r="K39" s="91"/>
      <c r="L39" s="66"/>
    </row>
    <row r="40" spans="1:12" ht="20" thickBot="1">
      <c r="A40" s="135" t="s">
        <v>69</v>
      </c>
      <c r="B40" s="136">
        <f>B39+G39</f>
        <v>871717846.89999998</v>
      </c>
      <c r="C40" s="137"/>
      <c r="D40" s="138"/>
      <c r="F40" s="114"/>
      <c r="G40" s="90"/>
      <c r="H40" s="90"/>
      <c r="I40" s="90"/>
      <c r="J40" s="90"/>
      <c r="K40" s="141"/>
      <c r="L40" s="66"/>
    </row>
    <row r="41" spans="1:12" ht="20" thickBot="1">
      <c r="K41" s="66"/>
      <c r="L41" s="66"/>
    </row>
    <row r="42" spans="1:12" ht="20" thickBot="1">
      <c r="B42" s="120" t="s">
        <v>60</v>
      </c>
      <c r="C42" s="121">
        <f>B12</f>
        <v>865360000</v>
      </c>
      <c r="K42" s="66"/>
      <c r="L42" s="66"/>
    </row>
    <row r="43" spans="1:12" ht="20" thickBot="1">
      <c r="K43" s="66"/>
      <c r="L43" s="66"/>
    </row>
    <row r="44" spans="1:12" ht="20" thickBot="1">
      <c r="B44" s="118" t="s">
        <v>72</v>
      </c>
      <c r="C44" s="119">
        <f>B40</f>
        <v>871717846.89999998</v>
      </c>
      <c r="K44" s="66"/>
      <c r="L44" s="66"/>
    </row>
    <row r="45" spans="1:12" ht="20" thickBot="1">
      <c r="K45" s="66"/>
      <c r="L45" s="66"/>
    </row>
    <row r="46" spans="1:12" ht="20" thickBot="1">
      <c r="B46" s="122" t="s">
        <v>73</v>
      </c>
      <c r="C46" s="123">
        <f>C44-C42</f>
        <v>6357846.8999999762</v>
      </c>
      <c r="E46" s="65">
        <f>('Dynamic Hedging (Daily RW)'!C46-'Dynamic Hedging (Monthly RW)'!C46)/'Dynamic Hedging (Monthly RW)'!C46</f>
        <v>0.48447840101340151</v>
      </c>
      <c r="F46" s="159"/>
      <c r="K46" s="66"/>
      <c r="L46" s="66"/>
    </row>
    <row r="47" spans="1:12" ht="19">
      <c r="K47" s="66"/>
      <c r="L47" s="66"/>
    </row>
    <row r="48" spans="1:12" ht="19">
      <c r="K48" s="66"/>
      <c r="L48" s="66"/>
    </row>
    <row r="49" spans="11:12" ht="19">
      <c r="K49" s="66"/>
      <c r="L49" s="66"/>
    </row>
    <row r="50" spans="11:12" ht="19">
      <c r="K50" s="66"/>
      <c r="L50" s="66"/>
    </row>
    <row r="51" spans="11:12" ht="19">
      <c r="K51" s="66"/>
      <c r="L51" s="66"/>
    </row>
    <row r="52" spans="11:12" ht="19">
      <c r="K52" s="66"/>
      <c r="L52" s="66"/>
    </row>
    <row r="53" spans="11:12" ht="19">
      <c r="K53" s="66"/>
      <c r="L53" s="66"/>
    </row>
    <row r="54" spans="11:12" ht="19">
      <c r="K54" s="66"/>
      <c r="L54" s="66"/>
    </row>
    <row r="55" spans="11:12" ht="19">
      <c r="K55" s="66"/>
      <c r="L55" s="66"/>
    </row>
    <row r="56" spans="11:12" ht="19">
      <c r="K56" s="66"/>
      <c r="L56" s="66"/>
    </row>
    <row r="57" spans="11:12" ht="19">
      <c r="K57" s="66"/>
      <c r="L57" s="66"/>
    </row>
    <row r="58" spans="11:12" ht="19">
      <c r="K58" s="66"/>
      <c r="L58" s="66"/>
    </row>
    <row r="59" spans="11:12" ht="19">
      <c r="K59" s="66"/>
      <c r="L59" s="66"/>
    </row>
    <row r="60" spans="11:12" ht="19">
      <c r="K60" s="66"/>
      <c r="L60" s="66"/>
    </row>
    <row r="61" spans="11:12" ht="19">
      <c r="K61" s="66"/>
      <c r="L61" s="66"/>
    </row>
    <row r="62" spans="11:12" ht="19">
      <c r="K62" s="66"/>
      <c r="L62" s="66"/>
    </row>
    <row r="63" spans="11:12" ht="19">
      <c r="K63" s="66"/>
      <c r="L63" s="66"/>
    </row>
    <row r="64" spans="11:12" ht="19">
      <c r="K64" s="66"/>
      <c r="L64" s="66"/>
    </row>
    <row r="65" spans="11:12" ht="19">
      <c r="K65" s="66"/>
      <c r="L65" s="66"/>
    </row>
    <row r="66" spans="11:12" ht="19">
      <c r="K66" s="66"/>
      <c r="L66" s="66"/>
    </row>
    <row r="67" spans="11:12" ht="19">
      <c r="K67" s="66"/>
      <c r="L67" s="66"/>
    </row>
    <row r="68" spans="11:12" ht="19">
      <c r="K68" s="66"/>
      <c r="L68" s="66"/>
    </row>
    <row r="69" spans="11:12" ht="19">
      <c r="K69" s="66"/>
      <c r="L69" s="66"/>
    </row>
    <row r="70" spans="11:12" ht="19">
      <c r="K70" s="66"/>
      <c r="L70" s="66"/>
    </row>
    <row r="71" spans="11:12" ht="19">
      <c r="K71" s="66"/>
      <c r="L71" s="66"/>
    </row>
    <row r="72" spans="11:12" ht="19">
      <c r="K72" s="66"/>
      <c r="L72" s="66"/>
    </row>
    <row r="73" spans="11:12" ht="19">
      <c r="K73" s="66"/>
      <c r="L73" s="66"/>
    </row>
    <row r="74" spans="11:12" ht="19">
      <c r="K74" s="66"/>
      <c r="L74" s="66"/>
    </row>
    <row r="75" spans="11:12" ht="19">
      <c r="K75" s="66"/>
      <c r="L75" s="66"/>
    </row>
    <row r="76" spans="11:12" ht="19">
      <c r="K76" s="66"/>
      <c r="L76" s="66"/>
    </row>
    <row r="77" spans="11:12" ht="19">
      <c r="K77" s="66"/>
      <c r="L77" s="66"/>
    </row>
    <row r="78" spans="11:12" ht="19">
      <c r="K78" s="66"/>
      <c r="L78" s="66"/>
    </row>
    <row r="79" spans="11:12" ht="19">
      <c r="K79" s="66"/>
      <c r="L79" s="66"/>
    </row>
    <row r="80" spans="11:12" ht="19">
      <c r="K80" s="66"/>
      <c r="L80" s="66"/>
    </row>
    <row r="81" spans="11:12" ht="19">
      <c r="K81" s="66"/>
      <c r="L81" s="66"/>
    </row>
    <row r="82" spans="11:12" ht="19">
      <c r="K82" s="66"/>
      <c r="L82" s="66"/>
    </row>
    <row r="83" spans="11:12" ht="19">
      <c r="K83" s="66"/>
      <c r="L83" s="66"/>
    </row>
    <row r="84" spans="11:12" ht="19">
      <c r="K84" s="66"/>
      <c r="L84" s="66"/>
    </row>
    <row r="85" spans="11:12" ht="19">
      <c r="K85" s="66"/>
      <c r="L85" s="66"/>
    </row>
    <row r="86" spans="11:12" ht="19">
      <c r="K86" s="66"/>
      <c r="L86" s="66"/>
    </row>
    <row r="87" spans="11:12" ht="19">
      <c r="K87" s="66"/>
      <c r="L87" s="66"/>
    </row>
    <row r="88" spans="11:12" ht="19">
      <c r="K88" s="66"/>
      <c r="L88" s="66"/>
    </row>
    <row r="89" spans="11:12" ht="19">
      <c r="K89" s="66"/>
      <c r="L89" s="66"/>
    </row>
    <row r="90" spans="11:12" ht="19">
      <c r="K90" s="66"/>
      <c r="L90" s="66"/>
    </row>
    <row r="91" spans="11:12" ht="19">
      <c r="K91" s="66"/>
      <c r="L91" s="66"/>
    </row>
    <row r="92" spans="11:12" ht="19">
      <c r="K92" s="66"/>
      <c r="L92" s="66"/>
    </row>
    <row r="93" spans="11:12" ht="19">
      <c r="K93" s="66"/>
      <c r="L93" s="66"/>
    </row>
    <row r="94" spans="11:12" ht="19">
      <c r="K94" s="66"/>
      <c r="L94" s="66"/>
    </row>
    <row r="95" spans="11:12" ht="19">
      <c r="K95" s="66"/>
      <c r="L95" s="66"/>
    </row>
    <row r="96" spans="11:12" ht="19">
      <c r="K96" s="66"/>
      <c r="L96" s="66"/>
    </row>
    <row r="97" spans="11:12" ht="19">
      <c r="K97" s="66"/>
      <c r="L97" s="66"/>
    </row>
    <row r="98" spans="11:12" ht="19">
      <c r="K98" s="66"/>
      <c r="L98" s="66"/>
    </row>
    <row r="99" spans="11:12" ht="19">
      <c r="K99" s="66"/>
      <c r="L99" s="66"/>
    </row>
    <row r="100" spans="11:12" ht="19">
      <c r="K100" s="66"/>
      <c r="L100" s="66"/>
    </row>
    <row r="101" spans="11:12" ht="19">
      <c r="K101" s="66"/>
      <c r="L101" s="66"/>
    </row>
    <row r="102" spans="11:12" ht="19">
      <c r="K102" s="66"/>
      <c r="L102" s="66"/>
    </row>
    <row r="103" spans="11:12" ht="19">
      <c r="K103" s="66"/>
      <c r="L103" s="66"/>
    </row>
    <row r="104" spans="11:12" ht="19">
      <c r="K104" s="66"/>
      <c r="L104" s="66"/>
    </row>
    <row r="105" spans="11:12" ht="19">
      <c r="K105" s="66"/>
      <c r="L105" s="66"/>
    </row>
    <row r="106" spans="11:12" ht="19">
      <c r="K106" s="66"/>
      <c r="L106" s="66"/>
    </row>
    <row r="107" spans="11:12" ht="19">
      <c r="K107" s="66"/>
      <c r="L107" s="66"/>
    </row>
    <row r="108" spans="11:12" ht="19">
      <c r="K108" s="66"/>
      <c r="L108" s="66"/>
    </row>
    <row r="109" spans="11:12" ht="19">
      <c r="K109" s="66"/>
      <c r="L109" s="66"/>
    </row>
    <row r="110" spans="11:12" ht="19">
      <c r="K110" s="66"/>
      <c r="L110" s="66"/>
    </row>
    <row r="111" spans="11:12" ht="19">
      <c r="K111" s="66"/>
      <c r="L111" s="66"/>
    </row>
    <row r="112" spans="11:12" ht="19">
      <c r="K112" s="66"/>
      <c r="L112" s="66"/>
    </row>
    <row r="113" spans="11:12" ht="19">
      <c r="K113" s="66"/>
      <c r="L113" s="66"/>
    </row>
    <row r="114" spans="11:12" ht="19">
      <c r="K114" s="66"/>
      <c r="L114" s="66"/>
    </row>
    <row r="115" spans="11:12" ht="19">
      <c r="K115" s="66"/>
      <c r="L115" s="66"/>
    </row>
    <row r="116" spans="11:12" ht="19">
      <c r="K116" s="66"/>
      <c r="L116" s="66"/>
    </row>
    <row r="117" spans="11:12" ht="19">
      <c r="K117" s="66"/>
      <c r="L117" s="66"/>
    </row>
    <row r="118" spans="11:12" ht="19">
      <c r="K118" s="66"/>
      <c r="L118" s="66"/>
    </row>
    <row r="119" spans="11:12" ht="19">
      <c r="K119" s="66"/>
      <c r="L119" s="66"/>
    </row>
    <row r="120" spans="11:12" ht="19">
      <c r="K120" s="66"/>
      <c r="L120" s="66"/>
    </row>
    <row r="121" spans="11:12" ht="19">
      <c r="K121" s="66"/>
      <c r="L121" s="66"/>
    </row>
    <row r="122" spans="11:12" ht="19">
      <c r="K122" s="66"/>
      <c r="L122" s="66"/>
    </row>
    <row r="123" spans="11:12" ht="19">
      <c r="K123" s="66"/>
      <c r="L123" s="66"/>
    </row>
    <row r="124" spans="11:12" ht="19">
      <c r="K124" s="66"/>
      <c r="L124" s="66"/>
    </row>
    <row r="125" spans="11:12" ht="19">
      <c r="K125" s="66"/>
      <c r="L125" s="66"/>
    </row>
    <row r="126" spans="11:12" ht="19">
      <c r="K126" s="66"/>
      <c r="L126" s="66"/>
    </row>
    <row r="127" spans="11:12" ht="19">
      <c r="K127" s="66"/>
      <c r="L127" s="66"/>
    </row>
    <row r="128" spans="11:12" ht="19">
      <c r="K128" s="66"/>
      <c r="L128" s="66"/>
    </row>
    <row r="129" spans="11:12" ht="19">
      <c r="K129" s="66"/>
      <c r="L129" s="66"/>
    </row>
    <row r="130" spans="11:12" ht="19">
      <c r="K130" s="66"/>
      <c r="L130" s="66"/>
    </row>
    <row r="131" spans="11:12" ht="19">
      <c r="K131" s="66"/>
      <c r="L131" s="66"/>
    </row>
    <row r="132" spans="11:12" ht="19">
      <c r="K132" s="66"/>
      <c r="L132" s="66"/>
    </row>
    <row r="133" spans="11:12" ht="19">
      <c r="K133" s="66"/>
      <c r="L133" s="66"/>
    </row>
    <row r="134" spans="11:12" ht="19">
      <c r="K134" s="66"/>
      <c r="L134" s="66"/>
    </row>
    <row r="135" spans="11:12" ht="19">
      <c r="K135" s="66"/>
      <c r="L135" s="66"/>
    </row>
    <row r="136" spans="11:12" ht="19">
      <c r="K136" s="66"/>
      <c r="L136" s="66"/>
    </row>
    <row r="137" spans="11:12" ht="19">
      <c r="K137" s="66"/>
      <c r="L137" s="66"/>
    </row>
    <row r="138" spans="11:12" ht="19">
      <c r="K138" s="66"/>
      <c r="L138" s="66"/>
    </row>
    <row r="139" spans="11:12" ht="19">
      <c r="K139" s="66"/>
      <c r="L139" s="66"/>
    </row>
    <row r="140" spans="11:12" ht="19">
      <c r="K140" s="66"/>
      <c r="L140" s="66"/>
    </row>
    <row r="141" spans="11:12" ht="19">
      <c r="K141" s="66"/>
      <c r="L141" s="66"/>
    </row>
    <row r="142" spans="11:12" ht="19">
      <c r="K142" s="66"/>
      <c r="L142" s="66"/>
    </row>
    <row r="143" spans="11:12" ht="19">
      <c r="K143" s="66"/>
      <c r="L143" s="66"/>
    </row>
    <row r="144" spans="11:12" ht="19">
      <c r="K144" s="66"/>
      <c r="L144" s="66"/>
    </row>
    <row r="145" spans="11:12" ht="19">
      <c r="K145" s="66"/>
      <c r="L145" s="66"/>
    </row>
    <row r="146" spans="11:12" ht="19">
      <c r="K146" s="66"/>
      <c r="L146" s="66"/>
    </row>
    <row r="147" spans="11:12" ht="19">
      <c r="K147" s="66"/>
      <c r="L147" s="66"/>
    </row>
    <row r="148" spans="11:12" ht="19">
      <c r="K148" s="66"/>
      <c r="L148" s="66"/>
    </row>
    <row r="149" spans="11:12" ht="19">
      <c r="K149" s="66"/>
      <c r="L149" s="66"/>
    </row>
    <row r="150" spans="11:12" ht="19">
      <c r="K150" s="66"/>
      <c r="L150" s="66"/>
    </row>
    <row r="151" spans="11:12" ht="19">
      <c r="K151" s="66"/>
      <c r="L151" s="66"/>
    </row>
    <row r="152" spans="11:12" ht="19">
      <c r="K152" s="66"/>
      <c r="L152" s="66"/>
    </row>
    <row r="153" spans="11:12" ht="19">
      <c r="K153" s="66"/>
      <c r="L153" s="66"/>
    </row>
    <row r="154" spans="11:12" ht="19">
      <c r="K154" s="66"/>
      <c r="L154" s="66"/>
    </row>
    <row r="155" spans="11:12" ht="19">
      <c r="K155" s="66"/>
      <c r="L155" s="66"/>
    </row>
    <row r="156" spans="11:12" ht="19">
      <c r="K156" s="66"/>
      <c r="L156" s="66"/>
    </row>
    <row r="157" spans="11:12" ht="19">
      <c r="K157" s="66"/>
      <c r="L157" s="66"/>
    </row>
    <row r="158" spans="11:12" ht="19">
      <c r="K158" s="66"/>
      <c r="L158" s="66"/>
    </row>
    <row r="159" spans="11:12" ht="19">
      <c r="K159" s="66"/>
      <c r="L159" s="66"/>
    </row>
    <row r="160" spans="11:12" ht="19">
      <c r="K160" s="66"/>
      <c r="L160" s="66"/>
    </row>
    <row r="161" spans="11:12" ht="19">
      <c r="K161" s="66"/>
      <c r="L161" s="66"/>
    </row>
    <row r="162" spans="11:12" ht="19">
      <c r="K162" s="66"/>
      <c r="L162" s="66"/>
    </row>
    <row r="163" spans="11:12" ht="19">
      <c r="K163" s="66"/>
      <c r="L163" s="66"/>
    </row>
    <row r="164" spans="11:12" ht="19">
      <c r="K164" s="66"/>
      <c r="L164" s="66"/>
    </row>
    <row r="165" spans="11:12" ht="19">
      <c r="K165" s="66"/>
      <c r="L165" s="66"/>
    </row>
    <row r="166" spans="11:12" ht="19">
      <c r="K166" s="66"/>
      <c r="L166" s="66"/>
    </row>
    <row r="167" spans="11:12" ht="19">
      <c r="K167" s="66"/>
      <c r="L167" s="66"/>
    </row>
    <row r="168" spans="11:12" ht="19">
      <c r="K168" s="66"/>
      <c r="L168" s="66"/>
    </row>
    <row r="169" spans="11:12" ht="19">
      <c r="K169" s="66"/>
      <c r="L169" s="66"/>
    </row>
    <row r="170" spans="11:12" ht="19">
      <c r="K170" s="66"/>
      <c r="L170" s="66"/>
    </row>
    <row r="171" spans="11:12" ht="19">
      <c r="K171" s="66"/>
      <c r="L171" s="66"/>
    </row>
    <row r="172" spans="11:12" ht="19">
      <c r="K172" s="66"/>
      <c r="L172" s="66"/>
    </row>
    <row r="173" spans="11:12" ht="19">
      <c r="K173" s="66"/>
      <c r="L173" s="66"/>
    </row>
    <row r="174" spans="11:12" ht="19">
      <c r="K174" s="66"/>
      <c r="L174" s="66"/>
    </row>
    <row r="175" spans="11:12" ht="19">
      <c r="K175" s="66"/>
      <c r="L175" s="66"/>
    </row>
    <row r="176" spans="11:12" ht="19">
      <c r="K176" s="66"/>
      <c r="L176" s="66"/>
    </row>
    <row r="177" spans="11:12" ht="19">
      <c r="K177" s="66"/>
      <c r="L177" s="66"/>
    </row>
    <row r="178" spans="11:12" ht="19">
      <c r="K178" s="66"/>
      <c r="L178" s="66"/>
    </row>
    <row r="179" spans="11:12" ht="19">
      <c r="K179" s="66"/>
      <c r="L179" s="66"/>
    </row>
    <row r="180" spans="11:12" ht="19">
      <c r="K180" s="66"/>
      <c r="L180" s="66"/>
    </row>
    <row r="181" spans="11:12" ht="19">
      <c r="K181" s="66"/>
      <c r="L181" s="66"/>
    </row>
    <row r="182" spans="11:12" ht="19">
      <c r="K182" s="66"/>
      <c r="L182" s="66"/>
    </row>
    <row r="183" spans="11:12" ht="19">
      <c r="K183" s="66"/>
      <c r="L183" s="66"/>
    </row>
    <row r="184" spans="11:12" ht="19">
      <c r="K184" s="66"/>
      <c r="L184" s="66"/>
    </row>
    <row r="185" spans="11:12" ht="19">
      <c r="K185" s="66"/>
      <c r="L185" s="66"/>
    </row>
    <row r="186" spans="11:12" ht="19">
      <c r="K186" s="66"/>
      <c r="L186" s="66"/>
    </row>
    <row r="187" spans="11:12" ht="19">
      <c r="K187" s="66"/>
      <c r="L187" s="66"/>
    </row>
    <row r="188" spans="11:12" ht="19">
      <c r="K188" s="66"/>
      <c r="L188" s="66"/>
    </row>
    <row r="189" spans="11:12" ht="19">
      <c r="K189" s="66"/>
      <c r="L189" s="66"/>
    </row>
    <row r="190" spans="11:12" ht="19">
      <c r="K190" s="66"/>
      <c r="L190" s="66"/>
    </row>
    <row r="191" spans="11:12" ht="19">
      <c r="K191" s="66"/>
      <c r="L191" s="66"/>
    </row>
    <row r="192" spans="11:12" ht="19">
      <c r="K192" s="66"/>
      <c r="L192" s="66"/>
    </row>
    <row r="193" spans="11:12" ht="19">
      <c r="K193" s="66"/>
      <c r="L193" s="66"/>
    </row>
    <row r="194" spans="11:12" ht="19">
      <c r="K194" s="66"/>
      <c r="L194" s="66"/>
    </row>
    <row r="195" spans="11:12" ht="19">
      <c r="K195" s="66"/>
      <c r="L195" s="66"/>
    </row>
    <row r="196" spans="11:12" ht="19">
      <c r="K196" s="66"/>
      <c r="L196" s="66"/>
    </row>
    <row r="197" spans="11:12" ht="19">
      <c r="K197" s="66"/>
      <c r="L197" s="66"/>
    </row>
    <row r="198" spans="11:12" ht="19">
      <c r="K198" s="66"/>
      <c r="L198" s="66"/>
    </row>
    <row r="199" spans="11:12" ht="19">
      <c r="K199" s="66"/>
      <c r="L199" s="66"/>
    </row>
    <row r="200" spans="11:12" ht="19">
      <c r="K200" s="66"/>
      <c r="L200" s="66"/>
    </row>
    <row r="201" spans="11:12" ht="19">
      <c r="K201" s="66"/>
      <c r="L201" s="66"/>
    </row>
    <row r="202" spans="11:12" ht="19">
      <c r="K202" s="66"/>
      <c r="L202" s="66"/>
    </row>
    <row r="203" spans="11:12" ht="19">
      <c r="K203" s="66"/>
      <c r="L203" s="66"/>
    </row>
    <row r="204" spans="11:12" ht="19">
      <c r="K204" s="66"/>
      <c r="L204" s="66"/>
    </row>
    <row r="205" spans="11:12" ht="19">
      <c r="K205" s="66"/>
      <c r="L205" s="66"/>
    </row>
    <row r="206" spans="11:12" ht="19">
      <c r="K206" s="66"/>
      <c r="L206" s="66"/>
    </row>
    <row r="207" spans="11:12" ht="19">
      <c r="K207" s="66"/>
      <c r="L207" s="66"/>
    </row>
    <row r="208" spans="11:12" ht="19">
      <c r="K208" s="66"/>
      <c r="L208" s="66"/>
    </row>
    <row r="209" spans="11:12" ht="19">
      <c r="K209" s="66"/>
      <c r="L209" s="66"/>
    </row>
    <row r="210" spans="11:12" ht="19">
      <c r="K210" s="66"/>
      <c r="L210" s="66"/>
    </row>
    <row r="211" spans="11:12" ht="19">
      <c r="K211" s="66"/>
      <c r="L211" s="66"/>
    </row>
    <row r="212" spans="11:12" ht="19">
      <c r="K212" s="66"/>
      <c r="L212" s="66"/>
    </row>
    <row r="213" spans="11:12" ht="19">
      <c r="K213" s="66"/>
      <c r="L213" s="66"/>
    </row>
    <row r="214" spans="11:12" ht="19">
      <c r="K214" s="66"/>
      <c r="L214" s="66"/>
    </row>
    <row r="215" spans="11:12" ht="19">
      <c r="K215" s="66"/>
      <c r="L215" s="66"/>
    </row>
    <row r="216" spans="11:12" ht="19">
      <c r="K216" s="66"/>
      <c r="L216" s="66"/>
    </row>
    <row r="217" spans="11:12" ht="19">
      <c r="K217" s="66"/>
      <c r="L217" s="66"/>
    </row>
    <row r="218" spans="11:12" ht="19">
      <c r="K218" s="66"/>
      <c r="L218" s="66"/>
    </row>
    <row r="219" spans="11:12" ht="19">
      <c r="K219" s="66"/>
      <c r="L219" s="66"/>
    </row>
    <row r="220" spans="11:12" ht="19">
      <c r="K220" s="66"/>
      <c r="L220" s="66"/>
    </row>
    <row r="221" spans="11:12" ht="19">
      <c r="K221" s="66"/>
      <c r="L221" s="66"/>
    </row>
    <row r="222" spans="11:12" ht="19">
      <c r="K222" s="66"/>
      <c r="L222" s="66"/>
    </row>
    <row r="223" spans="11:12" ht="19">
      <c r="K223" s="66"/>
      <c r="L223" s="66"/>
    </row>
    <row r="224" spans="11:12" ht="19">
      <c r="K224" s="66"/>
      <c r="L224" s="66"/>
    </row>
    <row r="225" spans="11:12" ht="19">
      <c r="K225" s="66"/>
      <c r="L225" s="66"/>
    </row>
    <row r="226" spans="11:12" ht="19">
      <c r="K226" s="66"/>
      <c r="L226" s="66"/>
    </row>
    <row r="227" spans="11:12" ht="19">
      <c r="K227" s="66"/>
      <c r="L227" s="66"/>
    </row>
    <row r="228" spans="11:12" ht="19">
      <c r="K228" s="66"/>
      <c r="L228" s="66"/>
    </row>
    <row r="229" spans="11:12" ht="19">
      <c r="K229" s="66"/>
      <c r="L229" s="66"/>
    </row>
    <row r="230" spans="11:12" ht="19">
      <c r="K230" s="66"/>
      <c r="L230" s="66"/>
    </row>
    <row r="231" spans="11:12" ht="19">
      <c r="K231" s="66"/>
      <c r="L231" s="66"/>
    </row>
    <row r="232" spans="11:12" ht="19">
      <c r="K232" s="66"/>
      <c r="L232" s="66"/>
    </row>
    <row r="233" spans="11:12" ht="19">
      <c r="K233" s="66"/>
      <c r="L233" s="66"/>
    </row>
    <row r="234" spans="11:12" ht="19">
      <c r="K234" s="66"/>
      <c r="L234" s="66"/>
    </row>
    <row r="235" spans="11:12" ht="19">
      <c r="K235" s="66"/>
      <c r="L235" s="66"/>
    </row>
    <row r="236" spans="11:12" ht="19">
      <c r="K236" s="66"/>
      <c r="L236" s="66"/>
    </row>
    <row r="237" spans="11:12" ht="19">
      <c r="K237" s="66"/>
      <c r="L237" s="66"/>
    </row>
    <row r="238" spans="11:12" ht="19">
      <c r="K238" s="66"/>
      <c r="L238" s="66"/>
    </row>
    <row r="239" spans="11:12" ht="19">
      <c r="K239" s="66"/>
      <c r="L239" s="66"/>
    </row>
    <row r="240" spans="11:12" ht="19">
      <c r="K240" s="66"/>
      <c r="L240" s="66"/>
    </row>
    <row r="241" spans="11:12" ht="19">
      <c r="K241" s="66"/>
      <c r="L241" s="66"/>
    </row>
    <row r="242" spans="11:12" ht="19">
      <c r="K242" s="66"/>
      <c r="L242" s="66"/>
    </row>
    <row r="243" spans="11:12" ht="19">
      <c r="K243" s="66"/>
      <c r="L243" s="66"/>
    </row>
    <row r="244" spans="11:12" ht="19">
      <c r="K244" s="66"/>
      <c r="L244" s="66"/>
    </row>
    <row r="245" spans="11:12" ht="19">
      <c r="K245" s="66"/>
      <c r="L245" s="66"/>
    </row>
    <row r="246" spans="11:12" ht="19">
      <c r="K246" s="66"/>
      <c r="L246" s="66"/>
    </row>
    <row r="247" spans="11:12" ht="19">
      <c r="K247" s="66"/>
      <c r="L247" s="66"/>
    </row>
    <row r="248" spans="11:12" ht="19">
      <c r="K248" s="66"/>
      <c r="L248" s="66"/>
    </row>
    <row r="249" spans="11:12" ht="19">
      <c r="K249" s="66"/>
      <c r="L249" s="66"/>
    </row>
    <row r="250" spans="11:12" ht="19">
      <c r="K250" s="66"/>
      <c r="L250" s="66"/>
    </row>
    <row r="251" spans="11:12" ht="19">
      <c r="K251" s="66"/>
      <c r="L251" s="66"/>
    </row>
    <row r="252" spans="11:12" ht="19">
      <c r="K252" s="66"/>
      <c r="L252" s="66"/>
    </row>
    <row r="253" spans="11:12" ht="19">
      <c r="K253" s="66"/>
      <c r="L253" s="66"/>
    </row>
    <row r="254" spans="11:12" ht="19">
      <c r="K254" s="66"/>
      <c r="L254" s="66"/>
    </row>
    <row r="255" spans="11:12" ht="19">
      <c r="K255" s="66"/>
      <c r="L255" s="66"/>
    </row>
    <row r="256" spans="11:12" ht="19">
      <c r="K256" s="66"/>
      <c r="L256" s="66"/>
    </row>
    <row r="257" spans="11:12" ht="19">
      <c r="K257" s="66"/>
      <c r="L257" s="66"/>
    </row>
    <row r="258" spans="11:12" ht="19">
      <c r="K258" s="66"/>
      <c r="L258" s="66"/>
    </row>
    <row r="259" spans="11:12" ht="19">
      <c r="K259" s="66"/>
      <c r="L259" s="66"/>
    </row>
    <row r="260" spans="11:12" ht="19">
      <c r="K260" s="66"/>
      <c r="L260" s="66"/>
    </row>
    <row r="261" spans="11:12" ht="19">
      <c r="K261" s="66"/>
      <c r="L261" s="66"/>
    </row>
    <row r="262" spans="11:12" ht="19">
      <c r="K262" s="66"/>
      <c r="L262" s="66"/>
    </row>
    <row r="263" spans="11:12" ht="19">
      <c r="K263" s="66"/>
      <c r="L263" s="66"/>
    </row>
    <row r="264" spans="11:12" ht="19">
      <c r="K264" s="66"/>
      <c r="L264" s="66"/>
    </row>
    <row r="265" spans="11:12" ht="19">
      <c r="K265" s="66"/>
      <c r="L265" s="66"/>
    </row>
    <row r="266" spans="11:12" ht="19">
      <c r="K266" s="66"/>
      <c r="L266" s="66"/>
    </row>
    <row r="267" spans="11:12" ht="19">
      <c r="K267" s="66"/>
      <c r="L267" s="66"/>
    </row>
    <row r="268" spans="11:12" ht="19">
      <c r="K268" s="66"/>
      <c r="L268" s="66"/>
    </row>
    <row r="269" spans="11:12" ht="19">
      <c r="K269" s="66"/>
      <c r="L269" s="66"/>
    </row>
    <row r="270" spans="11:12" ht="19">
      <c r="K270" s="66"/>
      <c r="L270" s="66"/>
    </row>
    <row r="271" spans="11:12" ht="19">
      <c r="K271" s="66"/>
      <c r="L271" s="66"/>
    </row>
    <row r="272" spans="11:12" ht="19">
      <c r="K272" s="66"/>
      <c r="L272" s="66"/>
    </row>
    <row r="273" spans="11:12" ht="19">
      <c r="K273" s="66"/>
      <c r="L273" s="66"/>
    </row>
    <row r="274" spans="11:12" ht="19">
      <c r="K274" s="66"/>
      <c r="L274" s="66"/>
    </row>
    <row r="275" spans="11:12" ht="19">
      <c r="K275" s="66"/>
      <c r="L275" s="66"/>
    </row>
    <row r="276" spans="11:12" ht="19">
      <c r="K276" s="66"/>
      <c r="L276" s="66"/>
    </row>
    <row r="277" spans="11:12" ht="19">
      <c r="K277" s="66"/>
      <c r="L277" s="66"/>
    </row>
    <row r="278" spans="11:12" ht="19">
      <c r="K278" s="66"/>
      <c r="L278" s="66"/>
    </row>
    <row r="279" spans="11:12" ht="19">
      <c r="K279" s="66"/>
      <c r="L279" s="66"/>
    </row>
    <row r="280" spans="11:12" ht="19">
      <c r="K280" s="66"/>
      <c r="L280" s="66"/>
    </row>
    <row r="281" spans="11:12" ht="19">
      <c r="K281" s="66"/>
      <c r="L281" s="66"/>
    </row>
    <row r="282" spans="11:12" ht="19">
      <c r="K282" s="66"/>
      <c r="L282" s="66"/>
    </row>
    <row r="283" spans="11:12" ht="19">
      <c r="K283" s="66"/>
      <c r="L283" s="66"/>
    </row>
    <row r="284" spans="11:12" ht="19">
      <c r="K284" s="66"/>
      <c r="L284" s="66"/>
    </row>
    <row r="285" spans="11:12" ht="19">
      <c r="K285" s="66"/>
      <c r="L285" s="66"/>
    </row>
    <row r="286" spans="11:12" ht="19">
      <c r="K286" s="66"/>
      <c r="L286" s="66"/>
    </row>
    <row r="287" spans="11:12" ht="19">
      <c r="K287" s="66"/>
      <c r="L287" s="66"/>
    </row>
    <row r="288" spans="11:12" ht="19">
      <c r="K288" s="66"/>
      <c r="L288" s="66"/>
    </row>
    <row r="289" spans="11:12" ht="19">
      <c r="K289" s="66"/>
      <c r="L289" s="66"/>
    </row>
    <row r="290" spans="11:12" ht="19">
      <c r="K290" s="66"/>
      <c r="L290" s="66"/>
    </row>
    <row r="291" spans="11:12" ht="19">
      <c r="K291" s="66"/>
      <c r="L291" s="66"/>
    </row>
    <row r="292" spans="11:12" ht="19">
      <c r="K292" s="66"/>
      <c r="L292" s="66"/>
    </row>
    <row r="293" spans="11:12" ht="19">
      <c r="K293" s="66"/>
      <c r="L293" s="66"/>
    </row>
    <row r="294" spans="11:12" ht="19">
      <c r="K294" s="66"/>
      <c r="L294" s="66"/>
    </row>
    <row r="295" spans="11:12" ht="19">
      <c r="K295" s="66"/>
      <c r="L295" s="66"/>
    </row>
    <row r="296" spans="11:12" ht="19">
      <c r="K296" s="66"/>
      <c r="L296" s="66"/>
    </row>
    <row r="297" spans="11:12" ht="19">
      <c r="K297" s="66"/>
      <c r="L297" s="66"/>
    </row>
    <row r="298" spans="11:12" ht="19">
      <c r="K298" s="66"/>
      <c r="L298" s="66"/>
    </row>
    <row r="299" spans="11:12" ht="19">
      <c r="K299" s="66"/>
      <c r="L299" s="66"/>
    </row>
    <row r="300" spans="11:12" ht="19">
      <c r="K300" s="66"/>
      <c r="L300" s="66"/>
    </row>
    <row r="301" spans="11:12" ht="19">
      <c r="K301" s="66"/>
      <c r="L301" s="66"/>
    </row>
    <row r="302" spans="11:12" ht="19">
      <c r="K302" s="66"/>
      <c r="L302" s="66"/>
    </row>
    <row r="303" spans="11:12" ht="19">
      <c r="K303" s="66"/>
      <c r="L303" s="66"/>
    </row>
    <row r="304" spans="11:12" ht="19">
      <c r="K304" s="66"/>
      <c r="L304" s="66"/>
    </row>
    <row r="305" spans="11:12" ht="19">
      <c r="K305" s="66"/>
      <c r="L305" s="66"/>
    </row>
    <row r="306" spans="11:12" ht="19">
      <c r="K306" s="66"/>
      <c r="L306" s="66"/>
    </row>
    <row r="307" spans="11:12" ht="19">
      <c r="K307" s="66"/>
      <c r="L307" s="66"/>
    </row>
    <row r="308" spans="11:12" ht="19">
      <c r="K308" s="66"/>
      <c r="L308" s="66"/>
    </row>
    <row r="309" spans="11:12" ht="19">
      <c r="K309" s="66"/>
      <c r="L309" s="66"/>
    </row>
    <row r="310" spans="11:12" ht="19">
      <c r="K310" s="66"/>
      <c r="L310" s="66"/>
    </row>
    <row r="311" spans="11:12" ht="19">
      <c r="K311" s="66"/>
      <c r="L311" s="66"/>
    </row>
    <row r="312" spans="11:12" ht="19">
      <c r="K312" s="66"/>
      <c r="L312" s="66"/>
    </row>
    <row r="313" spans="11:12" ht="19">
      <c r="K313" s="66"/>
      <c r="L313" s="66"/>
    </row>
    <row r="314" spans="11:12" ht="19">
      <c r="K314" s="66"/>
      <c r="L314" s="66"/>
    </row>
    <row r="315" spans="11:12" ht="19">
      <c r="K315" s="66"/>
      <c r="L315" s="66"/>
    </row>
    <row r="316" spans="11:12" ht="19">
      <c r="K316" s="66"/>
      <c r="L316" s="66"/>
    </row>
    <row r="317" spans="11:12" ht="19">
      <c r="K317" s="66"/>
      <c r="L317" s="66"/>
    </row>
    <row r="318" spans="11:12" ht="19">
      <c r="K318" s="66"/>
      <c r="L318" s="66"/>
    </row>
    <row r="319" spans="11:12" ht="19">
      <c r="K319" s="66"/>
      <c r="L319" s="66"/>
    </row>
    <row r="320" spans="11:12" ht="19">
      <c r="K320" s="66"/>
      <c r="L320" s="66"/>
    </row>
    <row r="321" spans="11:12" ht="19">
      <c r="K321" s="66"/>
      <c r="L321" s="66"/>
    </row>
    <row r="322" spans="11:12" ht="19">
      <c r="K322" s="66"/>
      <c r="L322" s="66"/>
    </row>
    <row r="323" spans="11:12" ht="19">
      <c r="K323" s="66"/>
      <c r="L323" s="66"/>
    </row>
    <row r="324" spans="11:12" ht="19">
      <c r="K324" s="66"/>
      <c r="L324" s="66"/>
    </row>
    <row r="325" spans="11:12" ht="19">
      <c r="K325" s="66"/>
      <c r="L325" s="66"/>
    </row>
    <row r="326" spans="11:12" ht="19">
      <c r="K326" s="66"/>
      <c r="L326" s="66"/>
    </row>
    <row r="327" spans="11:12" ht="19">
      <c r="K327" s="66"/>
      <c r="L327" s="66"/>
    </row>
    <row r="328" spans="11:12" ht="19">
      <c r="K328" s="66"/>
      <c r="L328" s="66"/>
    </row>
    <row r="329" spans="11:12" ht="19">
      <c r="K329" s="66"/>
      <c r="L329" s="66"/>
    </row>
    <row r="330" spans="11:12" ht="19">
      <c r="K330" s="66"/>
      <c r="L330" s="66"/>
    </row>
    <row r="331" spans="11:12" ht="19">
      <c r="K331" s="66"/>
      <c r="L331" s="66"/>
    </row>
    <row r="332" spans="11:12" ht="19">
      <c r="K332" s="66"/>
      <c r="L332" s="66"/>
    </row>
    <row r="333" spans="11:12" ht="19">
      <c r="K333" s="66"/>
      <c r="L333" s="66"/>
    </row>
    <row r="334" spans="11:12" ht="19">
      <c r="K334" s="66"/>
      <c r="L334" s="66"/>
    </row>
    <row r="335" spans="11:12" ht="19">
      <c r="K335" s="66"/>
      <c r="L335" s="66"/>
    </row>
    <row r="336" spans="11:12" ht="19">
      <c r="K336" s="66"/>
      <c r="L336" s="66"/>
    </row>
    <row r="337" spans="11:12" ht="19">
      <c r="K337" s="66"/>
      <c r="L337" s="66"/>
    </row>
    <row r="338" spans="11:12" ht="19">
      <c r="K338" s="66"/>
      <c r="L338" s="66"/>
    </row>
    <row r="339" spans="11:12" ht="19">
      <c r="K339" s="66"/>
      <c r="L339" s="66"/>
    </row>
    <row r="340" spans="11:12" ht="19">
      <c r="K340" s="66"/>
      <c r="L340" s="66"/>
    </row>
    <row r="341" spans="11:12" ht="19">
      <c r="K341" s="66"/>
      <c r="L341" s="66"/>
    </row>
    <row r="342" spans="11:12" ht="19">
      <c r="K342" s="66"/>
      <c r="L342" s="66"/>
    </row>
    <row r="343" spans="11:12" ht="19">
      <c r="K343" s="66"/>
      <c r="L343" s="66"/>
    </row>
    <row r="344" spans="11:12" ht="19">
      <c r="K344" s="66"/>
      <c r="L344" s="66"/>
    </row>
    <row r="345" spans="11:12" ht="19">
      <c r="K345" s="66"/>
      <c r="L345" s="66"/>
    </row>
    <row r="346" spans="11:12" ht="19">
      <c r="K346" s="66"/>
      <c r="L346" s="66"/>
    </row>
    <row r="347" spans="11:12" ht="19">
      <c r="K347" s="66"/>
      <c r="L347" s="66"/>
    </row>
    <row r="348" spans="11:12" ht="19">
      <c r="K348" s="66"/>
      <c r="L348" s="66"/>
    </row>
    <row r="349" spans="11:12" ht="19">
      <c r="K349" s="66"/>
      <c r="L349" s="66"/>
    </row>
    <row r="350" spans="11:12" ht="19">
      <c r="K350" s="66"/>
      <c r="L350" s="66"/>
    </row>
    <row r="351" spans="11:12" ht="19">
      <c r="K351" s="66"/>
      <c r="L351" s="66"/>
    </row>
    <row r="352" spans="11:12" ht="19">
      <c r="K352" s="66"/>
      <c r="L352" s="66"/>
    </row>
    <row r="353" spans="11:12" ht="19">
      <c r="K353" s="66"/>
      <c r="L353" s="66"/>
    </row>
    <row r="354" spans="11:12" ht="19">
      <c r="K354" s="66"/>
      <c r="L354" s="66"/>
    </row>
    <row r="355" spans="11:12" ht="19">
      <c r="K355" s="66"/>
      <c r="L355" s="66"/>
    </row>
    <row r="356" spans="11:12" ht="19">
      <c r="K356" s="66"/>
      <c r="L356" s="66"/>
    </row>
    <row r="357" spans="11:12" ht="19">
      <c r="K357" s="66"/>
      <c r="L357" s="66"/>
    </row>
    <row r="358" spans="11:12" ht="19">
      <c r="K358" s="66"/>
      <c r="L358" s="66"/>
    </row>
    <row r="359" spans="11:12" ht="19">
      <c r="K359" s="66"/>
      <c r="L359" s="66"/>
    </row>
    <row r="360" spans="11:12" ht="19">
      <c r="K360" s="66"/>
      <c r="L360" s="66"/>
    </row>
    <row r="361" spans="11:12" ht="19">
      <c r="K361" s="66"/>
      <c r="L361" s="66"/>
    </row>
    <row r="362" spans="11:12" ht="19">
      <c r="K362" s="66"/>
      <c r="L362" s="66"/>
    </row>
    <row r="363" spans="11:12" ht="19">
      <c r="K363" s="66"/>
      <c r="L363" s="66"/>
    </row>
    <row r="364" spans="11:12" ht="19">
      <c r="K364" s="66"/>
      <c r="L364" s="66"/>
    </row>
    <row r="365" spans="11:12" ht="19">
      <c r="K365" s="66"/>
      <c r="L365" s="66"/>
    </row>
    <row r="366" spans="11:12" ht="19">
      <c r="K366" s="66"/>
      <c r="L366" s="66"/>
    </row>
    <row r="367" spans="11:12" ht="19">
      <c r="K367" s="66"/>
      <c r="L367" s="66"/>
    </row>
    <row r="368" spans="11:12" ht="19">
      <c r="K368" s="66"/>
      <c r="L368" s="66"/>
    </row>
    <row r="369" spans="11:12" ht="19">
      <c r="K369" s="66"/>
      <c r="L369" s="66"/>
    </row>
    <row r="370" spans="11:12" ht="19">
      <c r="K370" s="66"/>
      <c r="L370" s="66"/>
    </row>
    <row r="371" spans="11:12" ht="19">
      <c r="K371" s="66"/>
      <c r="L371" s="66"/>
    </row>
    <row r="372" spans="11:12" ht="19">
      <c r="K372" s="66"/>
      <c r="L372" s="66"/>
    </row>
    <row r="373" spans="11:12" ht="19">
      <c r="K373" s="66"/>
      <c r="L373" s="66"/>
    </row>
    <row r="374" spans="11:12" ht="19">
      <c r="K374" s="66"/>
      <c r="L374" s="66"/>
    </row>
    <row r="375" spans="11:12" ht="19">
      <c r="K375" s="66"/>
      <c r="L375" s="66"/>
    </row>
    <row r="376" spans="11:12" ht="19">
      <c r="K376" s="66"/>
      <c r="L376" s="66"/>
    </row>
    <row r="377" spans="11:12" ht="19">
      <c r="K377" s="66"/>
      <c r="L377" s="66"/>
    </row>
    <row r="378" spans="11:12" ht="19">
      <c r="K378" s="66"/>
      <c r="L378" s="66"/>
    </row>
    <row r="379" spans="11:12" ht="19">
      <c r="K379" s="66"/>
      <c r="L379" s="66"/>
    </row>
    <row r="380" spans="11:12" ht="19">
      <c r="K380" s="66"/>
      <c r="L380" s="66"/>
    </row>
    <row r="381" spans="11:12" ht="19">
      <c r="K381" s="66"/>
      <c r="L381" s="66"/>
    </row>
    <row r="382" spans="11:12" ht="19">
      <c r="K382" s="66"/>
      <c r="L382" s="66"/>
    </row>
    <row r="383" spans="11:12" ht="19">
      <c r="K383" s="66"/>
      <c r="L383" s="66"/>
    </row>
    <row r="384" spans="11:12" ht="19">
      <c r="K384" s="66"/>
      <c r="L384" s="66"/>
    </row>
    <row r="385" spans="11:12" ht="19">
      <c r="K385" s="66"/>
      <c r="L385" s="66"/>
    </row>
    <row r="386" spans="11:12" ht="19">
      <c r="K386" s="66"/>
      <c r="L386" s="66"/>
    </row>
    <row r="387" spans="11:12" ht="19">
      <c r="K387" s="66"/>
      <c r="L387" s="66"/>
    </row>
    <row r="388" spans="11:12" ht="19">
      <c r="K388" s="66"/>
      <c r="L388" s="66"/>
    </row>
    <row r="389" spans="11:12" ht="19">
      <c r="K389" s="66"/>
      <c r="L389" s="66"/>
    </row>
    <row r="390" spans="11:12" ht="19">
      <c r="K390" s="66"/>
      <c r="L390" s="66"/>
    </row>
    <row r="391" spans="11:12" ht="19">
      <c r="K391" s="66"/>
      <c r="L391" s="66"/>
    </row>
    <row r="392" spans="11:12" ht="19">
      <c r="K392" s="66"/>
      <c r="L392" s="66"/>
    </row>
    <row r="393" spans="11:12" ht="19">
      <c r="K393" s="66"/>
      <c r="L393" s="66"/>
    </row>
    <row r="394" spans="11:12" ht="19">
      <c r="K394" s="66"/>
      <c r="L394" s="66"/>
    </row>
    <row r="395" spans="11:12" ht="19">
      <c r="K395" s="66"/>
      <c r="L395" s="66"/>
    </row>
    <row r="396" spans="11:12" ht="19">
      <c r="K396" s="66"/>
      <c r="L396" s="66"/>
    </row>
    <row r="397" spans="11:12" ht="19">
      <c r="K397" s="66"/>
      <c r="L397" s="66"/>
    </row>
    <row r="398" spans="11:12" ht="19">
      <c r="K398" s="66"/>
      <c r="L398" s="66"/>
    </row>
    <row r="399" spans="11:12" ht="19">
      <c r="K399" s="66"/>
      <c r="L399" s="66"/>
    </row>
    <row r="400" spans="11:12" ht="19">
      <c r="K400" s="66"/>
      <c r="L400" s="66"/>
    </row>
    <row r="401" spans="11:12" ht="19">
      <c r="K401" s="66"/>
      <c r="L401" s="66"/>
    </row>
    <row r="402" spans="11:12" ht="19">
      <c r="K402" s="66"/>
      <c r="L402" s="66"/>
    </row>
    <row r="403" spans="11:12" ht="19">
      <c r="K403" s="66"/>
      <c r="L403" s="66"/>
    </row>
    <row r="404" spans="11:12" ht="19">
      <c r="K404" s="66"/>
      <c r="L404" s="66"/>
    </row>
    <row r="405" spans="11:12" ht="19">
      <c r="K405" s="66"/>
      <c r="L405" s="66"/>
    </row>
    <row r="406" spans="11:12" ht="19">
      <c r="K406" s="66"/>
      <c r="L406" s="66"/>
    </row>
    <row r="407" spans="11:12" ht="19">
      <c r="K407" s="66"/>
      <c r="L407" s="66"/>
    </row>
    <row r="408" spans="11:12" ht="19">
      <c r="K408" s="66"/>
      <c r="L408" s="66"/>
    </row>
    <row r="409" spans="11:12" ht="19">
      <c r="K409" s="66"/>
      <c r="L409" s="66"/>
    </row>
    <row r="410" spans="11:12" ht="19">
      <c r="K410" s="66"/>
      <c r="L410" s="66"/>
    </row>
    <row r="411" spans="11:12" ht="19">
      <c r="K411" s="66"/>
      <c r="L411" s="66"/>
    </row>
    <row r="412" spans="11:12" ht="19">
      <c r="K412" s="66"/>
      <c r="L412" s="66"/>
    </row>
    <row r="413" spans="11:12" ht="19">
      <c r="K413" s="66"/>
      <c r="L413" s="66"/>
    </row>
    <row r="414" spans="11:12" ht="19">
      <c r="K414" s="66"/>
      <c r="L414" s="66"/>
    </row>
    <row r="415" spans="11:12" ht="19">
      <c r="K415" s="66"/>
      <c r="L415" s="66"/>
    </row>
    <row r="416" spans="11:12" ht="19">
      <c r="K416" s="66"/>
      <c r="L416" s="66"/>
    </row>
    <row r="417" spans="11:12" ht="19">
      <c r="K417" s="66"/>
      <c r="L417" s="66"/>
    </row>
    <row r="418" spans="11:12" ht="19">
      <c r="K418" s="66"/>
      <c r="L418" s="66"/>
    </row>
    <row r="419" spans="11:12" ht="19">
      <c r="K419" s="66"/>
      <c r="L419" s="66"/>
    </row>
    <row r="420" spans="11:12" ht="19">
      <c r="K420" s="66"/>
      <c r="L420" s="66"/>
    </row>
    <row r="421" spans="11:12" ht="19">
      <c r="K421" s="66"/>
      <c r="L421" s="66"/>
    </row>
    <row r="422" spans="11:12" ht="19">
      <c r="K422" s="66"/>
      <c r="L422" s="66"/>
    </row>
    <row r="423" spans="11:12" ht="19">
      <c r="K423" s="66"/>
      <c r="L423" s="66"/>
    </row>
    <row r="424" spans="11:12" ht="19">
      <c r="K424" s="66"/>
      <c r="L424" s="66"/>
    </row>
    <row r="425" spans="11:12" ht="19">
      <c r="K425" s="66"/>
      <c r="L425" s="66"/>
    </row>
    <row r="426" spans="11:12" ht="19">
      <c r="K426" s="66"/>
      <c r="L426" s="66"/>
    </row>
    <row r="427" spans="11:12" ht="19">
      <c r="K427" s="66"/>
      <c r="L427" s="66"/>
    </row>
    <row r="428" spans="11:12" ht="19">
      <c r="K428" s="66"/>
      <c r="L428" s="66"/>
    </row>
    <row r="429" spans="11:12" ht="19">
      <c r="K429" s="66"/>
      <c r="L429" s="66"/>
    </row>
    <row r="430" spans="11:12" ht="19">
      <c r="K430" s="66"/>
      <c r="L430" s="66"/>
    </row>
    <row r="431" spans="11:12" ht="19">
      <c r="K431" s="66"/>
      <c r="L431" s="66"/>
    </row>
    <row r="432" spans="11:12" ht="19">
      <c r="K432" s="66"/>
      <c r="L432" s="66"/>
    </row>
    <row r="433" spans="11:12" ht="19">
      <c r="K433" s="66"/>
      <c r="L433" s="66"/>
    </row>
    <row r="434" spans="11:12" ht="19">
      <c r="K434" s="66"/>
      <c r="L434" s="66"/>
    </row>
    <row r="435" spans="11:12" ht="19">
      <c r="K435" s="66"/>
      <c r="L435" s="66"/>
    </row>
    <row r="436" spans="11:12" ht="19">
      <c r="K436" s="66"/>
      <c r="L436" s="66"/>
    </row>
    <row r="437" spans="11:12" ht="19">
      <c r="K437" s="66"/>
      <c r="L437" s="66"/>
    </row>
    <row r="438" spans="11:12" ht="19">
      <c r="K438" s="66"/>
      <c r="L438" s="66"/>
    </row>
    <row r="439" spans="11:12" ht="19">
      <c r="K439" s="66"/>
      <c r="L439" s="66"/>
    </row>
    <row r="440" spans="11:12" ht="19">
      <c r="K440" s="66"/>
      <c r="L440" s="66"/>
    </row>
    <row r="441" spans="11:12" ht="19">
      <c r="K441" s="66"/>
      <c r="L441" s="66"/>
    </row>
    <row r="442" spans="11:12" ht="19">
      <c r="K442" s="66"/>
      <c r="L442" s="66"/>
    </row>
    <row r="443" spans="11:12" ht="19">
      <c r="K443" s="66"/>
      <c r="L443" s="66"/>
    </row>
    <row r="444" spans="11:12" ht="19">
      <c r="K444" s="66"/>
      <c r="L444" s="66"/>
    </row>
    <row r="445" spans="11:12" ht="19">
      <c r="K445" s="66"/>
      <c r="L445" s="66"/>
    </row>
    <row r="446" spans="11:12" ht="19">
      <c r="K446" s="66"/>
      <c r="L446" s="66"/>
    </row>
    <row r="447" spans="11:12" ht="19">
      <c r="K447" s="66"/>
      <c r="L447" s="66"/>
    </row>
    <row r="448" spans="11:12" ht="19">
      <c r="K448" s="66"/>
      <c r="L448" s="66"/>
    </row>
    <row r="449" spans="11:12" ht="19">
      <c r="K449" s="66"/>
      <c r="L449" s="66"/>
    </row>
    <row r="450" spans="11:12" ht="19">
      <c r="K450" s="66"/>
      <c r="L450" s="66"/>
    </row>
    <row r="451" spans="11:12" ht="19">
      <c r="K451" s="66"/>
      <c r="L451" s="66"/>
    </row>
    <row r="452" spans="11:12" ht="19">
      <c r="K452" s="66"/>
      <c r="L452" s="66"/>
    </row>
    <row r="453" spans="11:12" ht="19">
      <c r="K453" s="66"/>
      <c r="L453" s="66"/>
    </row>
    <row r="454" spans="11:12" ht="19">
      <c r="K454" s="66"/>
      <c r="L454" s="66"/>
    </row>
    <row r="455" spans="11:12" ht="19">
      <c r="K455" s="66"/>
      <c r="L455" s="66"/>
    </row>
    <row r="456" spans="11:12" ht="19">
      <c r="K456" s="66"/>
      <c r="L456" s="66"/>
    </row>
    <row r="457" spans="11:12" ht="19">
      <c r="K457" s="66"/>
      <c r="L457" s="66"/>
    </row>
    <row r="458" spans="11:12" ht="19">
      <c r="K458" s="66"/>
      <c r="L458" s="66"/>
    </row>
    <row r="459" spans="11:12" ht="19">
      <c r="K459" s="66"/>
      <c r="L459" s="66"/>
    </row>
    <row r="460" spans="11:12" ht="19">
      <c r="K460" s="66"/>
      <c r="L460" s="66"/>
    </row>
    <row r="461" spans="11:12" ht="19">
      <c r="K461" s="66"/>
      <c r="L461" s="66"/>
    </row>
    <row r="462" spans="11:12" ht="19">
      <c r="K462" s="66"/>
      <c r="L462" s="66"/>
    </row>
    <row r="463" spans="11:12" ht="19">
      <c r="K463" s="66"/>
      <c r="L463" s="66"/>
    </row>
    <row r="464" spans="11:12" ht="19">
      <c r="K464" s="66"/>
      <c r="L464" s="66"/>
    </row>
    <row r="465" spans="11:12" ht="19">
      <c r="K465" s="66"/>
      <c r="L465" s="66"/>
    </row>
    <row r="466" spans="11:12" ht="19">
      <c r="K466" s="66"/>
      <c r="L466" s="66"/>
    </row>
    <row r="467" spans="11:12" ht="19">
      <c r="K467" s="66"/>
      <c r="L467" s="66"/>
    </row>
    <row r="468" spans="11:12" ht="19">
      <c r="K468" s="66"/>
      <c r="L468" s="66"/>
    </row>
    <row r="469" spans="11:12" ht="19">
      <c r="K469" s="66"/>
      <c r="L469" s="66"/>
    </row>
    <row r="470" spans="11:12" ht="19">
      <c r="K470" s="66"/>
      <c r="L470" s="66"/>
    </row>
    <row r="471" spans="11:12" ht="19">
      <c r="K471" s="66"/>
      <c r="L471" s="66"/>
    </row>
    <row r="472" spans="11:12" ht="19">
      <c r="K472" s="66"/>
      <c r="L472" s="66"/>
    </row>
    <row r="473" spans="11:12" ht="19">
      <c r="K473" s="66"/>
      <c r="L473" s="66"/>
    </row>
    <row r="474" spans="11:12" ht="19">
      <c r="K474" s="66"/>
      <c r="L474" s="66"/>
    </row>
    <row r="475" spans="11:12" ht="19">
      <c r="K475" s="66"/>
      <c r="L475" s="66"/>
    </row>
    <row r="476" spans="11:12" ht="19">
      <c r="K476" s="66"/>
      <c r="L476" s="66"/>
    </row>
    <row r="477" spans="11:12" ht="19">
      <c r="K477" s="66"/>
      <c r="L477" s="66"/>
    </row>
    <row r="478" spans="11:12" ht="19">
      <c r="K478" s="66"/>
      <c r="L478" s="66"/>
    </row>
    <row r="479" spans="11:12" ht="19">
      <c r="K479" s="66"/>
      <c r="L479" s="66"/>
    </row>
    <row r="480" spans="11:12" ht="19">
      <c r="K480" s="66"/>
      <c r="L480" s="66"/>
    </row>
    <row r="481" spans="11:12" ht="19">
      <c r="K481" s="66"/>
      <c r="L481" s="66"/>
    </row>
    <row r="482" spans="11:12" ht="19">
      <c r="K482" s="66"/>
      <c r="L482" s="66"/>
    </row>
    <row r="483" spans="11:12" ht="19">
      <c r="K483" s="66"/>
      <c r="L483" s="66"/>
    </row>
    <row r="484" spans="11:12" ht="19">
      <c r="K484" s="66"/>
      <c r="L484" s="66"/>
    </row>
    <row r="485" spans="11:12" ht="19">
      <c r="K485" s="66"/>
      <c r="L485" s="66"/>
    </row>
    <row r="486" spans="11:12" ht="19">
      <c r="K486" s="66"/>
      <c r="L486" s="66"/>
    </row>
    <row r="487" spans="11:12" ht="19">
      <c r="K487" s="66"/>
      <c r="L487" s="66"/>
    </row>
    <row r="488" spans="11:12" ht="19">
      <c r="K488" s="66"/>
      <c r="L488" s="66"/>
    </row>
    <row r="489" spans="11:12" ht="19">
      <c r="K489" s="66"/>
      <c r="L489" s="66"/>
    </row>
    <row r="490" spans="11:12" ht="19">
      <c r="K490" s="66"/>
      <c r="L490" s="66"/>
    </row>
    <row r="491" spans="11:12" ht="19">
      <c r="K491" s="66"/>
      <c r="L491" s="66"/>
    </row>
    <row r="492" spans="11:12" ht="19">
      <c r="K492" s="66"/>
      <c r="L492" s="66"/>
    </row>
    <row r="493" spans="11:12" ht="19">
      <c r="K493" s="66"/>
      <c r="L493" s="66"/>
    </row>
    <row r="494" spans="11:12" ht="19">
      <c r="K494" s="66"/>
      <c r="L494" s="66"/>
    </row>
    <row r="495" spans="11:12" ht="19">
      <c r="K495" s="66"/>
      <c r="L495" s="66"/>
    </row>
    <row r="496" spans="11:12" ht="19">
      <c r="K496" s="66"/>
      <c r="L496" s="66"/>
    </row>
    <row r="497" spans="11:12" ht="19">
      <c r="K497" s="66"/>
      <c r="L497" s="66"/>
    </row>
    <row r="498" spans="11:12" ht="19">
      <c r="K498" s="66"/>
      <c r="L498" s="66"/>
    </row>
    <row r="499" spans="11:12" ht="19">
      <c r="K499" s="66"/>
      <c r="L499" s="66"/>
    </row>
    <row r="500" spans="11:12" ht="19">
      <c r="K500" s="66"/>
      <c r="L500" s="66"/>
    </row>
    <row r="501" spans="11:12" ht="19">
      <c r="K501" s="66"/>
      <c r="L501" s="66"/>
    </row>
    <row r="502" spans="11:12" ht="19">
      <c r="K502" s="66"/>
      <c r="L502" s="66"/>
    </row>
    <row r="503" spans="11:12" ht="19">
      <c r="K503" s="66"/>
      <c r="L503" s="66"/>
    </row>
    <row r="504" spans="11:12" ht="19">
      <c r="K504" s="66"/>
      <c r="L504" s="66"/>
    </row>
    <row r="505" spans="11:12" ht="19">
      <c r="K505" s="66"/>
      <c r="L505" s="66"/>
    </row>
    <row r="506" spans="11:12" ht="19">
      <c r="K506" s="66"/>
      <c r="L506" s="66"/>
    </row>
    <row r="507" spans="11:12" ht="19">
      <c r="K507" s="66"/>
      <c r="L507" s="66"/>
    </row>
    <row r="508" spans="11:12" ht="19">
      <c r="K508" s="66"/>
      <c r="L508" s="66"/>
    </row>
    <row r="509" spans="11:12" ht="19">
      <c r="K509" s="66"/>
      <c r="L509" s="66"/>
    </row>
    <row r="510" spans="11:12" ht="19">
      <c r="K510" s="66"/>
      <c r="L510" s="66"/>
    </row>
    <row r="511" spans="11:12" ht="19">
      <c r="K511" s="66"/>
      <c r="L511" s="66"/>
    </row>
    <row r="512" spans="11:12" ht="19">
      <c r="K512" s="66"/>
      <c r="L512" s="66"/>
    </row>
    <row r="513" spans="11:12" ht="19">
      <c r="K513" s="66"/>
      <c r="L513" s="66"/>
    </row>
    <row r="514" spans="11:12" ht="19">
      <c r="K514" s="66"/>
      <c r="L514" s="66"/>
    </row>
    <row r="515" spans="11:12" ht="19">
      <c r="K515" s="66"/>
      <c r="L515" s="66"/>
    </row>
    <row r="516" spans="11:12" ht="19">
      <c r="K516" s="66"/>
      <c r="L516" s="66"/>
    </row>
    <row r="517" spans="11:12" ht="19">
      <c r="K517" s="66"/>
      <c r="L517" s="66"/>
    </row>
    <row r="518" spans="11:12" ht="19">
      <c r="K518" s="66"/>
      <c r="L518" s="66"/>
    </row>
    <row r="519" spans="11:12" ht="19">
      <c r="K519" s="66"/>
      <c r="L519" s="66"/>
    </row>
    <row r="520" spans="11:12" ht="19">
      <c r="K520" s="66"/>
      <c r="L520" s="66"/>
    </row>
    <row r="521" spans="11:12" ht="19">
      <c r="K521" s="66"/>
      <c r="L521" s="66"/>
    </row>
    <row r="522" spans="11:12" ht="19">
      <c r="K522" s="66"/>
      <c r="L522" s="66"/>
    </row>
    <row r="523" spans="11:12" ht="19">
      <c r="K523" s="66"/>
      <c r="L523" s="66"/>
    </row>
    <row r="524" spans="11:12" ht="19">
      <c r="K524" s="66"/>
      <c r="L524" s="66"/>
    </row>
    <row r="525" spans="11:12" ht="19">
      <c r="K525" s="66"/>
      <c r="L525" s="66"/>
    </row>
    <row r="526" spans="11:12" ht="19">
      <c r="K526" s="66"/>
      <c r="L526" s="66"/>
    </row>
    <row r="527" spans="11:12" ht="19">
      <c r="K527" s="66"/>
      <c r="L527" s="66"/>
    </row>
    <row r="528" spans="11:12" ht="19">
      <c r="K528" s="66"/>
      <c r="L528" s="66"/>
    </row>
    <row r="529" spans="11:12" ht="19">
      <c r="K529" s="66"/>
      <c r="L529" s="66"/>
    </row>
    <row r="530" spans="11:12" ht="19">
      <c r="K530" s="66"/>
      <c r="L530" s="66"/>
    </row>
    <row r="531" spans="11:12" ht="19">
      <c r="K531" s="66"/>
      <c r="L531" s="66"/>
    </row>
    <row r="532" spans="11:12" ht="19">
      <c r="K532" s="66"/>
      <c r="L532" s="66"/>
    </row>
    <row r="533" spans="11:12" ht="19">
      <c r="K533" s="66"/>
      <c r="L533" s="66"/>
    </row>
    <row r="534" spans="11:12" ht="19">
      <c r="K534" s="66"/>
      <c r="L534" s="66"/>
    </row>
    <row r="535" spans="11:12" ht="19">
      <c r="K535" s="66"/>
      <c r="L535" s="66"/>
    </row>
    <row r="536" spans="11:12" ht="19">
      <c r="K536" s="66"/>
      <c r="L536" s="66"/>
    </row>
    <row r="537" spans="11:12" ht="19">
      <c r="K537" s="66"/>
      <c r="L537" s="66"/>
    </row>
    <row r="538" spans="11:12" ht="19">
      <c r="K538" s="66"/>
      <c r="L538" s="66"/>
    </row>
    <row r="539" spans="11:12" ht="19">
      <c r="K539" s="66"/>
      <c r="L539" s="66"/>
    </row>
    <row r="540" spans="11:12" ht="19">
      <c r="K540" s="66"/>
      <c r="L540" s="66"/>
    </row>
    <row r="541" spans="11:12" ht="19">
      <c r="K541" s="66"/>
      <c r="L541" s="66"/>
    </row>
    <row r="542" spans="11:12" ht="19">
      <c r="K542" s="66"/>
      <c r="L542" s="66"/>
    </row>
    <row r="543" spans="11:12" ht="19">
      <c r="K543" s="66"/>
      <c r="L543" s="66"/>
    </row>
    <row r="544" spans="11:12" ht="19">
      <c r="K544" s="66"/>
      <c r="L544" s="66"/>
    </row>
    <row r="545" spans="11:12" ht="19">
      <c r="K545" s="66"/>
      <c r="L545" s="66"/>
    </row>
    <row r="546" spans="11:12" ht="19">
      <c r="K546" s="66"/>
      <c r="L546" s="66"/>
    </row>
    <row r="547" spans="11:12" ht="19">
      <c r="K547" s="66"/>
      <c r="L547" s="66"/>
    </row>
    <row r="548" spans="11:12" ht="19">
      <c r="K548" s="66"/>
      <c r="L548" s="66"/>
    </row>
    <row r="549" spans="11:12" ht="19">
      <c r="K549" s="66"/>
      <c r="L549" s="66"/>
    </row>
    <row r="550" spans="11:12" ht="19">
      <c r="K550" s="66"/>
      <c r="L550" s="66"/>
    </row>
    <row r="551" spans="11:12" ht="19">
      <c r="K551" s="66"/>
      <c r="L551" s="66"/>
    </row>
    <row r="552" spans="11:12" ht="19">
      <c r="K552" s="66"/>
      <c r="L552" s="66"/>
    </row>
    <row r="553" spans="11:12" ht="19">
      <c r="K553" s="66"/>
      <c r="L553" s="66"/>
    </row>
    <row r="554" spans="11:12" ht="19">
      <c r="K554" s="66"/>
      <c r="L554" s="66"/>
    </row>
    <row r="555" spans="11:12" ht="19">
      <c r="K555" s="66"/>
      <c r="L555" s="66"/>
    </row>
    <row r="556" spans="11:12" ht="19">
      <c r="K556" s="66"/>
      <c r="L556" s="66"/>
    </row>
    <row r="557" spans="11:12" ht="19">
      <c r="K557" s="66"/>
      <c r="L557" s="66"/>
    </row>
    <row r="558" spans="11:12" ht="19">
      <c r="K558" s="66"/>
      <c r="L558" s="66"/>
    </row>
    <row r="559" spans="11:12" ht="19">
      <c r="K559" s="66"/>
      <c r="L559" s="66"/>
    </row>
    <row r="560" spans="11:12" ht="19">
      <c r="K560" s="66"/>
      <c r="L560" s="66"/>
    </row>
    <row r="561" spans="11:12" ht="19">
      <c r="K561" s="66"/>
      <c r="L561" s="66"/>
    </row>
    <row r="562" spans="11:12" ht="19">
      <c r="K562" s="66"/>
      <c r="L562" s="66"/>
    </row>
    <row r="563" spans="11:12" ht="19">
      <c r="K563" s="66"/>
      <c r="L563" s="66"/>
    </row>
    <row r="564" spans="11:12" ht="19">
      <c r="K564" s="66"/>
      <c r="L564" s="66"/>
    </row>
    <row r="565" spans="11:12" ht="19">
      <c r="K565" s="66"/>
      <c r="L565" s="66"/>
    </row>
    <row r="566" spans="11:12" ht="19">
      <c r="K566" s="66"/>
      <c r="L566" s="66"/>
    </row>
    <row r="567" spans="11:12" ht="19">
      <c r="K567" s="66"/>
      <c r="L567" s="66"/>
    </row>
    <row r="568" spans="11:12" ht="19">
      <c r="K568" s="66"/>
      <c r="L568" s="66"/>
    </row>
    <row r="569" spans="11:12" ht="19">
      <c r="K569" s="66"/>
      <c r="L569" s="66"/>
    </row>
    <row r="570" spans="11:12" ht="19">
      <c r="K570" s="66"/>
      <c r="L570" s="66"/>
    </row>
    <row r="571" spans="11:12" ht="19">
      <c r="K571" s="66"/>
      <c r="L571" s="66"/>
    </row>
    <row r="572" spans="11:12" ht="19">
      <c r="K572" s="66"/>
      <c r="L572" s="66"/>
    </row>
    <row r="573" spans="11:12" ht="19">
      <c r="K573" s="66"/>
      <c r="L573" s="66"/>
    </row>
    <row r="574" spans="11:12" ht="19">
      <c r="K574" s="66"/>
      <c r="L574" s="66"/>
    </row>
    <row r="575" spans="11:12" ht="19">
      <c r="K575" s="66"/>
      <c r="L575" s="66"/>
    </row>
    <row r="576" spans="11:12" ht="19">
      <c r="K576" s="66"/>
      <c r="L576" s="66"/>
    </row>
    <row r="577" spans="11:12" ht="19">
      <c r="K577" s="66"/>
      <c r="L577" s="66"/>
    </row>
    <row r="578" spans="11:12" ht="19">
      <c r="K578" s="66"/>
      <c r="L578" s="66"/>
    </row>
    <row r="579" spans="11:12" ht="19">
      <c r="K579" s="66"/>
      <c r="L579" s="66"/>
    </row>
    <row r="580" spans="11:12" ht="19">
      <c r="K580" s="66"/>
      <c r="L580" s="66"/>
    </row>
    <row r="581" spans="11:12" ht="19">
      <c r="K581" s="66"/>
      <c r="L581" s="66"/>
    </row>
    <row r="582" spans="11:12" ht="19">
      <c r="K582" s="66"/>
      <c r="L582" s="66"/>
    </row>
    <row r="583" spans="11:12" ht="19">
      <c r="K583" s="66"/>
      <c r="L583" s="66"/>
    </row>
    <row r="584" spans="11:12" ht="19">
      <c r="K584" s="66"/>
      <c r="L584" s="66"/>
    </row>
    <row r="585" spans="11:12" ht="19">
      <c r="K585" s="66"/>
      <c r="L585" s="66"/>
    </row>
    <row r="586" spans="11:12" ht="19">
      <c r="K586" s="66"/>
      <c r="L586" s="66"/>
    </row>
    <row r="587" spans="11:12" ht="19">
      <c r="K587" s="66"/>
      <c r="L587" s="66"/>
    </row>
    <row r="588" spans="11:12" ht="19">
      <c r="K588" s="66"/>
      <c r="L588" s="66"/>
    </row>
    <row r="589" spans="11:12" ht="19">
      <c r="K589" s="66"/>
      <c r="L589" s="66"/>
    </row>
    <row r="590" spans="11:12" ht="19">
      <c r="K590" s="66"/>
      <c r="L590" s="66"/>
    </row>
    <row r="591" spans="11:12" ht="19">
      <c r="K591" s="66"/>
      <c r="L591" s="66"/>
    </row>
    <row r="592" spans="11:12" ht="19">
      <c r="K592" s="66"/>
      <c r="L592" s="66"/>
    </row>
    <row r="593" spans="11:12" ht="19">
      <c r="K593" s="66"/>
      <c r="L593" s="66"/>
    </row>
    <row r="594" spans="11:12" ht="19">
      <c r="K594" s="66"/>
      <c r="L594" s="66"/>
    </row>
    <row r="595" spans="11:12" ht="19">
      <c r="K595" s="66"/>
      <c r="L595" s="66"/>
    </row>
    <row r="596" spans="11:12" ht="19">
      <c r="K596" s="66"/>
      <c r="L596" s="66"/>
    </row>
    <row r="597" spans="11:12" ht="19">
      <c r="K597" s="66"/>
      <c r="L597" s="66"/>
    </row>
    <row r="598" spans="11:12" ht="19">
      <c r="K598" s="66"/>
      <c r="L598" s="66"/>
    </row>
    <row r="599" spans="11:12" ht="19">
      <c r="K599" s="66"/>
      <c r="L599" s="66"/>
    </row>
    <row r="600" spans="11:12" ht="19">
      <c r="K600" s="66"/>
      <c r="L600" s="66"/>
    </row>
    <row r="601" spans="11:12" ht="19">
      <c r="K601" s="66"/>
      <c r="L601" s="66"/>
    </row>
    <row r="602" spans="11:12" ht="19">
      <c r="K602" s="66"/>
      <c r="L602" s="66"/>
    </row>
    <row r="603" spans="11:12" ht="19">
      <c r="K603" s="66"/>
      <c r="L603" s="66"/>
    </row>
    <row r="604" spans="11:12" ht="19">
      <c r="K604" s="66"/>
      <c r="L604" s="66"/>
    </row>
    <row r="605" spans="11:12" ht="19">
      <c r="K605" s="66"/>
      <c r="L605" s="66"/>
    </row>
    <row r="606" spans="11:12" ht="19">
      <c r="K606" s="66"/>
      <c r="L606" s="66"/>
    </row>
    <row r="607" spans="11:12" ht="19">
      <c r="K607" s="66"/>
      <c r="L607" s="66"/>
    </row>
    <row r="608" spans="11:12" ht="19">
      <c r="K608" s="66"/>
      <c r="L608" s="66"/>
    </row>
    <row r="609" spans="11:12" ht="19">
      <c r="K609" s="66"/>
      <c r="L609" s="66"/>
    </row>
    <row r="610" spans="11:12" ht="19">
      <c r="K610" s="66"/>
      <c r="L610" s="66"/>
    </row>
    <row r="611" spans="11:12" ht="19">
      <c r="K611" s="66"/>
      <c r="L611" s="66"/>
    </row>
    <row r="612" spans="11:12" ht="19">
      <c r="K612" s="66"/>
      <c r="L612" s="66"/>
    </row>
    <row r="613" spans="11:12" ht="19">
      <c r="K613" s="66"/>
      <c r="L613" s="66"/>
    </row>
    <row r="614" spans="11:12" ht="19">
      <c r="K614" s="66"/>
      <c r="L614" s="66"/>
    </row>
    <row r="615" spans="11:12" ht="19">
      <c r="K615" s="66"/>
      <c r="L615" s="66"/>
    </row>
    <row r="616" spans="11:12" ht="19">
      <c r="K616" s="66"/>
      <c r="L616" s="66"/>
    </row>
    <row r="617" spans="11:12" ht="19">
      <c r="K617" s="66"/>
      <c r="L617" s="66"/>
    </row>
    <row r="618" spans="11:12" ht="19">
      <c r="K618" s="66"/>
      <c r="L618" s="66"/>
    </row>
    <row r="619" spans="11:12" ht="19">
      <c r="K619" s="66"/>
      <c r="L619" s="66"/>
    </row>
    <row r="620" spans="11:12" ht="19">
      <c r="K620" s="66"/>
      <c r="L620" s="66"/>
    </row>
    <row r="621" spans="11:12" ht="19">
      <c r="K621" s="66"/>
      <c r="L621" s="66"/>
    </row>
    <row r="622" spans="11:12" ht="19">
      <c r="K622" s="66"/>
      <c r="L622" s="66"/>
    </row>
    <row r="623" spans="11:12" ht="19">
      <c r="K623" s="66"/>
      <c r="L623" s="66"/>
    </row>
    <row r="624" spans="11:12" ht="19">
      <c r="K624" s="66"/>
      <c r="L624" s="66"/>
    </row>
    <row r="625" spans="11:12" ht="19">
      <c r="K625" s="66"/>
      <c r="L625" s="66"/>
    </row>
    <row r="626" spans="11:12" ht="19">
      <c r="K626" s="66"/>
      <c r="L626" s="66"/>
    </row>
    <row r="627" spans="11:12" ht="19">
      <c r="K627" s="66"/>
      <c r="L627" s="66"/>
    </row>
    <row r="628" spans="11:12" ht="19">
      <c r="K628" s="66"/>
      <c r="L628" s="66"/>
    </row>
    <row r="629" spans="11:12" ht="19">
      <c r="K629" s="66"/>
      <c r="L629" s="66"/>
    </row>
    <row r="630" spans="11:12" ht="19">
      <c r="K630" s="66"/>
      <c r="L630" s="66"/>
    </row>
    <row r="631" spans="11:12" ht="19">
      <c r="K631" s="66"/>
      <c r="L631" s="66"/>
    </row>
    <row r="632" spans="11:12" ht="19">
      <c r="K632" s="66"/>
      <c r="L632" s="66"/>
    </row>
    <row r="633" spans="11:12" ht="19">
      <c r="K633" s="66"/>
      <c r="L633" s="66"/>
    </row>
    <row r="634" spans="11:12" ht="19">
      <c r="K634" s="66"/>
      <c r="L634" s="66"/>
    </row>
    <row r="635" spans="11:12" ht="19">
      <c r="K635" s="66"/>
      <c r="L635" s="66"/>
    </row>
    <row r="636" spans="11:12" ht="19">
      <c r="K636" s="66"/>
      <c r="L636" s="66"/>
    </row>
    <row r="637" spans="11:12" ht="19">
      <c r="K637" s="66"/>
      <c r="L637" s="66"/>
    </row>
    <row r="638" spans="11:12" ht="19">
      <c r="K638" s="66"/>
      <c r="L638" s="66"/>
    </row>
    <row r="639" spans="11:12" ht="19">
      <c r="K639" s="66"/>
      <c r="L639" s="66"/>
    </row>
    <row r="640" spans="11:12" ht="19">
      <c r="K640" s="66"/>
      <c r="L640" s="66"/>
    </row>
    <row r="641" spans="11:12" ht="19">
      <c r="K641" s="66"/>
      <c r="L641" s="66"/>
    </row>
    <row r="642" spans="11:12" ht="19">
      <c r="K642" s="66"/>
      <c r="L642" s="66"/>
    </row>
    <row r="643" spans="11:12" ht="19">
      <c r="K643" s="66"/>
      <c r="L643" s="66"/>
    </row>
    <row r="644" spans="11:12" ht="19">
      <c r="K644" s="66"/>
      <c r="L644" s="66"/>
    </row>
    <row r="645" spans="11:12" ht="19">
      <c r="K645" s="66"/>
      <c r="L645" s="66"/>
    </row>
    <row r="646" spans="11:12" ht="19">
      <c r="K646" s="66"/>
      <c r="L646" s="66"/>
    </row>
    <row r="647" spans="11:12" ht="19">
      <c r="K647" s="66"/>
      <c r="L647" s="66"/>
    </row>
    <row r="648" spans="11:12" ht="19">
      <c r="K648" s="66"/>
      <c r="L648" s="66"/>
    </row>
    <row r="649" spans="11:12" ht="19">
      <c r="K649" s="66"/>
      <c r="L649" s="66"/>
    </row>
    <row r="650" spans="11:12" ht="19">
      <c r="K650" s="66"/>
      <c r="L650" s="66"/>
    </row>
    <row r="651" spans="11:12" ht="19">
      <c r="K651" s="66"/>
      <c r="L651" s="66"/>
    </row>
    <row r="652" spans="11:12" ht="19">
      <c r="K652" s="66"/>
      <c r="L652" s="66"/>
    </row>
    <row r="653" spans="11:12" ht="19">
      <c r="K653" s="66"/>
      <c r="L653" s="66"/>
    </row>
    <row r="654" spans="11:12" ht="19">
      <c r="K654" s="66"/>
      <c r="L654" s="66"/>
    </row>
    <row r="655" spans="11:12" ht="19">
      <c r="K655" s="66"/>
      <c r="L655" s="66"/>
    </row>
    <row r="656" spans="11:12" ht="19">
      <c r="K656" s="66"/>
      <c r="L656" s="66"/>
    </row>
    <row r="657" spans="11:12" ht="19">
      <c r="K657" s="66"/>
      <c r="L657" s="66"/>
    </row>
    <row r="658" spans="11:12" ht="19">
      <c r="K658" s="66"/>
      <c r="L658" s="66"/>
    </row>
    <row r="659" spans="11:12" ht="19">
      <c r="K659" s="66"/>
      <c r="L659" s="66"/>
    </row>
    <row r="660" spans="11:12" ht="19">
      <c r="K660" s="66"/>
      <c r="L660" s="66"/>
    </row>
    <row r="661" spans="11:12" ht="19">
      <c r="K661" s="66"/>
      <c r="L661" s="66"/>
    </row>
    <row r="662" spans="11:12" ht="19">
      <c r="K662" s="66"/>
      <c r="L662" s="66"/>
    </row>
    <row r="663" spans="11:12" ht="19">
      <c r="K663" s="66"/>
      <c r="L663" s="66"/>
    </row>
    <row r="664" spans="11:12" ht="19">
      <c r="K664" s="66"/>
      <c r="L664" s="66"/>
    </row>
    <row r="665" spans="11:12" ht="19">
      <c r="K665" s="66"/>
      <c r="L665" s="66"/>
    </row>
    <row r="666" spans="11:12" ht="19">
      <c r="K666" s="66"/>
      <c r="L666" s="66"/>
    </row>
    <row r="667" spans="11:12" ht="19">
      <c r="K667" s="66"/>
      <c r="L667" s="66"/>
    </row>
    <row r="668" spans="11:12" ht="19">
      <c r="K668" s="66"/>
      <c r="L668" s="66"/>
    </row>
    <row r="669" spans="11:12" ht="19">
      <c r="K669" s="66"/>
      <c r="L669" s="66"/>
    </row>
    <row r="670" spans="11:12" ht="19">
      <c r="K670" s="66"/>
      <c r="L670" s="66"/>
    </row>
    <row r="671" spans="11:12" ht="19">
      <c r="K671" s="66"/>
      <c r="L671" s="66"/>
    </row>
    <row r="672" spans="11:12" ht="19">
      <c r="K672" s="66"/>
      <c r="L672" s="66"/>
    </row>
    <row r="673" spans="11:12" ht="19">
      <c r="K673" s="66"/>
      <c r="L673" s="66"/>
    </row>
    <row r="674" spans="11:12" ht="19">
      <c r="K674" s="66"/>
      <c r="L674" s="66"/>
    </row>
    <row r="675" spans="11:12" ht="19">
      <c r="K675" s="66"/>
      <c r="L675" s="66"/>
    </row>
    <row r="676" spans="11:12" ht="19">
      <c r="K676" s="66"/>
      <c r="L676" s="66"/>
    </row>
    <row r="677" spans="11:12" ht="19">
      <c r="K677" s="66"/>
      <c r="L677" s="66"/>
    </row>
    <row r="678" spans="11:12" ht="19">
      <c r="K678" s="66"/>
      <c r="L678" s="66"/>
    </row>
    <row r="679" spans="11:12" ht="19">
      <c r="K679" s="66"/>
      <c r="L679" s="66"/>
    </row>
    <row r="680" spans="11:12" ht="19">
      <c r="K680" s="66"/>
      <c r="L680" s="66"/>
    </row>
    <row r="681" spans="11:12" ht="19">
      <c r="K681" s="66"/>
      <c r="L681" s="66"/>
    </row>
    <row r="682" spans="11:12" ht="19">
      <c r="K682" s="66"/>
      <c r="L682" s="66"/>
    </row>
    <row r="683" spans="11:12" ht="19">
      <c r="K683" s="66"/>
      <c r="L683" s="66"/>
    </row>
    <row r="684" spans="11:12" ht="19">
      <c r="K684" s="66"/>
      <c r="L684" s="66"/>
    </row>
    <row r="685" spans="11:12" ht="19">
      <c r="K685" s="66"/>
      <c r="L685" s="66"/>
    </row>
    <row r="686" spans="11:12" ht="19">
      <c r="K686" s="66"/>
      <c r="L686" s="66"/>
    </row>
    <row r="687" spans="11:12" ht="19">
      <c r="K687" s="66"/>
      <c r="L687" s="66"/>
    </row>
    <row r="688" spans="11:12" ht="19">
      <c r="K688" s="66"/>
      <c r="L688" s="66"/>
    </row>
    <row r="689" spans="11:12" ht="19">
      <c r="K689" s="66"/>
      <c r="L689" s="66"/>
    </row>
    <row r="690" spans="11:12" ht="19">
      <c r="K690" s="66"/>
      <c r="L690" s="66"/>
    </row>
    <row r="691" spans="11:12" ht="19">
      <c r="K691" s="66"/>
      <c r="L691" s="66"/>
    </row>
    <row r="692" spans="11:12" ht="19">
      <c r="K692" s="66"/>
      <c r="L692" s="66"/>
    </row>
    <row r="693" spans="11:12" ht="19">
      <c r="K693" s="66"/>
      <c r="L693" s="66"/>
    </row>
    <row r="694" spans="11:12" ht="19">
      <c r="K694" s="66"/>
      <c r="L694" s="66"/>
    </row>
    <row r="695" spans="11:12" ht="19">
      <c r="K695" s="66"/>
      <c r="L695" s="66"/>
    </row>
    <row r="696" spans="11:12" ht="19">
      <c r="K696" s="66"/>
      <c r="L696" s="66"/>
    </row>
    <row r="697" spans="11:12" ht="19">
      <c r="K697" s="66"/>
      <c r="L697" s="66"/>
    </row>
    <row r="698" spans="11:12" ht="19">
      <c r="K698" s="66"/>
      <c r="L698" s="66"/>
    </row>
    <row r="699" spans="11:12" ht="19">
      <c r="K699" s="66"/>
      <c r="L699" s="66"/>
    </row>
    <row r="700" spans="11:12" ht="19">
      <c r="K700" s="66"/>
      <c r="L700" s="66"/>
    </row>
    <row r="701" spans="11:12" ht="19">
      <c r="K701" s="66"/>
      <c r="L701" s="66"/>
    </row>
    <row r="702" spans="11:12" ht="19">
      <c r="K702" s="66"/>
      <c r="L702" s="66"/>
    </row>
    <row r="703" spans="11:12" ht="19">
      <c r="K703" s="66"/>
      <c r="L703" s="66"/>
    </row>
    <row r="704" spans="11:12" ht="19">
      <c r="K704" s="66"/>
      <c r="L704" s="66"/>
    </row>
    <row r="705" spans="11:12" ht="19">
      <c r="K705" s="66"/>
      <c r="L705" s="66"/>
    </row>
    <row r="706" spans="11:12" ht="19">
      <c r="K706" s="66"/>
      <c r="L706" s="66"/>
    </row>
    <row r="707" spans="11:12" ht="19">
      <c r="K707" s="66"/>
      <c r="L707" s="66"/>
    </row>
    <row r="708" spans="11:12" ht="19">
      <c r="K708" s="66"/>
      <c r="L708" s="66"/>
    </row>
    <row r="709" spans="11:12" ht="19">
      <c r="K709" s="66"/>
      <c r="L709" s="66"/>
    </row>
    <row r="710" spans="11:12" ht="19">
      <c r="K710" s="66"/>
      <c r="L710" s="66"/>
    </row>
    <row r="711" spans="11:12" ht="19">
      <c r="K711" s="66"/>
      <c r="L711" s="66"/>
    </row>
    <row r="712" spans="11:12" ht="19">
      <c r="K712" s="66"/>
      <c r="L712" s="66"/>
    </row>
    <row r="713" spans="11:12" ht="19">
      <c r="K713" s="66"/>
      <c r="L713" s="66"/>
    </row>
    <row r="714" spans="11:12" ht="19">
      <c r="K714" s="66"/>
      <c r="L714" s="66"/>
    </row>
    <row r="715" spans="11:12" ht="19">
      <c r="K715" s="66"/>
      <c r="L715" s="66"/>
    </row>
    <row r="716" spans="11:12" ht="19">
      <c r="K716" s="66"/>
      <c r="L716" s="66"/>
    </row>
    <row r="717" spans="11:12" ht="19">
      <c r="K717" s="66"/>
      <c r="L717" s="66"/>
    </row>
    <row r="718" spans="11:12" ht="19">
      <c r="K718" s="66"/>
      <c r="L718" s="66"/>
    </row>
    <row r="719" spans="11:12" ht="19">
      <c r="K719" s="66"/>
      <c r="L719" s="66"/>
    </row>
    <row r="720" spans="11:12" ht="19">
      <c r="K720" s="66"/>
      <c r="L720" s="66"/>
    </row>
    <row r="721" spans="11:12" ht="19">
      <c r="K721" s="66"/>
      <c r="L721" s="66"/>
    </row>
    <row r="722" spans="11:12" ht="19">
      <c r="K722" s="66"/>
      <c r="L722" s="66"/>
    </row>
    <row r="723" spans="11:12" ht="19">
      <c r="K723" s="66"/>
      <c r="L723" s="66"/>
    </row>
    <row r="724" spans="11:12" ht="19">
      <c r="K724" s="66"/>
      <c r="L724" s="66"/>
    </row>
    <row r="725" spans="11:12" ht="19">
      <c r="K725" s="66"/>
      <c r="L725" s="66"/>
    </row>
    <row r="726" spans="11:12" ht="19">
      <c r="K726" s="66"/>
      <c r="L726" s="66"/>
    </row>
    <row r="727" spans="11:12" ht="19">
      <c r="K727" s="66"/>
      <c r="L727" s="66"/>
    </row>
    <row r="728" spans="11:12" ht="19">
      <c r="K728" s="66"/>
      <c r="L728" s="66"/>
    </row>
    <row r="729" spans="11:12" ht="19">
      <c r="K729" s="66"/>
      <c r="L729" s="66"/>
    </row>
    <row r="730" spans="11:12" ht="19">
      <c r="K730" s="66"/>
      <c r="L730" s="66"/>
    </row>
    <row r="731" spans="11:12" ht="19">
      <c r="K731" s="66"/>
      <c r="L731" s="66"/>
    </row>
    <row r="732" spans="11:12" ht="19">
      <c r="K732" s="66"/>
      <c r="L732" s="66"/>
    </row>
    <row r="733" spans="11:12" ht="19">
      <c r="K733" s="66"/>
      <c r="L733" s="66"/>
    </row>
    <row r="734" spans="11:12" ht="19">
      <c r="K734" s="66"/>
      <c r="L734" s="66"/>
    </row>
    <row r="735" spans="11:12" ht="19">
      <c r="K735" s="66"/>
      <c r="L735" s="66"/>
    </row>
    <row r="736" spans="11:12" ht="19">
      <c r="K736" s="66"/>
      <c r="L736" s="66"/>
    </row>
    <row r="737" spans="11:12" ht="19">
      <c r="K737" s="66"/>
      <c r="L737" s="66"/>
    </row>
    <row r="738" spans="11:12" ht="19">
      <c r="K738" s="66"/>
      <c r="L738" s="66"/>
    </row>
    <row r="739" spans="11:12" ht="19">
      <c r="K739" s="66"/>
      <c r="L739" s="66"/>
    </row>
    <row r="740" spans="11:12" ht="19">
      <c r="K740" s="66"/>
      <c r="L740" s="66"/>
    </row>
    <row r="741" spans="11:12" ht="19">
      <c r="K741" s="66"/>
      <c r="L741" s="66"/>
    </row>
    <row r="742" spans="11:12" ht="19">
      <c r="K742" s="66"/>
      <c r="L742" s="66"/>
    </row>
    <row r="743" spans="11:12" ht="19">
      <c r="K743" s="66"/>
      <c r="L743" s="66"/>
    </row>
    <row r="744" spans="11:12" ht="19">
      <c r="K744" s="66"/>
      <c r="L744" s="66"/>
    </row>
    <row r="745" spans="11:12" ht="19">
      <c r="K745" s="66"/>
      <c r="L745" s="66"/>
    </row>
    <row r="746" spans="11:12" ht="19">
      <c r="K746" s="66"/>
      <c r="L746" s="66"/>
    </row>
    <row r="747" spans="11:12" ht="19">
      <c r="K747" s="66"/>
      <c r="L747" s="66"/>
    </row>
    <row r="748" spans="11:12" ht="19">
      <c r="K748" s="66"/>
      <c r="L748" s="66"/>
    </row>
    <row r="749" spans="11:12" ht="19">
      <c r="K749" s="66"/>
      <c r="L749" s="66"/>
    </row>
    <row r="750" spans="11:12" ht="19">
      <c r="K750" s="66"/>
      <c r="L750" s="66"/>
    </row>
    <row r="751" spans="11:12" ht="19">
      <c r="K751" s="66"/>
      <c r="L751" s="66"/>
    </row>
    <row r="752" spans="11:12" ht="19">
      <c r="K752" s="66"/>
      <c r="L752" s="66"/>
    </row>
    <row r="753" spans="11:12" ht="19">
      <c r="K753" s="66"/>
      <c r="L753" s="66"/>
    </row>
    <row r="754" spans="11:12" ht="19">
      <c r="K754" s="66"/>
      <c r="L754" s="66"/>
    </row>
    <row r="755" spans="11:12" ht="19">
      <c r="K755" s="66"/>
      <c r="L755" s="66"/>
    </row>
    <row r="756" spans="11:12" ht="19">
      <c r="K756" s="66"/>
      <c r="L756" s="66"/>
    </row>
    <row r="757" spans="11:12" ht="19">
      <c r="K757" s="66"/>
      <c r="L757" s="66"/>
    </row>
    <row r="758" spans="11:12" ht="19">
      <c r="K758" s="66"/>
      <c r="L758" s="66"/>
    </row>
    <row r="759" spans="11:12" ht="19">
      <c r="K759" s="66"/>
      <c r="L759" s="66"/>
    </row>
    <row r="760" spans="11:12" ht="19">
      <c r="K760" s="66"/>
      <c r="L760" s="66"/>
    </row>
    <row r="761" spans="11:12" ht="19">
      <c r="K761" s="66"/>
      <c r="L761" s="66"/>
    </row>
    <row r="762" spans="11:12" ht="19">
      <c r="K762" s="66"/>
      <c r="L762" s="66"/>
    </row>
    <row r="763" spans="11:12" ht="19">
      <c r="K763" s="66"/>
      <c r="L763" s="66"/>
    </row>
    <row r="764" spans="11:12" ht="19">
      <c r="K764" s="66"/>
      <c r="L764" s="66"/>
    </row>
    <row r="765" spans="11:12" ht="19">
      <c r="K765" s="66"/>
      <c r="L765" s="66"/>
    </row>
    <row r="766" spans="11:12" ht="19">
      <c r="K766" s="66"/>
      <c r="L766" s="66"/>
    </row>
    <row r="767" spans="11:12" ht="19">
      <c r="K767" s="66"/>
      <c r="L767" s="66"/>
    </row>
    <row r="768" spans="11:12" ht="19">
      <c r="K768" s="66"/>
      <c r="L768" s="66"/>
    </row>
    <row r="769" spans="11:12" ht="19">
      <c r="K769" s="66"/>
      <c r="L769" s="66"/>
    </row>
    <row r="770" spans="11:12" ht="19">
      <c r="K770" s="66"/>
      <c r="L770" s="66"/>
    </row>
    <row r="771" spans="11:12" ht="19">
      <c r="K771" s="66"/>
      <c r="L771" s="66"/>
    </row>
    <row r="772" spans="11:12" ht="19">
      <c r="K772" s="66"/>
      <c r="L772" s="66"/>
    </row>
    <row r="773" spans="11:12" ht="19">
      <c r="K773" s="66"/>
      <c r="L773" s="66"/>
    </row>
    <row r="774" spans="11:12" ht="19">
      <c r="K774" s="66"/>
      <c r="L774" s="66"/>
    </row>
    <row r="775" spans="11:12" ht="19">
      <c r="K775" s="66"/>
      <c r="L775" s="66"/>
    </row>
    <row r="776" spans="11:12" ht="19">
      <c r="K776" s="66"/>
      <c r="L776" s="66"/>
    </row>
    <row r="777" spans="11:12" ht="19">
      <c r="K777" s="66"/>
      <c r="L777" s="66"/>
    </row>
    <row r="778" spans="11:12" ht="19">
      <c r="K778" s="66"/>
      <c r="L778" s="66"/>
    </row>
    <row r="779" spans="11:12" ht="19">
      <c r="K779" s="66"/>
      <c r="L779" s="66"/>
    </row>
    <row r="780" spans="11:12" ht="19">
      <c r="K780" s="66"/>
      <c r="L780" s="66"/>
    </row>
    <row r="781" spans="11:12" ht="19">
      <c r="K781" s="66"/>
      <c r="L781" s="66"/>
    </row>
    <row r="782" spans="11:12" ht="19">
      <c r="K782" s="66"/>
      <c r="L782" s="66"/>
    </row>
    <row r="783" spans="11:12" ht="19">
      <c r="K783" s="66"/>
      <c r="L783" s="66"/>
    </row>
    <row r="784" spans="11:12" ht="19">
      <c r="K784" s="66"/>
      <c r="L784" s="66"/>
    </row>
    <row r="785" spans="11:12" ht="19">
      <c r="K785" s="66"/>
      <c r="L785" s="66"/>
    </row>
    <row r="786" spans="11:12" ht="19">
      <c r="K786" s="66"/>
      <c r="L786" s="66"/>
    </row>
    <row r="787" spans="11:12" ht="19">
      <c r="K787" s="66"/>
      <c r="L787" s="66"/>
    </row>
    <row r="788" spans="11:12" ht="19">
      <c r="K788" s="66"/>
      <c r="L788" s="66"/>
    </row>
    <row r="789" spans="11:12" ht="19">
      <c r="K789" s="66"/>
      <c r="L789" s="66"/>
    </row>
    <row r="790" spans="11:12" ht="19">
      <c r="K790" s="66"/>
      <c r="L790" s="66"/>
    </row>
    <row r="791" spans="11:12" ht="19">
      <c r="K791" s="66"/>
      <c r="L791" s="66"/>
    </row>
    <row r="792" spans="11:12" ht="19">
      <c r="K792" s="66"/>
      <c r="L792" s="66"/>
    </row>
    <row r="793" spans="11:12" ht="19">
      <c r="K793" s="66"/>
      <c r="L793" s="66"/>
    </row>
    <row r="794" spans="11:12" ht="19">
      <c r="K794" s="66"/>
      <c r="L794" s="66"/>
    </row>
    <row r="795" spans="11:12" ht="19">
      <c r="K795" s="66"/>
      <c r="L795" s="66"/>
    </row>
    <row r="796" spans="11:12" ht="19">
      <c r="K796" s="66"/>
      <c r="L796" s="66"/>
    </row>
    <row r="797" spans="11:12" ht="19">
      <c r="K797" s="66"/>
      <c r="L797" s="66"/>
    </row>
    <row r="798" spans="11:12" ht="19">
      <c r="K798" s="66"/>
      <c r="L798" s="66"/>
    </row>
    <row r="799" spans="11:12" ht="19">
      <c r="K799" s="66"/>
      <c r="L799" s="66"/>
    </row>
    <row r="800" spans="11:12" ht="19">
      <c r="K800" s="66"/>
      <c r="L800" s="66"/>
    </row>
    <row r="801" spans="11:12" ht="19">
      <c r="K801" s="66"/>
      <c r="L801" s="66"/>
    </row>
    <row r="802" spans="11:12" ht="19">
      <c r="K802" s="66"/>
      <c r="L802" s="66"/>
    </row>
    <row r="803" spans="11:12" ht="19">
      <c r="K803" s="66"/>
      <c r="L803" s="66"/>
    </row>
    <row r="804" spans="11:12" ht="19">
      <c r="K804" s="66"/>
      <c r="L804" s="66"/>
    </row>
    <row r="805" spans="11:12" ht="19">
      <c r="K805" s="66"/>
      <c r="L805" s="66"/>
    </row>
    <row r="806" spans="11:12" ht="19">
      <c r="K806" s="66"/>
      <c r="L806" s="66"/>
    </row>
    <row r="807" spans="11:12" ht="19">
      <c r="K807" s="66"/>
      <c r="L807" s="66"/>
    </row>
    <row r="808" spans="11:12" ht="19">
      <c r="K808" s="66"/>
      <c r="L808" s="66"/>
    </row>
    <row r="809" spans="11:12" ht="19">
      <c r="K809" s="66"/>
      <c r="L809" s="66"/>
    </row>
    <row r="810" spans="11:12" ht="19">
      <c r="K810" s="66"/>
      <c r="L810" s="66"/>
    </row>
    <row r="811" spans="11:12" ht="19">
      <c r="K811" s="66"/>
      <c r="L811" s="66"/>
    </row>
    <row r="812" spans="11:12" ht="19">
      <c r="K812" s="66"/>
      <c r="L812" s="66"/>
    </row>
    <row r="813" spans="11:12" ht="19">
      <c r="K813" s="66"/>
      <c r="L813" s="66"/>
    </row>
    <row r="814" spans="11:12" ht="19">
      <c r="K814" s="66"/>
      <c r="L814" s="66"/>
    </row>
    <row r="815" spans="11:12" ht="19">
      <c r="K815" s="66"/>
      <c r="L815" s="66"/>
    </row>
    <row r="816" spans="11:12" ht="19">
      <c r="K816" s="66"/>
      <c r="L816" s="66"/>
    </row>
    <row r="817" spans="11:12" ht="19">
      <c r="K817" s="66"/>
      <c r="L817" s="66"/>
    </row>
    <row r="818" spans="11:12" ht="19">
      <c r="K818" s="66"/>
      <c r="L818" s="66"/>
    </row>
    <row r="819" spans="11:12" ht="19">
      <c r="K819" s="66"/>
      <c r="L819" s="66"/>
    </row>
    <row r="820" spans="11:12" ht="19">
      <c r="K820" s="66"/>
      <c r="L820" s="66"/>
    </row>
    <row r="821" spans="11:12" ht="19">
      <c r="K821" s="66"/>
      <c r="L821" s="66"/>
    </row>
    <row r="822" spans="11:12" ht="19">
      <c r="K822" s="66"/>
      <c r="L822" s="66"/>
    </row>
    <row r="823" spans="11:12" ht="19">
      <c r="K823" s="66"/>
      <c r="L823" s="66"/>
    </row>
    <row r="824" spans="11:12" ht="19">
      <c r="K824" s="66"/>
      <c r="L824" s="66"/>
    </row>
    <row r="825" spans="11:12" ht="19">
      <c r="K825" s="66"/>
      <c r="L825" s="66"/>
    </row>
    <row r="826" spans="11:12" ht="19">
      <c r="K826" s="66"/>
      <c r="L826" s="66"/>
    </row>
    <row r="827" spans="11:12" ht="19">
      <c r="K827" s="66"/>
      <c r="L827" s="66"/>
    </row>
    <row r="828" spans="11:12" ht="19">
      <c r="K828" s="66"/>
      <c r="L828" s="66"/>
    </row>
    <row r="829" spans="11:12" ht="19">
      <c r="K829" s="66"/>
      <c r="L829" s="66"/>
    </row>
    <row r="830" spans="11:12" ht="19">
      <c r="K830" s="66"/>
      <c r="L830" s="66"/>
    </row>
    <row r="831" spans="11:12" ht="19">
      <c r="K831" s="66"/>
      <c r="L831" s="66"/>
    </row>
    <row r="832" spans="11:12" ht="19">
      <c r="K832" s="66"/>
      <c r="L832" s="66"/>
    </row>
    <row r="833" spans="11:12" ht="19">
      <c r="K833" s="66"/>
      <c r="L833" s="66"/>
    </row>
    <row r="834" spans="11:12" ht="19">
      <c r="K834" s="66"/>
      <c r="L834" s="66"/>
    </row>
    <row r="835" spans="11:12" ht="19">
      <c r="K835" s="66"/>
      <c r="L835" s="66"/>
    </row>
    <row r="836" spans="11:12" ht="19">
      <c r="K836" s="66"/>
      <c r="L836" s="66"/>
    </row>
    <row r="837" spans="11:12" ht="19">
      <c r="K837" s="66"/>
      <c r="L837" s="66"/>
    </row>
    <row r="838" spans="11:12" ht="19">
      <c r="K838" s="66"/>
      <c r="L838" s="66"/>
    </row>
    <row r="839" spans="11:12" ht="19">
      <c r="K839" s="66"/>
      <c r="L839" s="66"/>
    </row>
    <row r="840" spans="11:12" ht="19">
      <c r="K840" s="66"/>
      <c r="L840" s="66"/>
    </row>
    <row r="841" spans="11:12" ht="19">
      <c r="K841" s="66"/>
      <c r="L841" s="66"/>
    </row>
    <row r="842" spans="11:12" ht="19">
      <c r="K842" s="66"/>
      <c r="L842" s="66"/>
    </row>
    <row r="843" spans="11:12" ht="19">
      <c r="K843" s="66"/>
      <c r="L843" s="66"/>
    </row>
    <row r="844" spans="11:12" ht="19">
      <c r="K844" s="66"/>
      <c r="L844" s="66"/>
    </row>
    <row r="845" spans="11:12" ht="19">
      <c r="K845" s="66"/>
      <c r="L845" s="66"/>
    </row>
    <row r="846" spans="11:12" ht="19">
      <c r="K846" s="66"/>
      <c r="L846" s="66"/>
    </row>
    <row r="847" spans="11:12" ht="19">
      <c r="K847" s="66"/>
      <c r="L847" s="66"/>
    </row>
    <row r="848" spans="11:12" ht="19">
      <c r="K848" s="66"/>
      <c r="L848" s="66"/>
    </row>
    <row r="849" spans="11:12" ht="19">
      <c r="K849" s="66"/>
      <c r="L849" s="66"/>
    </row>
    <row r="850" spans="11:12" ht="19">
      <c r="K850" s="66"/>
      <c r="L850" s="66"/>
    </row>
    <row r="851" spans="11:12" ht="19">
      <c r="K851" s="66"/>
      <c r="L851" s="66"/>
    </row>
    <row r="852" spans="11:12" ht="19">
      <c r="K852" s="66"/>
      <c r="L852" s="66"/>
    </row>
    <row r="853" spans="11:12" ht="19">
      <c r="K853" s="66"/>
      <c r="L853" s="66"/>
    </row>
    <row r="854" spans="11:12" ht="19">
      <c r="K854" s="66"/>
      <c r="L854" s="66"/>
    </row>
    <row r="855" spans="11:12" ht="19">
      <c r="K855" s="66"/>
      <c r="L855" s="66"/>
    </row>
    <row r="856" spans="11:12" ht="19">
      <c r="K856" s="66"/>
      <c r="L856" s="66"/>
    </row>
    <row r="857" spans="11:12" ht="19">
      <c r="K857" s="66"/>
      <c r="L857" s="66"/>
    </row>
    <row r="858" spans="11:12" ht="19">
      <c r="K858" s="66"/>
      <c r="L858" s="66"/>
    </row>
    <row r="859" spans="11:12" ht="19">
      <c r="K859" s="66"/>
      <c r="L859" s="66"/>
    </row>
    <row r="860" spans="11:12" ht="19">
      <c r="K860" s="66"/>
      <c r="L860" s="66"/>
    </row>
    <row r="861" spans="11:12" ht="19">
      <c r="K861" s="66"/>
      <c r="L861" s="66"/>
    </row>
    <row r="862" spans="11:12" ht="19">
      <c r="K862" s="66"/>
      <c r="L862" s="66"/>
    </row>
    <row r="863" spans="11:12" ht="19">
      <c r="K863" s="66"/>
      <c r="L863" s="66"/>
    </row>
    <row r="864" spans="11:12" ht="19">
      <c r="K864" s="66"/>
      <c r="L864" s="66"/>
    </row>
    <row r="865" spans="11:12" ht="19">
      <c r="K865" s="66"/>
      <c r="L865" s="66"/>
    </row>
    <row r="866" spans="11:12" ht="19">
      <c r="K866" s="66"/>
      <c r="L866" s="66"/>
    </row>
    <row r="867" spans="11:12" ht="19">
      <c r="K867" s="66"/>
      <c r="L867" s="66"/>
    </row>
    <row r="868" spans="11:12" ht="19">
      <c r="K868" s="66"/>
      <c r="L868" s="66"/>
    </row>
    <row r="869" spans="11:12" ht="19">
      <c r="K869" s="66"/>
      <c r="L869" s="66"/>
    </row>
    <row r="870" spans="11:12" ht="19">
      <c r="K870" s="66"/>
      <c r="L870" s="66"/>
    </row>
    <row r="871" spans="11:12" ht="19">
      <c r="K871" s="66"/>
      <c r="L871" s="66"/>
    </row>
    <row r="872" spans="11:12" ht="19">
      <c r="K872" s="66"/>
      <c r="L872" s="66"/>
    </row>
    <row r="873" spans="11:12" ht="19">
      <c r="K873" s="66"/>
      <c r="L873" s="66"/>
    </row>
    <row r="874" spans="11:12" ht="19">
      <c r="K874" s="66"/>
      <c r="L874" s="66"/>
    </row>
    <row r="875" spans="11:12" ht="19">
      <c r="K875" s="66"/>
      <c r="L875" s="66"/>
    </row>
    <row r="876" spans="11:12" ht="19">
      <c r="K876" s="66"/>
      <c r="L876" s="66"/>
    </row>
    <row r="877" spans="11:12" ht="19">
      <c r="K877" s="66"/>
      <c r="L877" s="66"/>
    </row>
    <row r="878" spans="11:12" ht="19">
      <c r="K878" s="66"/>
      <c r="L878" s="66"/>
    </row>
    <row r="879" spans="11:12" ht="19">
      <c r="K879" s="66"/>
      <c r="L879" s="66"/>
    </row>
    <row r="880" spans="11:12" ht="19">
      <c r="K880" s="66"/>
      <c r="L880" s="66"/>
    </row>
    <row r="881" spans="11:12" ht="19">
      <c r="K881" s="66"/>
      <c r="L881" s="66"/>
    </row>
    <row r="882" spans="11:12" ht="19">
      <c r="K882" s="66"/>
      <c r="L882" s="66"/>
    </row>
    <row r="883" spans="11:12" ht="19">
      <c r="K883" s="66"/>
      <c r="L883" s="66"/>
    </row>
    <row r="884" spans="11:12" ht="19">
      <c r="K884" s="66"/>
      <c r="L884" s="66"/>
    </row>
    <row r="885" spans="11:12" ht="19">
      <c r="K885" s="66"/>
      <c r="L885" s="66"/>
    </row>
    <row r="886" spans="11:12" ht="19">
      <c r="K886" s="66"/>
      <c r="L886" s="66"/>
    </row>
    <row r="887" spans="11:12" ht="19">
      <c r="K887" s="66"/>
      <c r="L887" s="66"/>
    </row>
    <row r="888" spans="11:12" ht="19">
      <c r="K888" s="66"/>
      <c r="L888" s="66"/>
    </row>
    <row r="889" spans="11:12" ht="19">
      <c r="K889" s="66"/>
      <c r="L889" s="66"/>
    </row>
    <row r="890" spans="11:12" ht="19">
      <c r="K890" s="66"/>
      <c r="L890" s="66"/>
    </row>
    <row r="891" spans="11:12" ht="19">
      <c r="K891" s="66"/>
      <c r="L891" s="66"/>
    </row>
    <row r="892" spans="11:12" ht="19">
      <c r="K892" s="66"/>
      <c r="L892" s="66"/>
    </row>
    <row r="893" spans="11:12" ht="19">
      <c r="K893" s="66"/>
      <c r="L893" s="66"/>
    </row>
    <row r="894" spans="11:12" ht="19">
      <c r="K894" s="66"/>
      <c r="L894" s="66"/>
    </row>
    <row r="895" spans="11:12" ht="19">
      <c r="K895" s="66"/>
      <c r="L895" s="66"/>
    </row>
    <row r="896" spans="11:12" ht="19">
      <c r="K896" s="66"/>
      <c r="L896" s="66"/>
    </row>
    <row r="897" spans="11:12" ht="19">
      <c r="K897" s="66"/>
      <c r="L897" s="66"/>
    </row>
    <row r="898" spans="11:12" ht="19">
      <c r="K898" s="66"/>
      <c r="L898" s="66"/>
    </row>
    <row r="899" spans="11:12" ht="19">
      <c r="K899" s="66"/>
      <c r="L899" s="66"/>
    </row>
    <row r="900" spans="11:12" ht="19">
      <c r="K900" s="66"/>
      <c r="L900" s="66"/>
    </row>
    <row r="901" spans="11:12" ht="19">
      <c r="K901" s="66"/>
      <c r="L901" s="66"/>
    </row>
    <row r="902" spans="11:12" ht="19">
      <c r="K902" s="66"/>
      <c r="L902" s="66"/>
    </row>
    <row r="903" spans="11:12" ht="19">
      <c r="K903" s="66"/>
      <c r="L903" s="66"/>
    </row>
    <row r="904" spans="11:12" ht="19">
      <c r="K904" s="66"/>
      <c r="L904" s="66"/>
    </row>
    <row r="905" spans="11:12" ht="19">
      <c r="K905" s="66"/>
      <c r="L905" s="66"/>
    </row>
    <row r="906" spans="11:12" ht="19">
      <c r="K906" s="66"/>
      <c r="L906" s="66"/>
    </row>
    <row r="907" spans="11:12" ht="19">
      <c r="K907" s="66"/>
      <c r="L907" s="66"/>
    </row>
    <row r="908" spans="11:12" ht="19">
      <c r="K908" s="66"/>
      <c r="L908" s="66"/>
    </row>
    <row r="909" spans="11:12" ht="19">
      <c r="K909" s="66"/>
      <c r="L909" s="66"/>
    </row>
    <row r="910" spans="11:12" ht="19">
      <c r="K910" s="66"/>
      <c r="L910" s="66"/>
    </row>
    <row r="911" spans="11:12" ht="19">
      <c r="K911" s="66"/>
      <c r="L911" s="66"/>
    </row>
    <row r="912" spans="11:12" ht="19">
      <c r="K912" s="66"/>
      <c r="L912" s="66"/>
    </row>
    <row r="913" spans="11:12" ht="19">
      <c r="K913" s="66"/>
      <c r="L913" s="66"/>
    </row>
    <row r="914" spans="11:12" ht="19">
      <c r="K914" s="66"/>
      <c r="L914" s="66"/>
    </row>
    <row r="915" spans="11:12" ht="19">
      <c r="K915" s="66"/>
      <c r="L915" s="66"/>
    </row>
    <row r="916" spans="11:12" ht="19">
      <c r="K916" s="66"/>
      <c r="L916" s="66"/>
    </row>
    <row r="917" spans="11:12" ht="19">
      <c r="K917" s="66"/>
      <c r="L917" s="66"/>
    </row>
    <row r="918" spans="11:12" ht="19">
      <c r="K918" s="66"/>
      <c r="L918" s="66"/>
    </row>
    <row r="919" spans="11:12" ht="19">
      <c r="K919" s="66"/>
      <c r="L919" s="66"/>
    </row>
    <row r="920" spans="11:12" ht="19">
      <c r="K920" s="66"/>
      <c r="L920" s="66"/>
    </row>
    <row r="921" spans="11:12" ht="19">
      <c r="K921" s="66"/>
      <c r="L921" s="66"/>
    </row>
    <row r="922" spans="11:12" ht="19">
      <c r="K922" s="66"/>
      <c r="L922" s="66"/>
    </row>
    <row r="923" spans="11:12" ht="19">
      <c r="K923" s="66"/>
      <c r="L923" s="66"/>
    </row>
    <row r="924" spans="11:12" ht="19">
      <c r="K924" s="66"/>
      <c r="L924" s="66"/>
    </row>
    <row r="925" spans="11:12" ht="19">
      <c r="K925" s="66"/>
      <c r="L925" s="66"/>
    </row>
    <row r="926" spans="11:12" ht="19">
      <c r="K926" s="66"/>
      <c r="L926" s="66"/>
    </row>
    <row r="927" spans="11:12" ht="19">
      <c r="K927" s="66"/>
      <c r="L927" s="66"/>
    </row>
    <row r="928" spans="11:12" ht="19">
      <c r="K928" s="66"/>
      <c r="L928" s="66"/>
    </row>
    <row r="929" spans="11:12" ht="19">
      <c r="K929" s="66"/>
      <c r="L929" s="66"/>
    </row>
    <row r="930" spans="11:12" ht="19">
      <c r="K930" s="66"/>
      <c r="L930" s="66"/>
    </row>
    <row r="931" spans="11:12" ht="19">
      <c r="K931" s="66"/>
      <c r="L931" s="66"/>
    </row>
    <row r="932" spans="11:12" ht="19">
      <c r="K932" s="66"/>
      <c r="L932" s="66"/>
    </row>
    <row r="933" spans="11:12" ht="19">
      <c r="K933" s="66"/>
      <c r="L933" s="66"/>
    </row>
    <row r="934" spans="11:12" ht="19">
      <c r="K934" s="66"/>
      <c r="L934" s="66"/>
    </row>
    <row r="935" spans="11:12" ht="19">
      <c r="K935" s="66"/>
      <c r="L935" s="66"/>
    </row>
    <row r="936" spans="11:12" ht="19">
      <c r="K936" s="66"/>
      <c r="L936" s="66"/>
    </row>
    <row r="937" spans="11:12" ht="19">
      <c r="K937" s="66"/>
      <c r="L937" s="66"/>
    </row>
    <row r="938" spans="11:12" ht="19">
      <c r="K938" s="66"/>
      <c r="L938" s="66"/>
    </row>
    <row r="939" spans="11:12" ht="19">
      <c r="K939" s="66"/>
      <c r="L939" s="66"/>
    </row>
    <row r="940" spans="11:12" ht="19">
      <c r="K940" s="66"/>
      <c r="L940" s="66"/>
    </row>
    <row r="941" spans="11:12" ht="19">
      <c r="K941" s="66"/>
      <c r="L941" s="66"/>
    </row>
    <row r="942" spans="11:12" ht="19">
      <c r="K942" s="66"/>
      <c r="L942" s="66"/>
    </row>
    <row r="943" spans="11:12" ht="19">
      <c r="K943" s="66"/>
      <c r="L943" s="66"/>
    </row>
    <row r="944" spans="11:12" ht="19">
      <c r="K944" s="66"/>
      <c r="L944" s="66"/>
    </row>
    <row r="945" spans="11:12" ht="19">
      <c r="K945" s="66"/>
      <c r="L945" s="66"/>
    </row>
    <row r="946" spans="11:12" ht="19">
      <c r="K946" s="66"/>
      <c r="L946" s="66"/>
    </row>
    <row r="947" spans="11:12" ht="19">
      <c r="K947" s="66"/>
      <c r="L947" s="66"/>
    </row>
    <row r="948" spans="11:12" ht="19">
      <c r="K948" s="66"/>
      <c r="L948" s="66"/>
    </row>
    <row r="949" spans="11:12" ht="19">
      <c r="K949" s="66"/>
      <c r="L949" s="66"/>
    </row>
    <row r="950" spans="11:12" ht="19">
      <c r="K950" s="66"/>
      <c r="L950" s="66"/>
    </row>
    <row r="951" spans="11:12" ht="19">
      <c r="K951" s="66"/>
      <c r="L951" s="66"/>
    </row>
    <row r="952" spans="11:12" ht="19">
      <c r="K952" s="66"/>
      <c r="L952" s="66"/>
    </row>
    <row r="953" spans="11:12" ht="19">
      <c r="K953" s="66"/>
      <c r="L953" s="66"/>
    </row>
    <row r="954" spans="11:12" ht="19">
      <c r="K954" s="66"/>
      <c r="L954" s="66"/>
    </row>
    <row r="955" spans="11:12" ht="19">
      <c r="K955" s="66"/>
      <c r="L955" s="66"/>
    </row>
    <row r="956" spans="11:12" ht="19">
      <c r="K956" s="66"/>
      <c r="L956" s="66"/>
    </row>
    <row r="957" spans="11:12" ht="19">
      <c r="K957" s="66"/>
      <c r="L957" s="66"/>
    </row>
    <row r="958" spans="11:12" ht="19">
      <c r="K958" s="66"/>
      <c r="L958" s="66"/>
    </row>
    <row r="959" spans="11:12" ht="19">
      <c r="K959" s="66"/>
      <c r="L959" s="66"/>
    </row>
    <row r="960" spans="11:12" ht="19">
      <c r="K960" s="66"/>
      <c r="L960" s="66"/>
    </row>
    <row r="961" spans="11:12" ht="19">
      <c r="K961" s="66"/>
      <c r="L961" s="66"/>
    </row>
    <row r="962" spans="11:12" ht="19">
      <c r="K962" s="66"/>
      <c r="L962" s="66"/>
    </row>
    <row r="963" spans="11:12" ht="19">
      <c r="K963" s="66"/>
      <c r="L963" s="66"/>
    </row>
    <row r="964" spans="11:12" ht="19">
      <c r="K964" s="66"/>
      <c r="L964" s="66"/>
    </row>
    <row r="965" spans="11:12" ht="19">
      <c r="K965" s="66"/>
      <c r="L965" s="66"/>
    </row>
    <row r="966" spans="11:12" ht="19">
      <c r="K966" s="66"/>
      <c r="L966" s="66"/>
    </row>
    <row r="967" spans="11:12" ht="19">
      <c r="K967" s="66"/>
      <c r="L967" s="66"/>
    </row>
    <row r="968" spans="11:12" ht="19">
      <c r="K968" s="66"/>
      <c r="L968" s="66"/>
    </row>
    <row r="969" spans="11:12" ht="19">
      <c r="K969" s="66"/>
      <c r="L969" s="66"/>
    </row>
    <row r="970" spans="11:12" ht="19">
      <c r="K970" s="66"/>
      <c r="L970" s="66"/>
    </row>
    <row r="971" spans="11:12" ht="19">
      <c r="K971" s="66"/>
      <c r="L971" s="66"/>
    </row>
    <row r="972" spans="11:12" ht="19">
      <c r="K972" s="66"/>
      <c r="L972" s="66"/>
    </row>
    <row r="973" spans="11:12" ht="19">
      <c r="K973" s="66"/>
      <c r="L973" s="66"/>
    </row>
    <row r="974" spans="11:12" ht="19">
      <c r="K974" s="66"/>
      <c r="L974" s="66"/>
    </row>
    <row r="975" spans="11:12" ht="19">
      <c r="K975" s="66"/>
      <c r="L975" s="66"/>
    </row>
    <row r="976" spans="11:12" ht="19">
      <c r="K976" s="66"/>
      <c r="L976" s="66"/>
    </row>
    <row r="977" spans="11:12" ht="19">
      <c r="K977" s="66"/>
      <c r="L977" s="66"/>
    </row>
    <row r="978" spans="11:12" ht="19">
      <c r="K978" s="66"/>
      <c r="L978" s="66"/>
    </row>
    <row r="979" spans="11:12" ht="19">
      <c r="K979" s="66"/>
      <c r="L979" s="66"/>
    </row>
    <row r="980" spans="11:12" ht="19">
      <c r="K980" s="66"/>
      <c r="L980" s="66"/>
    </row>
    <row r="981" spans="11:12" ht="19">
      <c r="K981" s="66"/>
      <c r="L981" s="66"/>
    </row>
    <row r="982" spans="11:12" ht="19">
      <c r="K982" s="66"/>
      <c r="L982" s="66"/>
    </row>
    <row r="983" spans="11:12" ht="19">
      <c r="K983" s="66"/>
      <c r="L983" s="66"/>
    </row>
    <row r="984" spans="11:12" ht="19">
      <c r="K984" s="66"/>
      <c r="L984" s="66"/>
    </row>
    <row r="985" spans="11:12" ht="19">
      <c r="K985" s="66"/>
      <c r="L985" s="66"/>
    </row>
    <row r="986" spans="11:12" ht="19">
      <c r="K986" s="66"/>
      <c r="L986" s="66"/>
    </row>
    <row r="987" spans="11:12" ht="19">
      <c r="K987" s="66"/>
      <c r="L987" s="66"/>
    </row>
    <row r="988" spans="11:12" ht="19">
      <c r="K988" s="66"/>
      <c r="L988" s="66"/>
    </row>
    <row r="989" spans="11:12" ht="19">
      <c r="K989" s="66"/>
      <c r="L989" s="66"/>
    </row>
    <row r="990" spans="11:12" ht="19">
      <c r="K990" s="66"/>
      <c r="L990" s="66"/>
    </row>
    <row r="991" spans="11:12" ht="19">
      <c r="K991" s="66"/>
      <c r="L991" s="66"/>
    </row>
    <row r="992" spans="11:12" ht="19">
      <c r="K992" s="66"/>
      <c r="L992" s="66"/>
    </row>
    <row r="993" spans="11:12" ht="19">
      <c r="K993" s="66"/>
      <c r="L993" s="66"/>
    </row>
    <row r="994" spans="11:12" ht="19">
      <c r="K994" s="66"/>
      <c r="L994" s="66"/>
    </row>
    <row r="995" spans="11:12" ht="19">
      <c r="K995" s="66"/>
      <c r="L995" s="66"/>
    </row>
    <row r="996" spans="11:12" ht="19">
      <c r="K996" s="66"/>
      <c r="L996" s="66"/>
    </row>
    <row r="997" spans="11:12" ht="19">
      <c r="K997" s="66"/>
      <c r="L997" s="66"/>
    </row>
    <row r="998" spans="11:12" ht="19">
      <c r="K998" s="66"/>
      <c r="L998" s="66"/>
    </row>
    <row r="999" spans="11:12" ht="19">
      <c r="K999" s="66"/>
      <c r="L999" s="66"/>
    </row>
    <row r="1000" spans="11:12" ht="19">
      <c r="K1000" s="66"/>
      <c r="L1000" s="66"/>
    </row>
    <row r="1001" spans="11:12" ht="19">
      <c r="K1001" s="66"/>
      <c r="L1001" s="66"/>
    </row>
    <row r="1002" spans="11:12" ht="19">
      <c r="K1002" s="66"/>
      <c r="L1002" s="66"/>
    </row>
    <row r="1003" spans="11:12" ht="19">
      <c r="K1003" s="66"/>
      <c r="L1003" s="66"/>
    </row>
    <row r="1004" spans="11:12" ht="19">
      <c r="K1004" s="66"/>
      <c r="L1004" s="66"/>
    </row>
    <row r="1005" spans="11:12" ht="19">
      <c r="K1005" s="66"/>
      <c r="L1005" s="66"/>
    </row>
    <row r="1006" spans="11:12" ht="19">
      <c r="K1006" s="66"/>
      <c r="L1006" s="66"/>
    </row>
    <row r="1007" spans="11:12" ht="19">
      <c r="K1007" s="66"/>
      <c r="L1007" s="66"/>
    </row>
    <row r="1008" spans="11:12" ht="19">
      <c r="K1008" s="66"/>
      <c r="L1008" s="66"/>
    </row>
    <row r="1009" spans="11:12" ht="19">
      <c r="K1009" s="66"/>
      <c r="L1009" s="66"/>
    </row>
  </sheetData>
  <mergeCells count="3">
    <mergeCell ref="D2:F2"/>
    <mergeCell ref="A4:D4"/>
    <mergeCell ref="F4:K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67"/>
  <sheetViews>
    <sheetView zoomScale="86" workbookViewId="0">
      <pane ySplit="6" topLeftCell="A7" activePane="bottomLeft" state="frozen"/>
      <selection pane="bottomLeft" activeCell="K28" sqref="K28"/>
    </sheetView>
  </sheetViews>
  <sheetFormatPr baseColWidth="10" defaultColWidth="14.5" defaultRowHeight="15" customHeight="1"/>
  <cols>
    <col min="1" max="1" width="14.5" style="6"/>
    <col min="2" max="2" width="1.6640625" style="6" customWidth="1"/>
    <col min="3" max="4" width="17.1640625" style="6" customWidth="1"/>
    <col min="5" max="5" width="1.6640625" style="6" customWidth="1"/>
    <col min="6" max="7" width="17.1640625" style="6" customWidth="1"/>
    <col min="8" max="8" width="1.6640625" style="6" customWidth="1"/>
    <col min="9" max="9" width="17.1640625" style="6" customWidth="1"/>
    <col min="10" max="10" width="17.1640625" style="52" customWidth="1"/>
    <col min="11" max="11" width="12.6640625" style="6" customWidth="1"/>
    <col min="12" max="12" width="17.1640625" style="6" customWidth="1"/>
    <col min="13" max="13" width="17.1640625" style="52" customWidth="1"/>
    <col min="14" max="14" width="1.6640625" style="6" customWidth="1"/>
    <col min="15" max="15" width="17.1640625" style="6" customWidth="1"/>
    <col min="16" max="16" width="17.1640625" style="52" customWidth="1"/>
    <col min="17" max="16384" width="14.5" style="6"/>
  </cols>
  <sheetData>
    <row r="1" spans="1:21" ht="15" customHeight="1" thickBot="1"/>
    <row r="2" spans="1:21" ht="24" customHeight="1" thickBot="1">
      <c r="J2" s="54" t="s">
        <v>32</v>
      </c>
    </row>
    <row r="3" spans="1:21" ht="15" customHeight="1" thickBot="1"/>
    <row r="4" spans="1:21" s="7" customFormat="1" ht="22" customHeight="1" thickBot="1">
      <c r="C4" s="184" t="s">
        <v>28</v>
      </c>
      <c r="D4" s="185"/>
      <c r="E4" s="185"/>
      <c r="F4" s="185"/>
      <c r="G4" s="186"/>
      <c r="I4" s="184" t="s">
        <v>29</v>
      </c>
      <c r="J4" s="186"/>
      <c r="L4" s="184" t="s">
        <v>30</v>
      </c>
      <c r="M4" s="186"/>
      <c r="O4" s="184" t="s">
        <v>31</v>
      </c>
      <c r="P4" s="186"/>
    </row>
    <row r="5" spans="1:21" ht="21" customHeight="1">
      <c r="C5" s="180" t="s">
        <v>38</v>
      </c>
      <c r="D5" s="181"/>
      <c r="E5" s="14"/>
      <c r="F5" s="182" t="s">
        <v>37</v>
      </c>
      <c r="G5" s="183"/>
      <c r="I5" s="187" t="s">
        <v>36</v>
      </c>
      <c r="J5" s="188"/>
      <c r="L5" s="189" t="s">
        <v>4</v>
      </c>
      <c r="M5" s="190"/>
      <c r="O5" s="189" t="s">
        <v>5</v>
      </c>
      <c r="P5" s="190"/>
    </row>
    <row r="6" spans="1:21" ht="16">
      <c r="A6" s="8" t="s">
        <v>0</v>
      </c>
      <c r="B6" s="8"/>
      <c r="C6" s="11" t="s">
        <v>33</v>
      </c>
      <c r="D6" s="12" t="s">
        <v>34</v>
      </c>
      <c r="E6" s="15"/>
      <c r="F6" s="13" t="s">
        <v>33</v>
      </c>
      <c r="G6" s="12" t="s">
        <v>34</v>
      </c>
      <c r="H6" s="4"/>
      <c r="I6" s="13" t="s">
        <v>33</v>
      </c>
      <c r="J6" s="53" t="s">
        <v>34</v>
      </c>
      <c r="K6" s="4"/>
      <c r="L6" s="11" t="s">
        <v>33</v>
      </c>
      <c r="M6" s="55" t="s">
        <v>34</v>
      </c>
      <c r="N6" s="10"/>
      <c r="O6" s="11" t="s">
        <v>33</v>
      </c>
      <c r="P6" s="55" t="s">
        <v>34</v>
      </c>
    </row>
    <row r="7" spans="1:21" ht="17" thickBot="1">
      <c r="A7" s="9">
        <v>43095</v>
      </c>
      <c r="B7" s="9"/>
      <c r="C7" s="58">
        <v>256.99859600000002</v>
      </c>
      <c r="D7" s="18" t="s">
        <v>35</v>
      </c>
      <c r="E7" s="16"/>
      <c r="F7" s="56">
        <v>189.28054800000001</v>
      </c>
      <c r="G7" s="18" t="s">
        <v>35</v>
      </c>
      <c r="H7" s="5"/>
      <c r="I7" s="56">
        <v>22.324891999999998</v>
      </c>
      <c r="J7" s="19" t="s">
        <v>35</v>
      </c>
      <c r="K7" s="5"/>
      <c r="L7" s="60">
        <v>2680.5</v>
      </c>
      <c r="M7" s="19" t="s">
        <v>35</v>
      </c>
      <c r="N7" s="5"/>
      <c r="O7" s="56">
        <v>1544.2299800000001</v>
      </c>
      <c r="P7" s="19" t="s">
        <v>35</v>
      </c>
      <c r="R7" s="191" t="s">
        <v>39</v>
      </c>
      <c r="S7" s="191"/>
      <c r="T7" s="191"/>
      <c r="U7" s="191"/>
    </row>
    <row r="8" spans="1:21" ht="16">
      <c r="A8" s="9">
        <v>43096</v>
      </c>
      <c r="B8" s="9"/>
      <c r="C8" s="58">
        <v>255.23353599999999</v>
      </c>
      <c r="D8" s="19">
        <f>C8/C7-1</f>
        <v>-6.8679752631801705E-3</v>
      </c>
      <c r="E8" s="16"/>
      <c r="F8" s="56">
        <v>189.111526</v>
      </c>
      <c r="G8" s="19">
        <f>F8/F7-1</f>
        <v>-8.9297078746841674E-4</v>
      </c>
      <c r="H8" s="5"/>
      <c r="I8" s="56">
        <v>22.225451</v>
      </c>
      <c r="J8" s="19">
        <f>I8/I7-1</f>
        <v>-4.4542656690119697E-3</v>
      </c>
      <c r="K8" s="5"/>
      <c r="L8" s="60">
        <v>2682.6201169999999</v>
      </c>
      <c r="M8" s="19">
        <f>L8/L7-1</f>
        <v>7.909408692408082E-4</v>
      </c>
      <c r="N8" s="5"/>
      <c r="O8" s="56">
        <v>1543.93994</v>
      </c>
      <c r="P8" s="19">
        <f>O8/O7-1</f>
        <v>-1.8782176473486345E-4</v>
      </c>
      <c r="R8" s="25" t="s">
        <v>6</v>
      </c>
      <c r="S8" s="26"/>
      <c r="T8" s="26"/>
      <c r="U8" s="27"/>
    </row>
    <row r="9" spans="1:21" ht="16">
      <c r="A9" s="9">
        <v>43097</v>
      </c>
      <c r="B9" s="9"/>
      <c r="C9" s="58">
        <v>255.78199799999999</v>
      </c>
      <c r="D9" s="19">
        <f t="shared" ref="D9:D67" si="0">C9/C8-1</f>
        <v>2.1488633844730654E-3</v>
      </c>
      <c r="E9" s="16"/>
      <c r="F9" s="56">
        <v>188.70384200000001</v>
      </c>
      <c r="G9" s="19">
        <f t="shared" ref="G9:G67" si="1">F9/F8-1</f>
        <v>-2.1557861047559745E-3</v>
      </c>
      <c r="H9" s="5"/>
      <c r="I9" s="56">
        <v>22.126007000000001</v>
      </c>
      <c r="J9" s="19">
        <f t="shared" ref="J9:J67" si="2">I9/I8-1</f>
        <v>-4.4743299022367289E-3</v>
      </c>
      <c r="K9" s="5"/>
      <c r="L9" s="60">
        <v>2687.540039</v>
      </c>
      <c r="M9" s="19">
        <f t="shared" ref="M9:M67" si="3">L9/L8-1</f>
        <v>1.8339987718805073E-3</v>
      </c>
      <c r="N9" s="5"/>
      <c r="O9" s="56">
        <v>1548.9300499999999</v>
      </c>
      <c r="P9" s="19">
        <f t="shared" ref="P9:P67" si="4">O9/O8-1</f>
        <v>3.2320622523696052E-3</v>
      </c>
      <c r="R9" s="28"/>
      <c r="S9" s="23" t="s">
        <v>1</v>
      </c>
      <c r="T9" s="23" t="s">
        <v>2</v>
      </c>
      <c r="U9" s="24" t="s">
        <v>3</v>
      </c>
    </row>
    <row r="10" spans="1:21" ht="16">
      <c r="A10" s="9">
        <v>43098</v>
      </c>
      <c r="B10" s="9"/>
      <c r="C10" s="58">
        <v>254.04686000000001</v>
      </c>
      <c r="D10" s="19">
        <f t="shared" si="0"/>
        <v>-6.7836595756045615E-3</v>
      </c>
      <c r="E10" s="16"/>
      <c r="F10" s="56">
        <v>188.45526100000001</v>
      </c>
      <c r="G10" s="19">
        <f t="shared" si="1"/>
        <v>-1.317307572359927E-3</v>
      </c>
      <c r="H10" s="5"/>
      <c r="I10" s="56">
        <v>19.242167999999999</v>
      </c>
      <c r="J10" s="19">
        <f t="shared" si="2"/>
        <v>-0.13033707347195544</v>
      </c>
      <c r="K10" s="5"/>
      <c r="L10" s="60">
        <v>2673.610107</v>
      </c>
      <c r="M10" s="19">
        <f t="shared" si="3"/>
        <v>-5.1831532918047429E-3</v>
      </c>
      <c r="N10" s="5"/>
      <c r="O10" s="56">
        <v>1535.51001</v>
      </c>
      <c r="P10" s="19">
        <f t="shared" si="4"/>
        <v>-8.6640710469785276E-3</v>
      </c>
      <c r="R10" s="29" t="s">
        <v>15</v>
      </c>
      <c r="S10" s="30">
        <f>AVERAGE(D47:D67)</f>
        <v>-2.7676912425232797E-3</v>
      </c>
      <c r="T10" s="30">
        <f>AVERAGE(G47:G67)</f>
        <v>-3.2994617467223437E-3</v>
      </c>
      <c r="U10" s="31">
        <f>AVERAGE(J47:J67)</f>
        <v>-3.6008127141281171E-4</v>
      </c>
    </row>
    <row r="11" spans="1:21" ht="16">
      <c r="A11" s="9">
        <v>43102</v>
      </c>
      <c r="B11" s="9"/>
      <c r="C11" s="58">
        <v>254.95433</v>
      </c>
      <c r="D11" s="19">
        <f t="shared" si="0"/>
        <v>3.5720575330078219E-3</v>
      </c>
      <c r="E11" s="16"/>
      <c r="F11" s="56">
        <v>186.96376000000001</v>
      </c>
      <c r="G11" s="19">
        <f t="shared" si="1"/>
        <v>-7.9143505577167206E-3</v>
      </c>
      <c r="H11" s="5"/>
      <c r="I11" s="56">
        <v>19.888546000000002</v>
      </c>
      <c r="J11" s="19">
        <f t="shared" si="2"/>
        <v>3.3591744963457515E-2</v>
      </c>
      <c r="K11" s="5"/>
      <c r="L11" s="60">
        <v>2695.8100589999999</v>
      </c>
      <c r="M11" s="19">
        <f t="shared" si="3"/>
        <v>8.3033617885706068E-3</v>
      </c>
      <c r="N11" s="5"/>
      <c r="O11" s="56">
        <v>1550.01001</v>
      </c>
      <c r="P11" s="19">
        <f t="shared" si="4"/>
        <v>9.4431165577357756E-3</v>
      </c>
      <c r="R11" s="28"/>
      <c r="S11" s="37" t="s">
        <v>4</v>
      </c>
      <c r="T11" s="37" t="s">
        <v>5</v>
      </c>
      <c r="U11" s="31"/>
    </row>
    <row r="12" spans="1:21" ht="17" thickBot="1">
      <c r="A12" s="9">
        <v>43103</v>
      </c>
      <c r="B12" s="9"/>
      <c r="C12" s="58">
        <v>252.58097799999999</v>
      </c>
      <c r="D12" s="19">
        <f t="shared" si="0"/>
        <v>-9.3089299562004735E-3</v>
      </c>
      <c r="E12" s="16"/>
      <c r="F12" s="56">
        <v>187.93820199999999</v>
      </c>
      <c r="G12" s="19">
        <f t="shared" si="1"/>
        <v>5.2119298413766391E-3</v>
      </c>
      <c r="H12" s="5"/>
      <c r="I12" s="56">
        <v>19.192446</v>
      </c>
      <c r="J12" s="19">
        <f t="shared" si="2"/>
        <v>-3.5000044749374903E-2</v>
      </c>
      <c r="K12" s="5"/>
      <c r="L12" s="60">
        <v>2713.0600589999999</v>
      </c>
      <c r="M12" s="19">
        <f t="shared" si="3"/>
        <v>6.3988187678174491E-3</v>
      </c>
      <c r="N12" s="5"/>
      <c r="O12" s="56">
        <v>1552.57996</v>
      </c>
      <c r="P12" s="19">
        <f t="shared" si="4"/>
        <v>1.6580215504544693E-3</v>
      </c>
      <c r="R12" s="32" t="s">
        <v>19</v>
      </c>
      <c r="S12" s="33">
        <f>AVERAGE(M47:M67)</f>
        <v>-2.0179941859020467E-3</v>
      </c>
      <c r="T12" s="33">
        <f>AVERAGE(P47:P67)</f>
        <v>-5.5931619419774276E-4</v>
      </c>
      <c r="U12" s="34"/>
    </row>
    <row r="13" spans="1:21" ht="16">
      <c r="A13" s="9">
        <v>43104</v>
      </c>
      <c r="B13" s="9"/>
      <c r="C13" s="58">
        <v>256.11105300000003</v>
      </c>
      <c r="D13" s="19">
        <f t="shared" si="0"/>
        <v>1.3976012872988663E-2</v>
      </c>
      <c r="E13" s="16"/>
      <c r="F13" s="56">
        <v>189.42970299999999</v>
      </c>
      <c r="G13" s="19">
        <f t="shared" si="1"/>
        <v>7.9361246629356952E-3</v>
      </c>
      <c r="H13" s="5"/>
      <c r="I13" s="56">
        <v>19.142724999999999</v>
      </c>
      <c r="J13" s="19">
        <f t="shared" si="2"/>
        <v>-2.5906546773664108E-3</v>
      </c>
      <c r="K13" s="5"/>
      <c r="L13" s="60">
        <v>2723.98999</v>
      </c>
      <c r="M13" s="19">
        <f t="shared" si="3"/>
        <v>4.0286358437744418E-3</v>
      </c>
      <c r="N13" s="5"/>
      <c r="O13" s="56">
        <v>1555.7199700000001</v>
      </c>
      <c r="P13" s="19">
        <f t="shared" si="4"/>
        <v>2.0224465604978814E-3</v>
      </c>
      <c r="R13" s="35"/>
      <c r="S13" s="35"/>
      <c r="T13" s="35"/>
      <c r="U13" s="35"/>
    </row>
    <row r="14" spans="1:21" ht="17" thickBot="1">
      <c r="A14" s="9">
        <v>43105</v>
      </c>
      <c r="B14" s="9"/>
      <c r="C14" s="58">
        <v>254.80474899999999</v>
      </c>
      <c r="D14" s="19">
        <f t="shared" si="0"/>
        <v>-5.1005373828986178E-3</v>
      </c>
      <c r="E14" s="16"/>
      <c r="F14" s="56">
        <v>191.40841699999999</v>
      </c>
      <c r="G14" s="19">
        <f t="shared" si="1"/>
        <v>1.0445637451060197E-2</v>
      </c>
      <c r="H14" s="5"/>
      <c r="I14" s="56">
        <v>19.192446</v>
      </c>
      <c r="J14" s="19">
        <f t="shared" si="2"/>
        <v>2.5973836013422069E-3</v>
      </c>
      <c r="K14" s="5"/>
      <c r="L14" s="60">
        <v>2743.1499020000001</v>
      </c>
      <c r="M14" s="19">
        <f t="shared" si="3"/>
        <v>7.033767403822333E-3</v>
      </c>
      <c r="N14" s="5"/>
      <c r="O14" s="56">
        <v>1560.01001</v>
      </c>
      <c r="P14" s="19">
        <f t="shared" si="4"/>
        <v>2.7575913935204976E-3</v>
      </c>
      <c r="R14" s="35"/>
      <c r="S14" s="35"/>
      <c r="T14" s="35"/>
      <c r="U14" s="35"/>
    </row>
    <row r="15" spans="1:21" ht="16">
      <c r="A15" s="9">
        <v>43108</v>
      </c>
      <c r="B15" s="9"/>
      <c r="C15" s="58">
        <v>251.105133</v>
      </c>
      <c r="D15" s="19">
        <f t="shared" si="0"/>
        <v>-1.4519415413250414E-2</v>
      </c>
      <c r="E15" s="16"/>
      <c r="F15" s="56">
        <v>190.951019</v>
      </c>
      <c r="G15" s="19">
        <f t="shared" si="1"/>
        <v>-2.3896441293905779E-3</v>
      </c>
      <c r="H15" s="5"/>
      <c r="I15" s="56">
        <v>19.639938000000001</v>
      </c>
      <c r="J15" s="19">
        <f t="shared" si="2"/>
        <v>2.3316048407795442E-2</v>
      </c>
      <c r="K15" s="5"/>
      <c r="L15" s="60">
        <v>2747.709961</v>
      </c>
      <c r="M15" s="19">
        <f t="shared" si="3"/>
        <v>1.6623440799481415E-3</v>
      </c>
      <c r="N15" s="5"/>
      <c r="O15" s="56">
        <v>1561.81006</v>
      </c>
      <c r="P15" s="19">
        <f t="shared" si="4"/>
        <v>1.1538708011238352E-3</v>
      </c>
      <c r="R15" s="25" t="s">
        <v>7</v>
      </c>
      <c r="S15" s="26"/>
      <c r="T15" s="26"/>
      <c r="U15" s="27"/>
    </row>
    <row r="16" spans="1:21" ht="16">
      <c r="A16" s="9">
        <v>43109</v>
      </c>
      <c r="B16" s="9"/>
      <c r="C16" s="58">
        <v>253.22917200000001</v>
      </c>
      <c r="D16" s="19">
        <f t="shared" si="0"/>
        <v>8.4587637641004854E-3</v>
      </c>
      <c r="E16" s="16"/>
      <c r="F16" s="56">
        <v>192.00502</v>
      </c>
      <c r="G16" s="19">
        <f t="shared" si="1"/>
        <v>5.5197453541737662E-3</v>
      </c>
      <c r="H16" s="5"/>
      <c r="I16" s="56">
        <v>19.341612000000001</v>
      </c>
      <c r="J16" s="19">
        <f t="shared" si="2"/>
        <v>-1.5189762819006858E-2</v>
      </c>
      <c r="K16" s="5"/>
      <c r="L16" s="60">
        <v>2751.290039</v>
      </c>
      <c r="M16" s="19">
        <f t="shared" si="3"/>
        <v>1.302931550569042E-3</v>
      </c>
      <c r="N16" s="5"/>
      <c r="O16" s="56">
        <v>1560.09998</v>
      </c>
      <c r="P16" s="19">
        <f t="shared" si="4"/>
        <v>-1.0949346811097715E-3</v>
      </c>
      <c r="R16" s="28"/>
      <c r="S16" s="23" t="s">
        <v>1</v>
      </c>
      <c r="T16" s="23" t="s">
        <v>2</v>
      </c>
      <c r="U16" s="24" t="s">
        <v>3</v>
      </c>
    </row>
    <row r="17" spans="1:21" ht="16">
      <c r="A17" s="9">
        <v>43110</v>
      </c>
      <c r="B17" s="9"/>
      <c r="C17" s="58">
        <v>253.61807300000001</v>
      </c>
      <c r="D17" s="19">
        <f t="shared" si="0"/>
        <v>1.5357669771158822E-3</v>
      </c>
      <c r="E17" s="16"/>
      <c r="F17" s="56">
        <v>190.71238700000001</v>
      </c>
      <c r="G17" s="19">
        <f t="shared" si="1"/>
        <v>-6.7322875203992272E-3</v>
      </c>
      <c r="H17" s="5"/>
      <c r="I17" s="56">
        <v>19.490773999999998</v>
      </c>
      <c r="J17" s="19">
        <f t="shared" si="2"/>
        <v>7.7119735418120783E-3</v>
      </c>
      <c r="K17" s="5"/>
      <c r="L17" s="60">
        <v>2748.2299800000001</v>
      </c>
      <c r="M17" s="19">
        <f t="shared" si="3"/>
        <v>-1.1122269759360481E-3</v>
      </c>
      <c r="N17" s="5"/>
      <c r="O17" s="56">
        <v>1559.8000500000001</v>
      </c>
      <c r="P17" s="19">
        <f t="shared" si="4"/>
        <v>-1.9225049922755311E-4</v>
      </c>
      <c r="R17" s="29" t="s">
        <v>15</v>
      </c>
      <c r="S17" s="30">
        <f>AVERAGE(D25:D67)</f>
        <v>-1.239845837399672E-3</v>
      </c>
      <c r="T17" s="30">
        <f>AVERAGE(G25:G67)</f>
        <v>-3.7581066208987228E-3</v>
      </c>
      <c r="U17" s="31">
        <f>AVERAGE(J25:J67)</f>
        <v>-1.4155097170844948E-3</v>
      </c>
    </row>
    <row r="18" spans="1:21" ht="16">
      <c r="A18" s="9">
        <v>43111</v>
      </c>
      <c r="B18" s="9"/>
      <c r="C18" s="58">
        <v>254.41584800000001</v>
      </c>
      <c r="D18" s="19">
        <f t="shared" si="0"/>
        <v>3.1455763012600002E-3</v>
      </c>
      <c r="E18" s="16"/>
      <c r="F18" s="56">
        <v>193.57605000000001</v>
      </c>
      <c r="G18" s="19">
        <f t="shared" si="1"/>
        <v>1.5015610915718902E-2</v>
      </c>
      <c r="H18" s="5"/>
      <c r="I18" s="56">
        <v>19.590218</v>
      </c>
      <c r="J18" s="19">
        <f t="shared" si="2"/>
        <v>5.1021062580687282E-3</v>
      </c>
      <c r="K18" s="5"/>
      <c r="L18" s="60">
        <v>2767.5600589999999</v>
      </c>
      <c r="M18" s="19">
        <f t="shared" si="3"/>
        <v>7.0336467983658224E-3</v>
      </c>
      <c r="N18" s="5"/>
      <c r="O18" s="56">
        <v>1586.7900400000001</v>
      </c>
      <c r="P18" s="19">
        <f t="shared" si="4"/>
        <v>1.7303493483026955E-2</v>
      </c>
      <c r="R18" s="28"/>
      <c r="S18" s="37" t="s">
        <v>4</v>
      </c>
      <c r="T18" s="37" t="s">
        <v>5</v>
      </c>
      <c r="U18" s="31"/>
    </row>
    <row r="19" spans="1:21" ht="17" thickBot="1">
      <c r="A19" s="9">
        <v>43112</v>
      </c>
      <c r="B19" s="9"/>
      <c r="C19" s="58">
        <v>256.31051600000001</v>
      </c>
      <c r="D19" s="19">
        <f t="shared" si="0"/>
        <v>7.4471304161838336E-3</v>
      </c>
      <c r="E19" s="16"/>
      <c r="F19" s="56">
        <v>195.306183</v>
      </c>
      <c r="G19" s="19">
        <f t="shared" si="1"/>
        <v>8.9377430730712693E-3</v>
      </c>
      <c r="H19" s="5"/>
      <c r="I19" s="56">
        <v>19.590218</v>
      </c>
      <c r="J19" s="19">
        <f t="shared" si="2"/>
        <v>0</v>
      </c>
      <c r="K19" s="5"/>
      <c r="L19" s="60">
        <v>2786.23999</v>
      </c>
      <c r="M19" s="19">
        <f t="shared" si="3"/>
        <v>6.7496027554139193E-3</v>
      </c>
      <c r="N19" s="5"/>
      <c r="O19" s="56">
        <v>1591.9699700000001</v>
      </c>
      <c r="P19" s="19">
        <f t="shared" si="4"/>
        <v>3.2644079364148038E-3</v>
      </c>
      <c r="R19" s="32" t="s">
        <v>19</v>
      </c>
      <c r="S19" s="33">
        <f>AVERAGE(M25:M67)</f>
        <v>-2.0104679148888614E-3</v>
      </c>
      <c r="T19" s="33">
        <f>AVERAGE(P25:P67)</f>
        <v>-1.3457234522925162E-3</v>
      </c>
      <c r="U19" s="34"/>
    </row>
    <row r="20" spans="1:21" ht="16">
      <c r="A20" s="9">
        <v>43116</v>
      </c>
      <c r="B20" s="9"/>
      <c r="C20" s="58">
        <v>257.73651100000001</v>
      </c>
      <c r="D20" s="19">
        <f t="shared" si="0"/>
        <v>5.5635446498809582E-3</v>
      </c>
      <c r="E20" s="16"/>
      <c r="F20" s="56">
        <v>195.196808</v>
      </c>
      <c r="G20" s="19">
        <f t="shared" si="1"/>
        <v>-5.6001811268824309E-4</v>
      </c>
      <c r="H20" s="5"/>
      <c r="I20" s="56">
        <v>19.391331000000001</v>
      </c>
      <c r="J20" s="19">
        <f t="shared" si="2"/>
        <v>-1.0152362776156942E-2</v>
      </c>
      <c r="K20" s="5"/>
      <c r="L20" s="60">
        <v>2776.419922</v>
      </c>
      <c r="M20" s="19">
        <f t="shared" si="3"/>
        <v>-3.5244874939864834E-3</v>
      </c>
      <c r="N20" s="5"/>
      <c r="O20" s="56">
        <v>1572.9699700000001</v>
      </c>
      <c r="P20" s="19">
        <f t="shared" si="4"/>
        <v>-1.193489849560414E-2</v>
      </c>
      <c r="R20" s="35"/>
      <c r="S20" s="35"/>
      <c r="T20" s="35"/>
      <c r="U20" s="35"/>
    </row>
    <row r="21" spans="1:21" ht="17" thickBot="1">
      <c r="A21" s="9">
        <v>43117</v>
      </c>
      <c r="B21" s="9"/>
      <c r="C21" s="58">
        <v>252.93997200000001</v>
      </c>
      <c r="D21" s="19">
        <f t="shared" si="0"/>
        <v>-1.8610242613239958E-2</v>
      </c>
      <c r="E21" s="16"/>
      <c r="F21" s="56">
        <v>198.68691999999999</v>
      </c>
      <c r="G21" s="19">
        <f t="shared" si="1"/>
        <v>1.7879964512534263E-2</v>
      </c>
      <c r="H21" s="5"/>
      <c r="I21" s="56">
        <v>18.744955000000001</v>
      </c>
      <c r="J21" s="19">
        <f t="shared" si="2"/>
        <v>-3.3333245665292388E-2</v>
      </c>
      <c r="K21" s="5"/>
      <c r="L21" s="60">
        <v>2802.5600589999999</v>
      </c>
      <c r="M21" s="19">
        <f t="shared" si="3"/>
        <v>9.4150516616267055E-3</v>
      </c>
      <c r="N21" s="5"/>
      <c r="O21" s="56">
        <v>1586.66003</v>
      </c>
      <c r="P21" s="19">
        <f t="shared" si="4"/>
        <v>8.703319364704587E-3</v>
      </c>
      <c r="R21" s="35"/>
      <c r="S21" s="35"/>
      <c r="T21" s="35"/>
      <c r="U21" s="35"/>
    </row>
    <row r="22" spans="1:21" ht="16">
      <c r="A22" s="9">
        <v>43118</v>
      </c>
      <c r="B22" s="9"/>
      <c r="C22" s="58">
        <v>250.26748699999999</v>
      </c>
      <c r="D22" s="19">
        <f t="shared" si="0"/>
        <v>-1.0565688684428309E-2</v>
      </c>
      <c r="E22" s="16"/>
      <c r="F22" s="56">
        <v>197.20536799999999</v>
      </c>
      <c r="G22" s="19">
        <f t="shared" si="1"/>
        <v>-7.4567163253624891E-3</v>
      </c>
      <c r="H22" s="5"/>
      <c r="I22" s="56">
        <v>16.587047999999999</v>
      </c>
      <c r="J22" s="19">
        <f t="shared" si="2"/>
        <v>-0.11511934811259894</v>
      </c>
      <c r="K22" s="5"/>
      <c r="L22" s="60">
        <v>2798.030029</v>
      </c>
      <c r="M22" s="19">
        <f t="shared" si="3"/>
        <v>-1.6163899808150362E-3</v>
      </c>
      <c r="N22" s="5"/>
      <c r="O22" s="56">
        <v>1576.7299800000001</v>
      </c>
      <c r="P22" s="19">
        <f t="shared" si="4"/>
        <v>-6.2584610516721595E-3</v>
      </c>
      <c r="R22" s="25" t="s">
        <v>8</v>
      </c>
      <c r="S22" s="26"/>
      <c r="T22" s="26"/>
      <c r="U22" s="27"/>
    </row>
    <row r="23" spans="1:21" ht="16">
      <c r="A23" s="9">
        <v>43119</v>
      </c>
      <c r="B23" s="9"/>
      <c r="C23" s="58">
        <v>255.40306100000001</v>
      </c>
      <c r="D23" s="19">
        <f t="shared" si="0"/>
        <v>2.0520340302933704E-2</v>
      </c>
      <c r="E23" s="16"/>
      <c r="F23" s="56">
        <v>200.188354</v>
      </c>
      <c r="G23" s="19">
        <f t="shared" si="1"/>
        <v>1.5126292099716165E-2</v>
      </c>
      <c r="H23" s="5"/>
      <c r="I23" s="56">
        <v>16.308606999999999</v>
      </c>
      <c r="J23" s="19">
        <f t="shared" si="2"/>
        <v>-1.6786651850287049E-2</v>
      </c>
      <c r="K23" s="5"/>
      <c r="L23" s="60">
        <v>2810.3000489999999</v>
      </c>
      <c r="M23" s="19">
        <f t="shared" si="3"/>
        <v>4.3852352808326778E-3</v>
      </c>
      <c r="N23" s="5"/>
      <c r="O23" s="56">
        <v>1597.6300100000001</v>
      </c>
      <c r="P23" s="19">
        <f t="shared" si="4"/>
        <v>1.3255300695176775E-2</v>
      </c>
      <c r="R23" s="36"/>
      <c r="S23" s="23" t="s">
        <v>1</v>
      </c>
      <c r="T23" s="23" t="s">
        <v>2</v>
      </c>
      <c r="U23" s="24" t="s">
        <v>3</v>
      </c>
    </row>
    <row r="24" spans="1:21" ht="16">
      <c r="A24" s="9">
        <v>43122</v>
      </c>
      <c r="B24" s="9"/>
      <c r="C24" s="58">
        <v>260.78793300000001</v>
      </c>
      <c r="D24" s="19">
        <f t="shared" si="0"/>
        <v>2.1083819351718658E-2</v>
      </c>
      <c r="E24" s="16"/>
      <c r="F24" s="56">
        <v>203.300613</v>
      </c>
      <c r="G24" s="19">
        <f t="shared" si="1"/>
        <v>1.5546653628012663E-2</v>
      </c>
      <c r="H24" s="5"/>
      <c r="I24" s="56">
        <v>16.706377</v>
      </c>
      <c r="J24" s="19">
        <f t="shared" si="2"/>
        <v>2.4390188567300797E-2</v>
      </c>
      <c r="K24" s="5"/>
      <c r="L24" s="60">
        <v>2832.969971</v>
      </c>
      <c r="M24" s="19">
        <f t="shared" si="3"/>
        <v>8.0667265433336244E-3</v>
      </c>
      <c r="N24" s="5"/>
      <c r="O24" s="56">
        <v>1605.17004</v>
      </c>
      <c r="P24" s="19">
        <f t="shared" si="4"/>
        <v>4.7195094939409543E-3</v>
      </c>
      <c r="R24" s="29" t="s">
        <v>15</v>
      </c>
      <c r="S24" s="30">
        <f>AVERAGE(D8:D67)</f>
        <v>-6.2696573905542217E-4</v>
      </c>
      <c r="T24" s="30">
        <f>AVERAGE(G8:G67)</f>
        <v>-1.4899660711697848E-3</v>
      </c>
      <c r="U24" s="31">
        <f>AVERAGE(J8:J67)</f>
        <v>-5.526586869802402E-3</v>
      </c>
    </row>
    <row r="25" spans="1:21" ht="16">
      <c r="A25" s="9">
        <v>43123</v>
      </c>
      <c r="B25" s="9"/>
      <c r="C25" s="58">
        <v>259.36193800000001</v>
      </c>
      <c r="D25" s="19">
        <f t="shared" si="0"/>
        <v>-5.4680252402629081E-3</v>
      </c>
      <c r="E25" s="16"/>
      <c r="F25" s="56">
        <v>203.73809800000001</v>
      </c>
      <c r="G25" s="19">
        <f t="shared" si="1"/>
        <v>2.1519118587212116E-3</v>
      </c>
      <c r="H25" s="5"/>
      <c r="I25" s="56">
        <v>16.706377</v>
      </c>
      <c r="J25" s="19">
        <f t="shared" si="2"/>
        <v>0</v>
      </c>
      <c r="K25" s="5"/>
      <c r="L25" s="60">
        <v>2839.1298830000001</v>
      </c>
      <c r="M25" s="19">
        <f t="shared" si="3"/>
        <v>2.1743654408823421E-3</v>
      </c>
      <c r="N25" s="5"/>
      <c r="O25" s="56">
        <v>1610.7099599999999</v>
      </c>
      <c r="P25" s="19">
        <f t="shared" si="4"/>
        <v>3.4512979073544336E-3</v>
      </c>
      <c r="R25" s="28"/>
      <c r="S25" s="37" t="s">
        <v>4</v>
      </c>
      <c r="T25" s="37" t="s">
        <v>5</v>
      </c>
      <c r="U25" s="31"/>
    </row>
    <row r="26" spans="1:21" ht="17" thickBot="1">
      <c r="A26" s="9">
        <v>43124</v>
      </c>
      <c r="B26" s="9"/>
      <c r="C26" s="58">
        <v>264.93630999999999</v>
      </c>
      <c r="D26" s="19">
        <f t="shared" si="0"/>
        <v>2.1492637057639374E-2</v>
      </c>
      <c r="E26" s="16"/>
      <c r="F26" s="56">
        <v>205.050613</v>
      </c>
      <c r="G26" s="19">
        <f t="shared" si="1"/>
        <v>6.4421677284922652E-3</v>
      </c>
      <c r="H26" s="5"/>
      <c r="I26" s="56">
        <v>16.109722000000001</v>
      </c>
      <c r="J26" s="19">
        <f t="shared" si="2"/>
        <v>-3.5714206617030064E-2</v>
      </c>
      <c r="K26" s="5"/>
      <c r="L26" s="60">
        <v>2837.540039</v>
      </c>
      <c r="M26" s="19">
        <f t="shared" si="3"/>
        <v>-5.5997579030098166E-4</v>
      </c>
      <c r="N26" s="5"/>
      <c r="O26" s="56">
        <v>1601.7700199999999</v>
      </c>
      <c r="P26" s="19">
        <f t="shared" si="4"/>
        <v>-5.5503102495250145E-3</v>
      </c>
      <c r="R26" s="32" t="s">
        <v>19</v>
      </c>
      <c r="S26" s="33">
        <f>AVERAGE(M8:M67)</f>
        <v>-5.1468859945945453E-4</v>
      </c>
      <c r="T26" s="33">
        <f>AVERAGE(P8:P67)</f>
        <v>-3.1142343164898464E-4</v>
      </c>
      <c r="U26" s="34"/>
    </row>
    <row r="27" spans="1:21" ht="16">
      <c r="A27" s="9">
        <v>43125</v>
      </c>
      <c r="B27" s="9"/>
      <c r="C27" s="58">
        <v>268.27691700000003</v>
      </c>
      <c r="D27" s="19">
        <f t="shared" si="0"/>
        <v>1.2609094615985361E-2</v>
      </c>
      <c r="E27" s="16"/>
      <c r="F27" s="56">
        <v>204.20542900000001</v>
      </c>
      <c r="G27" s="19">
        <f t="shared" si="1"/>
        <v>-4.1218311305413202E-3</v>
      </c>
      <c r="H27" s="5"/>
      <c r="I27" s="56">
        <v>15.910836</v>
      </c>
      <c r="J27" s="19">
        <f t="shared" si="2"/>
        <v>-1.2345712731728131E-2</v>
      </c>
      <c r="K27" s="5"/>
      <c r="L27" s="60">
        <v>2839.25</v>
      </c>
      <c r="M27" s="19">
        <f t="shared" si="3"/>
        <v>6.0262092393337241E-4</v>
      </c>
      <c r="N27" s="5"/>
      <c r="O27" s="56">
        <v>1601.67004</v>
      </c>
      <c r="P27" s="19">
        <f t="shared" si="4"/>
        <v>-6.241844881071934E-5</v>
      </c>
    </row>
    <row r="28" spans="1:21" ht="16">
      <c r="A28" s="9">
        <v>43126</v>
      </c>
      <c r="B28" s="9"/>
      <c r="C28" s="58">
        <v>267.38943499999999</v>
      </c>
      <c r="D28" s="19">
        <f t="shared" si="0"/>
        <v>-3.3080818503666842E-3</v>
      </c>
      <c r="E28" s="16"/>
      <c r="F28" s="56">
        <v>206.05488600000001</v>
      </c>
      <c r="G28" s="19">
        <f t="shared" si="1"/>
        <v>9.0568453985617747E-3</v>
      </c>
      <c r="H28" s="5"/>
      <c r="I28" s="56">
        <v>16.159443</v>
      </c>
      <c r="J28" s="19">
        <f t="shared" si="2"/>
        <v>1.5625011784421661E-2</v>
      </c>
      <c r="K28" s="5"/>
      <c r="L28" s="60">
        <v>2872.8701169999999</v>
      </c>
      <c r="M28" s="19">
        <f t="shared" si="3"/>
        <v>1.1841196442722524E-2</v>
      </c>
      <c r="N28" s="5"/>
      <c r="O28" s="56">
        <v>1608.06006</v>
      </c>
      <c r="P28" s="19">
        <f t="shared" si="4"/>
        <v>3.9895982570792299E-3</v>
      </c>
    </row>
    <row r="29" spans="1:21" ht="16">
      <c r="A29" s="9">
        <v>43129</v>
      </c>
      <c r="B29" s="9"/>
      <c r="C29" s="58">
        <v>271.717285</v>
      </c>
      <c r="D29" s="19">
        <f t="shared" si="0"/>
        <v>1.6185568438783049E-2</v>
      </c>
      <c r="E29" s="16"/>
      <c r="F29" s="56">
        <v>203.75799599999999</v>
      </c>
      <c r="G29" s="19">
        <f t="shared" si="1"/>
        <v>-1.1146981489194241E-2</v>
      </c>
      <c r="H29" s="5"/>
      <c r="I29" s="56">
        <v>16.059999000000001</v>
      </c>
      <c r="J29" s="19">
        <f t="shared" si="2"/>
        <v>-6.1539249836766174E-3</v>
      </c>
      <c r="K29" s="5"/>
      <c r="L29" s="60">
        <v>2853.530029</v>
      </c>
      <c r="M29" s="19">
        <f t="shared" si="3"/>
        <v>-6.7319743713982749E-3</v>
      </c>
      <c r="N29" s="5"/>
      <c r="O29" s="56">
        <v>1598.1099899999999</v>
      </c>
      <c r="P29" s="19">
        <f t="shared" si="4"/>
        <v>-6.1876233652616852E-3</v>
      </c>
    </row>
    <row r="30" spans="1:21" ht="16">
      <c r="A30" s="9">
        <v>43130</v>
      </c>
      <c r="B30" s="9"/>
      <c r="C30" s="58">
        <v>268.18719499999997</v>
      </c>
      <c r="D30" s="19">
        <f t="shared" si="0"/>
        <v>-1.2991775624432655E-2</v>
      </c>
      <c r="E30" s="16"/>
      <c r="F30" s="56">
        <v>200.66561899999999</v>
      </c>
      <c r="G30" s="19">
        <f t="shared" si="1"/>
        <v>-1.5176714831843907E-2</v>
      </c>
      <c r="H30" s="5"/>
      <c r="I30" s="56">
        <v>16.100000000000001</v>
      </c>
      <c r="J30" s="19">
        <f t="shared" si="2"/>
        <v>2.4907224464958411E-3</v>
      </c>
      <c r="K30" s="5"/>
      <c r="L30" s="60">
        <v>2822.429932</v>
      </c>
      <c r="M30" s="19">
        <f t="shared" si="3"/>
        <v>-1.0898815391439554E-2</v>
      </c>
      <c r="N30" s="5"/>
      <c r="O30" s="56">
        <v>1582.8199500000001</v>
      </c>
      <c r="P30" s="19">
        <f t="shared" si="4"/>
        <v>-9.5675767598448758E-3</v>
      </c>
    </row>
    <row r="31" spans="1:21" ht="16">
      <c r="A31" s="9">
        <v>43131</v>
      </c>
      <c r="B31" s="9"/>
      <c r="C31" s="58">
        <v>267.14013699999998</v>
      </c>
      <c r="D31" s="19">
        <f t="shared" si="0"/>
        <v>-3.9042057917790807E-3</v>
      </c>
      <c r="E31" s="16"/>
      <c r="F31" s="56">
        <v>199.76078799999999</v>
      </c>
      <c r="G31" s="19">
        <f t="shared" si="1"/>
        <v>-4.5091481266653632E-3</v>
      </c>
      <c r="H31" s="5"/>
      <c r="I31" s="56">
        <v>16</v>
      </c>
      <c r="J31" s="19">
        <f t="shared" si="2"/>
        <v>-6.2111801242237252E-3</v>
      </c>
      <c r="K31" s="5"/>
      <c r="L31" s="60">
        <v>2823.8100589999999</v>
      </c>
      <c r="M31" s="19">
        <f t="shared" si="3"/>
        <v>4.8898538962904858E-4</v>
      </c>
      <c r="N31" s="5"/>
      <c r="O31" s="56">
        <v>1574.9799800000001</v>
      </c>
      <c r="P31" s="19">
        <f t="shared" si="4"/>
        <v>-4.9531660249796383E-3</v>
      </c>
    </row>
    <row r="32" spans="1:21" ht="16">
      <c r="A32" s="9">
        <v>43132</v>
      </c>
      <c r="B32" s="9"/>
      <c r="C32" s="58">
        <v>271.46798699999999</v>
      </c>
      <c r="D32" s="19">
        <f t="shared" si="0"/>
        <v>1.620067298236072E-2</v>
      </c>
      <c r="E32" s="16"/>
      <c r="F32" s="56">
        <v>198.76644899999999</v>
      </c>
      <c r="G32" s="19">
        <f t="shared" si="1"/>
        <v>-4.9776485663441949E-3</v>
      </c>
      <c r="H32" s="5"/>
      <c r="I32" s="56">
        <v>16.200001</v>
      </c>
      <c r="J32" s="19">
        <f t="shared" si="2"/>
        <v>1.250006250000002E-2</v>
      </c>
      <c r="K32" s="5"/>
      <c r="L32" s="60">
        <v>2821.9799800000001</v>
      </c>
      <c r="M32" s="19">
        <f t="shared" si="3"/>
        <v>-6.4808856182341223E-4</v>
      </c>
      <c r="N32" s="5"/>
      <c r="O32" s="56">
        <v>1579.87</v>
      </c>
      <c r="P32" s="19">
        <f t="shared" si="4"/>
        <v>3.1048140688110237E-3</v>
      </c>
    </row>
    <row r="33" spans="1:16" ht="16">
      <c r="A33" s="9">
        <v>43133</v>
      </c>
      <c r="B33" s="9"/>
      <c r="C33" s="58">
        <v>259.31210299999998</v>
      </c>
      <c r="D33" s="19">
        <f t="shared" si="0"/>
        <v>-4.4778333292020966E-2</v>
      </c>
      <c r="E33" s="16"/>
      <c r="F33" s="56">
        <v>192.87008700000001</v>
      </c>
      <c r="G33" s="19">
        <f t="shared" si="1"/>
        <v>-2.966477506472931E-2</v>
      </c>
      <c r="H33" s="5"/>
      <c r="I33" s="56">
        <v>16.299999</v>
      </c>
      <c r="J33" s="19">
        <f t="shared" si="2"/>
        <v>6.1727156683508699E-3</v>
      </c>
      <c r="K33" s="5"/>
      <c r="L33" s="60">
        <v>2762.1298830000001</v>
      </c>
      <c r="M33" s="19">
        <f t="shared" si="3"/>
        <v>-2.1208547694941515E-2</v>
      </c>
      <c r="N33" s="5"/>
      <c r="O33" s="56">
        <v>1547.2700199999999</v>
      </c>
      <c r="P33" s="19">
        <f t="shared" si="4"/>
        <v>-2.0634596517434933E-2</v>
      </c>
    </row>
    <row r="34" spans="1:16" ht="16">
      <c r="A34" s="9">
        <v>43136</v>
      </c>
      <c r="B34" s="9"/>
      <c r="C34" s="58">
        <v>248.412689</v>
      </c>
      <c r="D34" s="19">
        <f t="shared" si="0"/>
        <v>-4.2032029642673385E-2</v>
      </c>
      <c r="E34" s="16"/>
      <c r="F34" s="56">
        <v>182.07167100000001</v>
      </c>
      <c r="G34" s="19">
        <f t="shared" si="1"/>
        <v>-5.5988028874586426E-2</v>
      </c>
      <c r="H34" s="5"/>
      <c r="I34" s="56">
        <v>15.95</v>
      </c>
      <c r="J34" s="19">
        <f t="shared" si="2"/>
        <v>-2.1472332605664612E-2</v>
      </c>
      <c r="K34" s="5"/>
      <c r="L34" s="60">
        <v>2648.9399410000001</v>
      </c>
      <c r="M34" s="19">
        <f t="shared" si="3"/>
        <v>-4.0979225016407383E-2</v>
      </c>
      <c r="N34" s="5"/>
      <c r="O34" s="56">
        <v>1491.08997</v>
      </c>
      <c r="P34" s="19">
        <f t="shared" si="4"/>
        <v>-3.6309144023872419E-2</v>
      </c>
    </row>
    <row r="35" spans="1:16" ht="16">
      <c r="A35" s="9">
        <v>43137</v>
      </c>
      <c r="B35" s="9"/>
      <c r="C35" s="58">
        <v>257.97586100000001</v>
      </c>
      <c r="D35" s="19">
        <f t="shared" si="0"/>
        <v>3.8497115580114372E-2</v>
      </c>
      <c r="E35" s="16"/>
      <c r="F35" s="56">
        <v>189.95669599999999</v>
      </c>
      <c r="G35" s="19">
        <f t="shared" si="1"/>
        <v>4.3307258931017278E-2</v>
      </c>
      <c r="H35" s="5"/>
      <c r="I35" s="56">
        <v>16.100000000000001</v>
      </c>
      <c r="J35" s="19">
        <f t="shared" si="2"/>
        <v>9.4043887147337024E-3</v>
      </c>
      <c r="K35" s="5"/>
      <c r="L35" s="60">
        <v>2695.139893</v>
      </c>
      <c r="M35" s="19">
        <f t="shared" si="3"/>
        <v>1.7440920907613622E-2</v>
      </c>
      <c r="N35" s="5"/>
      <c r="O35" s="56">
        <v>1507.17004</v>
      </c>
      <c r="P35" s="19">
        <f t="shared" si="4"/>
        <v>1.0784104462858046E-2</v>
      </c>
    </row>
    <row r="36" spans="1:16" ht="16">
      <c r="A36" s="9">
        <v>43138</v>
      </c>
      <c r="B36" s="9"/>
      <c r="C36" s="58">
        <v>256.38034099999999</v>
      </c>
      <c r="D36" s="19">
        <f t="shared" si="0"/>
        <v>-6.1847647055629507E-3</v>
      </c>
      <c r="E36" s="16"/>
      <c r="F36" s="56">
        <v>190.205276</v>
      </c>
      <c r="G36" s="19">
        <f t="shared" si="1"/>
        <v>1.3086140432765347E-3</v>
      </c>
      <c r="H36" s="5"/>
      <c r="I36" s="56">
        <v>16.25</v>
      </c>
      <c r="J36" s="19">
        <f t="shared" si="2"/>
        <v>9.3167701863352548E-3</v>
      </c>
      <c r="K36" s="5"/>
      <c r="L36" s="60">
        <v>2681.6599120000001</v>
      </c>
      <c r="M36" s="19">
        <f t="shared" si="3"/>
        <v>-5.0015886132704912E-3</v>
      </c>
      <c r="N36" s="5"/>
      <c r="O36" s="56">
        <v>1507.9699700000001</v>
      </c>
      <c r="P36" s="19">
        <f t="shared" si="4"/>
        <v>5.3074966909516519E-4</v>
      </c>
    </row>
    <row r="37" spans="1:16" ht="16">
      <c r="A37" s="9">
        <v>43139</v>
      </c>
      <c r="B37" s="9"/>
      <c r="C37" s="58">
        <v>245.660416</v>
      </c>
      <c r="D37" s="19">
        <f t="shared" si="0"/>
        <v>-4.1812585778563949E-2</v>
      </c>
      <c r="E37" s="16"/>
      <c r="F37" s="56">
        <v>180.19238300000001</v>
      </c>
      <c r="G37" s="19">
        <f t="shared" si="1"/>
        <v>-5.2642561818316724E-2</v>
      </c>
      <c r="H37" s="5"/>
      <c r="I37" s="56">
        <v>15.9</v>
      </c>
      <c r="J37" s="19">
        <f t="shared" si="2"/>
        <v>-2.1538461538461506E-2</v>
      </c>
      <c r="K37" s="5"/>
      <c r="L37" s="60">
        <v>2581</v>
      </c>
      <c r="M37" s="19">
        <f t="shared" si="3"/>
        <v>-3.7536419718832703E-2</v>
      </c>
      <c r="N37" s="5"/>
      <c r="O37" s="56">
        <v>1463.7900400000001</v>
      </c>
      <c r="P37" s="19">
        <f t="shared" si="4"/>
        <v>-2.9297619235746475E-2</v>
      </c>
    </row>
    <row r="38" spans="1:16" ht="16">
      <c r="A38" s="9">
        <v>43140</v>
      </c>
      <c r="B38" s="9"/>
      <c r="C38" s="58">
        <v>248.602158</v>
      </c>
      <c r="D38" s="19">
        <f t="shared" si="0"/>
        <v>1.1974831142514963E-2</v>
      </c>
      <c r="E38" s="16"/>
      <c r="F38" s="56">
        <v>183.075928</v>
      </c>
      <c r="G38" s="19">
        <f t="shared" si="1"/>
        <v>1.6002590964125263E-2</v>
      </c>
      <c r="H38" s="5"/>
      <c r="I38" s="56">
        <v>16.049999</v>
      </c>
      <c r="J38" s="19">
        <f t="shared" si="2"/>
        <v>9.4338993710691987E-3</v>
      </c>
      <c r="K38" s="5"/>
      <c r="L38" s="60">
        <v>2619.5500489999999</v>
      </c>
      <c r="M38" s="19">
        <f t="shared" si="3"/>
        <v>1.4936090275087244E-2</v>
      </c>
      <c r="N38" s="5"/>
      <c r="O38" s="56">
        <v>1477.83997</v>
      </c>
      <c r="P38" s="19">
        <f t="shared" si="4"/>
        <v>9.5983232677276931E-3</v>
      </c>
    </row>
    <row r="39" spans="1:16" ht="16">
      <c r="A39" s="9">
        <v>43143</v>
      </c>
      <c r="B39" s="9"/>
      <c r="C39" s="58">
        <v>252.45135500000001</v>
      </c>
      <c r="D39" s="19">
        <f t="shared" si="0"/>
        <v>1.5483361170179455E-2</v>
      </c>
      <c r="E39" s="16"/>
      <c r="F39" s="56">
        <v>183.01628099999999</v>
      </c>
      <c r="G39" s="19">
        <f t="shared" si="1"/>
        <v>-3.2580471202092731E-4</v>
      </c>
      <c r="H39" s="5"/>
      <c r="I39" s="56">
        <v>16.350000000000001</v>
      </c>
      <c r="J39" s="19">
        <f t="shared" si="2"/>
        <v>1.8691652254931634E-2</v>
      </c>
      <c r="K39" s="5"/>
      <c r="L39" s="60">
        <v>2656</v>
      </c>
      <c r="M39" s="19">
        <f t="shared" si="3"/>
        <v>1.3914584687517051E-2</v>
      </c>
      <c r="N39" s="5"/>
      <c r="O39" s="56">
        <v>1490.9799800000001</v>
      </c>
      <c r="P39" s="19">
        <f t="shared" si="4"/>
        <v>8.8913618975943187E-3</v>
      </c>
    </row>
    <row r="40" spans="1:16" ht="16">
      <c r="A40" s="9">
        <v>43144</v>
      </c>
      <c r="B40" s="9"/>
      <c r="C40" s="58">
        <v>254.81471300000001</v>
      </c>
      <c r="D40" s="19">
        <f t="shared" si="0"/>
        <v>9.3616372152172111E-3</v>
      </c>
      <c r="E40" s="16"/>
      <c r="F40" s="56">
        <v>182.67820699999999</v>
      </c>
      <c r="G40" s="19">
        <f t="shared" si="1"/>
        <v>-1.8472345637927656E-3</v>
      </c>
      <c r="H40" s="5"/>
      <c r="I40" s="56">
        <v>16.399999999999999</v>
      </c>
      <c r="J40" s="19">
        <f t="shared" si="2"/>
        <v>3.0581039755350758E-3</v>
      </c>
      <c r="K40" s="5"/>
      <c r="L40" s="60">
        <v>2662.9399410000001</v>
      </c>
      <c r="M40" s="19">
        <f t="shared" si="3"/>
        <v>2.6129295933734475E-3</v>
      </c>
      <c r="N40" s="5"/>
      <c r="O40" s="56">
        <v>1494.9499499999999</v>
      </c>
      <c r="P40" s="19">
        <f t="shared" si="4"/>
        <v>2.662658153196551E-3</v>
      </c>
    </row>
    <row r="41" spans="1:16" ht="16">
      <c r="A41" s="9">
        <v>43145</v>
      </c>
      <c r="B41" s="9"/>
      <c r="C41" s="58">
        <v>261.84497099999999</v>
      </c>
      <c r="D41" s="19">
        <f t="shared" si="0"/>
        <v>2.7589686314541728E-2</v>
      </c>
      <c r="E41" s="16"/>
      <c r="F41" s="56">
        <v>183.64271500000001</v>
      </c>
      <c r="G41" s="19">
        <f t="shared" si="1"/>
        <v>5.2798197214625198E-3</v>
      </c>
      <c r="H41" s="5"/>
      <c r="I41" s="56">
        <v>16.299999</v>
      </c>
      <c r="J41" s="19">
        <f t="shared" si="2"/>
        <v>-6.0976219512194341E-3</v>
      </c>
      <c r="K41" s="5"/>
      <c r="L41" s="60">
        <v>2698.6298830000001</v>
      </c>
      <c r="M41" s="19">
        <f t="shared" si="3"/>
        <v>1.3402458482258295E-2</v>
      </c>
      <c r="N41" s="5"/>
      <c r="O41" s="56">
        <v>1522.09998</v>
      </c>
      <c r="P41" s="19">
        <f t="shared" si="4"/>
        <v>1.8161163188105345E-2</v>
      </c>
    </row>
    <row r="42" spans="1:16" ht="16">
      <c r="A42" s="9">
        <v>43146</v>
      </c>
      <c r="B42" s="9"/>
      <c r="C42" s="58">
        <v>266.93069500000001</v>
      </c>
      <c r="D42" s="19">
        <f t="shared" si="0"/>
        <v>1.9422652955973785E-2</v>
      </c>
      <c r="E42" s="16"/>
      <c r="F42" s="56">
        <v>184.21942100000001</v>
      </c>
      <c r="G42" s="19">
        <f t="shared" si="1"/>
        <v>3.1403696030087858E-3</v>
      </c>
      <c r="H42" s="5"/>
      <c r="I42" s="56">
        <v>16.5</v>
      </c>
      <c r="J42" s="19">
        <f t="shared" si="2"/>
        <v>1.2270000752760746E-2</v>
      </c>
      <c r="K42" s="5"/>
      <c r="L42" s="60">
        <v>2731.1999510000001</v>
      </c>
      <c r="M42" s="19">
        <f t="shared" si="3"/>
        <v>1.2069112628291467E-2</v>
      </c>
      <c r="N42" s="5"/>
      <c r="O42" s="56">
        <v>1537.1999499999999</v>
      </c>
      <c r="P42" s="19">
        <f t="shared" si="4"/>
        <v>9.9204849868008704E-3</v>
      </c>
    </row>
    <row r="43" spans="1:16" ht="16">
      <c r="A43" s="9">
        <v>43147</v>
      </c>
      <c r="B43" s="9"/>
      <c r="C43" s="58">
        <v>266.87088</v>
      </c>
      <c r="D43" s="19">
        <f t="shared" si="0"/>
        <v>-2.2408438265231201E-4</v>
      </c>
      <c r="E43" s="16"/>
      <c r="F43" s="56">
        <v>185.909775</v>
      </c>
      <c r="G43" s="19">
        <f t="shared" si="1"/>
        <v>9.1757643728560545E-3</v>
      </c>
      <c r="H43" s="5"/>
      <c r="I43" s="56">
        <v>16.25</v>
      </c>
      <c r="J43" s="19">
        <f t="shared" si="2"/>
        <v>-1.5151515151515138E-2</v>
      </c>
      <c r="K43" s="5"/>
      <c r="L43" s="60">
        <v>2732.219971</v>
      </c>
      <c r="M43" s="19">
        <f t="shared" si="3"/>
        <v>3.7346954390016229E-4</v>
      </c>
      <c r="N43" s="5"/>
      <c r="O43" s="56">
        <v>1543.5500500000001</v>
      </c>
      <c r="P43" s="19">
        <f t="shared" si="4"/>
        <v>4.1309525153185866E-3</v>
      </c>
    </row>
    <row r="44" spans="1:16" ht="16">
      <c r="A44" s="9">
        <v>43151</v>
      </c>
      <c r="B44" s="9"/>
      <c r="C44" s="58">
        <v>264.148529</v>
      </c>
      <c r="D44" s="19">
        <f t="shared" si="0"/>
        <v>-1.0201004320891105E-2</v>
      </c>
      <c r="E44" s="16"/>
      <c r="F44" s="56">
        <v>185.65126000000001</v>
      </c>
      <c r="G44" s="19">
        <f t="shared" si="1"/>
        <v>-1.3905401154941099E-3</v>
      </c>
      <c r="H44" s="5"/>
      <c r="I44" s="56">
        <v>16.399999999999999</v>
      </c>
      <c r="J44" s="19">
        <f t="shared" si="2"/>
        <v>9.2307692307691536E-3</v>
      </c>
      <c r="K44" s="5"/>
      <c r="L44" s="60">
        <v>2716.26001</v>
      </c>
      <c r="M44" s="19">
        <f t="shared" si="3"/>
        <v>-5.8413894815938505E-3</v>
      </c>
      <c r="N44" s="5"/>
      <c r="O44" s="56">
        <v>1529.98999</v>
      </c>
      <c r="P44" s="19">
        <f t="shared" si="4"/>
        <v>-8.7849823852488296E-3</v>
      </c>
    </row>
    <row r="45" spans="1:16" ht="16">
      <c r="A45" s="9">
        <v>43152</v>
      </c>
      <c r="B45" s="9"/>
      <c r="C45" s="58">
        <v>262.662689</v>
      </c>
      <c r="D45" s="19">
        <f t="shared" si="0"/>
        <v>-5.6250171281475581E-3</v>
      </c>
      <c r="E45" s="16"/>
      <c r="F45" s="56">
        <v>182.021942</v>
      </c>
      <c r="G45" s="19">
        <f t="shared" si="1"/>
        <v>-1.9549115906889125E-2</v>
      </c>
      <c r="H45" s="5"/>
      <c r="I45" s="56">
        <v>16.27</v>
      </c>
      <c r="J45" s="19">
        <f t="shared" si="2"/>
        <v>-7.9268292682925789E-3</v>
      </c>
      <c r="K45" s="5"/>
      <c r="L45" s="60">
        <v>2701.330078</v>
      </c>
      <c r="M45" s="19">
        <f t="shared" si="3"/>
        <v>-5.496503260010055E-3</v>
      </c>
      <c r="N45" s="5"/>
      <c r="O45" s="56">
        <v>1531.83997</v>
      </c>
      <c r="P45" s="19">
        <f t="shared" si="4"/>
        <v>1.2091451657143537E-3</v>
      </c>
    </row>
    <row r="46" spans="1:16" ht="16">
      <c r="A46" s="9">
        <v>43153</v>
      </c>
      <c r="B46" s="9"/>
      <c r="C46" s="58">
        <v>260.69818099999998</v>
      </c>
      <c r="D46" s="19">
        <f t="shared" si="0"/>
        <v>-7.4792046311534799E-3</v>
      </c>
      <c r="E46" s="16"/>
      <c r="F46" s="56">
        <v>184.41828899999999</v>
      </c>
      <c r="G46" s="19">
        <f t="shared" si="1"/>
        <v>1.3165154561420866E-2</v>
      </c>
      <c r="H46" s="5"/>
      <c r="I46" s="56">
        <v>15.8</v>
      </c>
      <c r="J46" s="19">
        <f t="shared" si="2"/>
        <v>-2.8887523048555575E-2</v>
      </c>
      <c r="K46" s="5"/>
      <c r="L46" s="60">
        <v>2703.959961</v>
      </c>
      <c r="M46" s="19">
        <f t="shared" si="3"/>
        <v>9.7355114853159286E-4</v>
      </c>
      <c r="N46" s="5"/>
      <c r="O46" s="56">
        <v>1529.98999</v>
      </c>
      <c r="P46" s="19">
        <f t="shared" si="4"/>
        <v>-1.2076848993566314E-3</v>
      </c>
    </row>
    <row r="47" spans="1:16" ht="16">
      <c r="A47" s="9">
        <v>43154</v>
      </c>
      <c r="B47" s="9"/>
      <c r="C47" s="58">
        <v>266.02325400000001</v>
      </c>
      <c r="D47" s="19">
        <f t="shared" si="0"/>
        <v>2.042619929135614E-2</v>
      </c>
      <c r="E47" s="16"/>
      <c r="F47" s="56">
        <v>187.28195199999999</v>
      </c>
      <c r="G47" s="19">
        <f t="shared" si="1"/>
        <v>1.5528085720391882E-2</v>
      </c>
      <c r="H47" s="5"/>
      <c r="I47" s="56">
        <v>15.7</v>
      </c>
      <c r="J47" s="19">
        <f t="shared" si="2"/>
        <v>-6.3291139240507777E-3</v>
      </c>
      <c r="K47" s="5"/>
      <c r="L47" s="60">
        <v>2747.3000489999999</v>
      </c>
      <c r="M47" s="19">
        <f t="shared" si="3"/>
        <v>1.6028376390592625E-2</v>
      </c>
      <c r="N47" s="5"/>
      <c r="O47" s="56">
        <v>1549.18994</v>
      </c>
      <c r="P47" s="19">
        <f t="shared" si="4"/>
        <v>1.2549069030183713E-2</v>
      </c>
    </row>
    <row r="48" spans="1:16" ht="16">
      <c r="A48" s="9">
        <v>43157</v>
      </c>
      <c r="B48" s="9"/>
      <c r="C48" s="58">
        <v>270.50070199999999</v>
      </c>
      <c r="D48" s="19">
        <f t="shared" si="0"/>
        <v>1.6831039890971233E-2</v>
      </c>
      <c r="E48" s="16"/>
      <c r="F48" s="56">
        <v>187.39134200000001</v>
      </c>
      <c r="G48" s="19">
        <f t="shared" si="1"/>
        <v>5.8409258784331008E-4</v>
      </c>
      <c r="H48" s="5"/>
      <c r="I48" s="56">
        <v>15.8</v>
      </c>
      <c r="J48" s="19">
        <f t="shared" si="2"/>
        <v>6.3694267515923553E-3</v>
      </c>
      <c r="K48" s="5"/>
      <c r="L48" s="60">
        <v>2779.6000979999999</v>
      </c>
      <c r="M48" s="19">
        <f t="shared" si="3"/>
        <v>1.1757015405636784E-2</v>
      </c>
      <c r="N48" s="5"/>
      <c r="O48" s="56">
        <v>1559.32996</v>
      </c>
      <c r="P48" s="19">
        <f t="shared" si="4"/>
        <v>6.5453691236854183E-3</v>
      </c>
    </row>
    <row r="49" spans="1:16" ht="16">
      <c r="A49" s="9">
        <v>43158</v>
      </c>
      <c r="B49" s="9"/>
      <c r="C49" s="58">
        <v>267.17999300000002</v>
      </c>
      <c r="D49" s="19">
        <f t="shared" si="0"/>
        <v>-1.2276156680731898E-2</v>
      </c>
      <c r="E49" s="16"/>
      <c r="F49" s="56">
        <v>183.931061</v>
      </c>
      <c r="G49" s="19">
        <f t="shared" si="1"/>
        <v>-1.8465532948688801E-2</v>
      </c>
      <c r="H49" s="5"/>
      <c r="I49" s="56">
        <v>15.35</v>
      </c>
      <c r="J49" s="19">
        <f t="shared" si="2"/>
        <v>-2.8481012658227889E-2</v>
      </c>
      <c r="K49" s="5"/>
      <c r="L49" s="60">
        <v>2744.280029</v>
      </c>
      <c r="M49" s="19">
        <f t="shared" si="3"/>
        <v>-1.270688867273162E-2</v>
      </c>
      <c r="N49" s="5"/>
      <c r="O49" s="56">
        <v>1536.4699700000001</v>
      </c>
      <c r="P49" s="19">
        <f t="shared" si="4"/>
        <v>-1.4660136460149742E-2</v>
      </c>
    </row>
    <row r="50" spans="1:16" ht="16">
      <c r="A50" s="9">
        <v>43159</v>
      </c>
      <c r="B50" s="9"/>
      <c r="C50" s="58">
        <v>262.92999300000002</v>
      </c>
      <c r="D50" s="19">
        <f t="shared" si="0"/>
        <v>-1.5906879674182806E-2</v>
      </c>
      <c r="E50" s="16"/>
      <c r="F50" s="56">
        <v>181.236435</v>
      </c>
      <c r="G50" s="19">
        <f t="shared" si="1"/>
        <v>-1.4650195488188911E-2</v>
      </c>
      <c r="H50" s="5"/>
      <c r="I50" s="56">
        <v>15.65</v>
      </c>
      <c r="J50" s="19">
        <f t="shared" si="2"/>
        <v>1.9543973941368087E-2</v>
      </c>
      <c r="K50" s="5"/>
      <c r="L50" s="60">
        <v>2713.830078</v>
      </c>
      <c r="M50" s="19">
        <f t="shared" si="3"/>
        <v>-1.1095788577777155E-2</v>
      </c>
      <c r="N50" s="5"/>
      <c r="O50" s="56">
        <v>1512.4499499999999</v>
      </c>
      <c r="P50" s="19">
        <f t="shared" si="4"/>
        <v>-1.5633250547682498E-2</v>
      </c>
    </row>
    <row r="51" spans="1:16" ht="16">
      <c r="A51" s="9">
        <v>43160</v>
      </c>
      <c r="B51" s="9"/>
      <c r="C51" s="58">
        <v>256.77999899999998</v>
      </c>
      <c r="D51" s="19">
        <f t="shared" si="0"/>
        <v>-2.3390233764620572E-2</v>
      </c>
      <c r="E51" s="16"/>
      <c r="F51" s="56">
        <v>178.62133800000001</v>
      </c>
      <c r="G51" s="19">
        <f t="shared" si="1"/>
        <v>-1.4429201280636517E-2</v>
      </c>
      <c r="H51" s="5"/>
      <c r="I51" s="56">
        <v>15.5</v>
      </c>
      <c r="J51" s="19">
        <f t="shared" si="2"/>
        <v>-9.5846645367412275E-3</v>
      </c>
      <c r="K51" s="5"/>
      <c r="L51" s="60">
        <v>2677.669922</v>
      </c>
      <c r="M51" s="19">
        <f t="shared" si="3"/>
        <v>-1.3324399450480251E-2</v>
      </c>
      <c r="N51" s="5"/>
      <c r="O51" s="56">
        <v>1507.39002</v>
      </c>
      <c r="P51" s="19">
        <f t="shared" si="4"/>
        <v>-3.3455189707268795E-3</v>
      </c>
    </row>
    <row r="52" spans="1:16" ht="16">
      <c r="A52" s="9">
        <v>43161</v>
      </c>
      <c r="B52" s="9"/>
      <c r="C52" s="58">
        <v>258.11999500000002</v>
      </c>
      <c r="D52" s="19">
        <f t="shared" si="0"/>
        <v>5.2184594018946928E-3</v>
      </c>
      <c r="E52" s="16"/>
      <c r="F52" s="56">
        <v>177.44804400000001</v>
      </c>
      <c r="G52" s="19">
        <f t="shared" si="1"/>
        <v>-6.568610520653495E-3</v>
      </c>
      <c r="H52" s="5"/>
      <c r="I52" s="56">
        <v>15.55</v>
      </c>
      <c r="J52" s="19">
        <f t="shared" si="2"/>
        <v>3.225806451612856E-3</v>
      </c>
      <c r="K52" s="5"/>
      <c r="L52" s="60">
        <v>2691.25</v>
      </c>
      <c r="M52" s="19">
        <f t="shared" si="3"/>
        <v>5.0716026977128958E-3</v>
      </c>
      <c r="N52" s="5"/>
      <c r="O52" s="56">
        <v>1533.17004</v>
      </c>
      <c r="P52" s="19">
        <f t="shared" si="4"/>
        <v>1.7102421840367477E-2</v>
      </c>
    </row>
    <row r="53" spans="1:16" ht="16">
      <c r="A53" s="9">
        <v>43164</v>
      </c>
      <c r="B53" s="9"/>
      <c r="C53" s="58">
        <v>263.11999500000002</v>
      </c>
      <c r="D53" s="19">
        <f t="shared" si="0"/>
        <v>1.9370835645646123E-2</v>
      </c>
      <c r="E53" s="16"/>
      <c r="F53" s="56">
        <v>180.709442</v>
      </c>
      <c r="G53" s="19">
        <f t="shared" si="1"/>
        <v>1.837945308656086E-2</v>
      </c>
      <c r="H53" s="5"/>
      <c r="I53" s="56">
        <v>15.7</v>
      </c>
      <c r="J53" s="19">
        <f t="shared" si="2"/>
        <v>9.6463022508037621E-3</v>
      </c>
      <c r="K53" s="5"/>
      <c r="L53" s="60">
        <v>2720.9399410000001</v>
      </c>
      <c r="M53" s="19">
        <f t="shared" si="3"/>
        <v>1.1032026381792903E-2</v>
      </c>
      <c r="N53" s="5"/>
      <c r="O53" s="56">
        <v>1546.0500500000001</v>
      </c>
      <c r="P53" s="19">
        <f t="shared" si="4"/>
        <v>8.400901181189413E-3</v>
      </c>
    </row>
    <row r="54" spans="1:16" ht="16">
      <c r="A54" s="9">
        <v>43165</v>
      </c>
      <c r="B54" s="9"/>
      <c r="C54" s="58">
        <v>266.92999300000002</v>
      </c>
      <c r="D54" s="19">
        <f t="shared" si="0"/>
        <v>1.4480077806325653E-2</v>
      </c>
      <c r="E54" s="16"/>
      <c r="F54" s="56">
        <v>180.61000100000001</v>
      </c>
      <c r="G54" s="19">
        <f t="shared" si="1"/>
        <v>-5.5028115243682674E-4</v>
      </c>
      <c r="H54" s="5"/>
      <c r="I54" s="56">
        <v>16</v>
      </c>
      <c r="J54" s="19">
        <f t="shared" si="2"/>
        <v>1.9108280254777066E-2</v>
      </c>
      <c r="K54" s="5"/>
      <c r="L54" s="60">
        <v>2728.1201169999999</v>
      </c>
      <c r="M54" s="19">
        <f t="shared" si="3"/>
        <v>2.6388586869583452E-3</v>
      </c>
      <c r="N54" s="5"/>
      <c r="O54" s="56">
        <v>1562.1999499999999</v>
      </c>
      <c r="P54" s="19">
        <f t="shared" si="4"/>
        <v>1.0445910208404907E-2</v>
      </c>
    </row>
    <row r="55" spans="1:16" ht="16">
      <c r="A55" s="9">
        <v>43166</v>
      </c>
      <c r="B55" s="9"/>
      <c r="C55" s="58">
        <v>265.35000600000001</v>
      </c>
      <c r="D55" s="19">
        <f t="shared" si="0"/>
        <v>-5.9191062879172529E-3</v>
      </c>
      <c r="E55" s="16"/>
      <c r="F55" s="56">
        <v>178.58000200000001</v>
      </c>
      <c r="G55" s="19">
        <f t="shared" si="1"/>
        <v>-1.1239682125908423E-2</v>
      </c>
      <c r="H55" s="5"/>
      <c r="I55" s="56">
        <v>16.149999999999999</v>
      </c>
      <c r="J55" s="19">
        <f t="shared" si="2"/>
        <v>9.3749999999999112E-3</v>
      </c>
      <c r="K55" s="5"/>
      <c r="L55" s="60">
        <v>2726.8000489999999</v>
      </c>
      <c r="M55" s="19">
        <f t="shared" si="3"/>
        <v>-4.8387458886944845E-4</v>
      </c>
      <c r="N55" s="5"/>
      <c r="O55" s="56">
        <v>1574.5300299999999</v>
      </c>
      <c r="P55" s="19">
        <f t="shared" si="4"/>
        <v>7.8927668638064663E-3</v>
      </c>
    </row>
    <row r="56" spans="1:16" ht="16">
      <c r="A56" s="9">
        <v>43167</v>
      </c>
      <c r="B56" s="9"/>
      <c r="C56" s="58">
        <v>266.33999599999999</v>
      </c>
      <c r="D56" s="19">
        <f t="shared" si="0"/>
        <v>3.730883654097239E-3</v>
      </c>
      <c r="E56" s="16"/>
      <c r="F56" s="56">
        <v>177.94000199999999</v>
      </c>
      <c r="G56" s="19">
        <f t="shared" si="1"/>
        <v>-3.5838279361202208E-3</v>
      </c>
      <c r="H56" s="5"/>
      <c r="I56" s="56">
        <v>16.299999</v>
      </c>
      <c r="J56" s="19">
        <f t="shared" si="2"/>
        <v>9.2878637770898997E-3</v>
      </c>
      <c r="K56" s="5"/>
      <c r="L56" s="60">
        <v>2738.969971</v>
      </c>
      <c r="M56" s="19">
        <f t="shared" si="3"/>
        <v>4.4630782533772173E-3</v>
      </c>
      <c r="N56" s="5"/>
      <c r="O56" s="56">
        <v>1571.9699700000001</v>
      </c>
      <c r="P56" s="19">
        <f t="shared" si="4"/>
        <v>-1.6259200848648403E-3</v>
      </c>
    </row>
    <row r="57" spans="1:16" ht="16">
      <c r="A57" s="9">
        <v>43168</v>
      </c>
      <c r="B57" s="9"/>
      <c r="C57" s="58">
        <v>270.76998900000001</v>
      </c>
      <c r="D57" s="19">
        <f t="shared" si="0"/>
        <v>1.6632849239811565E-2</v>
      </c>
      <c r="E57" s="16"/>
      <c r="F57" s="56">
        <v>182.16000399999999</v>
      </c>
      <c r="G57" s="19">
        <f t="shared" si="1"/>
        <v>2.3715870251591831E-2</v>
      </c>
      <c r="H57" s="5"/>
      <c r="I57" s="56">
        <v>16.299999</v>
      </c>
      <c r="J57" s="19">
        <f t="shared" si="2"/>
        <v>0</v>
      </c>
      <c r="K57" s="5"/>
      <c r="L57" s="60">
        <v>2786.570068</v>
      </c>
      <c r="M57" s="19">
        <f t="shared" si="3"/>
        <v>1.7378831277445883E-2</v>
      </c>
      <c r="N57" s="5"/>
      <c r="O57" s="56">
        <v>1597.14002</v>
      </c>
      <c r="P57" s="19">
        <f t="shared" si="4"/>
        <v>1.601178806233805E-2</v>
      </c>
    </row>
    <row r="58" spans="1:16" ht="16">
      <c r="A58" s="9">
        <v>43171</v>
      </c>
      <c r="B58" s="9"/>
      <c r="C58" s="58">
        <v>273.38000499999998</v>
      </c>
      <c r="D58" s="19">
        <f t="shared" si="0"/>
        <v>9.6392366437625387E-3</v>
      </c>
      <c r="E58" s="16"/>
      <c r="F58" s="56">
        <v>179.71000699999999</v>
      </c>
      <c r="G58" s="19">
        <f t="shared" si="1"/>
        <v>-1.3449697772294766E-2</v>
      </c>
      <c r="H58" s="5"/>
      <c r="I58" s="56">
        <v>16.450001</v>
      </c>
      <c r="J58" s="19">
        <f t="shared" si="2"/>
        <v>9.2025772516919346E-3</v>
      </c>
      <c r="K58" s="5"/>
      <c r="L58" s="60">
        <v>2783.0200199999999</v>
      </c>
      <c r="M58" s="19">
        <f t="shared" si="3"/>
        <v>-1.2739848320225677E-3</v>
      </c>
      <c r="N58" s="5"/>
      <c r="O58" s="56">
        <v>1601.06006</v>
      </c>
      <c r="P58" s="19">
        <f t="shared" si="4"/>
        <v>2.4544122311831451E-3</v>
      </c>
    </row>
    <row r="59" spans="1:16" ht="16">
      <c r="A59" s="9">
        <v>43172</v>
      </c>
      <c r="B59" s="9"/>
      <c r="C59" s="58">
        <v>268.52999899999998</v>
      </c>
      <c r="D59" s="19">
        <f t="shared" si="0"/>
        <v>-1.774089513240007E-2</v>
      </c>
      <c r="E59" s="16"/>
      <c r="F59" s="56">
        <v>178.35000600000001</v>
      </c>
      <c r="G59" s="19">
        <f t="shared" si="1"/>
        <v>-7.5677533082505466E-3</v>
      </c>
      <c r="H59" s="5"/>
      <c r="I59" s="56">
        <v>16.649999999999999</v>
      </c>
      <c r="J59" s="19">
        <f t="shared" si="2"/>
        <v>1.2157993181884708E-2</v>
      </c>
      <c r="K59" s="5"/>
      <c r="L59" s="60">
        <v>2765.3100589999999</v>
      </c>
      <c r="M59" s="19">
        <f t="shared" si="3"/>
        <v>-6.3635765724746607E-3</v>
      </c>
      <c r="N59" s="5"/>
      <c r="O59" s="56">
        <v>1592.0500500000001</v>
      </c>
      <c r="P59" s="19">
        <f t="shared" si="4"/>
        <v>-5.6275278017989816E-3</v>
      </c>
    </row>
    <row r="60" spans="1:16" ht="16">
      <c r="A60" s="9">
        <v>43173</v>
      </c>
      <c r="B60" s="9"/>
      <c r="C60" s="58">
        <v>264.42999300000002</v>
      </c>
      <c r="D60" s="19">
        <f t="shared" si="0"/>
        <v>-1.5268335065982575E-2</v>
      </c>
      <c r="E60" s="16"/>
      <c r="F60" s="56">
        <v>177.41000399999999</v>
      </c>
      <c r="G60" s="19">
        <f t="shared" si="1"/>
        <v>-5.270546500570461E-3</v>
      </c>
      <c r="H60" s="5"/>
      <c r="I60" s="56">
        <v>16.25</v>
      </c>
      <c r="J60" s="19">
        <f t="shared" si="2"/>
        <v>-2.4024024024023927E-2</v>
      </c>
      <c r="K60" s="5"/>
      <c r="L60" s="60">
        <v>2749.4799800000001</v>
      </c>
      <c r="M60" s="19">
        <f t="shared" si="3"/>
        <v>-5.7245222641414406E-3</v>
      </c>
      <c r="N60" s="5"/>
      <c r="O60" s="56">
        <v>1584.31006</v>
      </c>
      <c r="P60" s="19">
        <f t="shared" si="4"/>
        <v>-4.8616499211190378E-3</v>
      </c>
    </row>
    <row r="61" spans="1:16" ht="16">
      <c r="A61" s="9">
        <v>43174</v>
      </c>
      <c r="B61" s="9"/>
      <c r="C61" s="58">
        <v>266.60998499999999</v>
      </c>
      <c r="D61" s="19">
        <f t="shared" si="0"/>
        <v>8.2441177540701904E-3</v>
      </c>
      <c r="E61" s="16"/>
      <c r="F61" s="56">
        <v>178.070007</v>
      </c>
      <c r="G61" s="19">
        <f t="shared" si="1"/>
        <v>3.7202129819016161E-3</v>
      </c>
      <c r="H61" s="5"/>
      <c r="I61" s="56">
        <v>16.299999</v>
      </c>
      <c r="J61" s="19">
        <f t="shared" si="2"/>
        <v>3.0768615384615394E-3</v>
      </c>
      <c r="K61" s="5"/>
      <c r="L61" s="60">
        <v>2747.330078</v>
      </c>
      <c r="M61" s="19">
        <f t="shared" si="3"/>
        <v>-7.8193040707286166E-4</v>
      </c>
      <c r="N61" s="5"/>
      <c r="O61" s="56">
        <v>1576.62</v>
      </c>
      <c r="P61" s="19">
        <f t="shared" si="4"/>
        <v>-4.8538857349679221E-3</v>
      </c>
    </row>
    <row r="62" spans="1:16" ht="16">
      <c r="A62" s="9">
        <v>43175</v>
      </c>
      <c r="B62" s="9"/>
      <c r="C62" s="58">
        <v>267.60000600000001</v>
      </c>
      <c r="D62" s="19">
        <f t="shared" si="0"/>
        <v>3.713368049587551E-3</v>
      </c>
      <c r="E62" s="16"/>
      <c r="F62" s="56">
        <v>178.96000699999999</v>
      </c>
      <c r="G62" s="19">
        <f t="shared" si="1"/>
        <v>4.998034284347419E-3</v>
      </c>
      <c r="H62" s="5"/>
      <c r="I62" s="56">
        <v>15.9</v>
      </c>
      <c r="J62" s="19">
        <f t="shared" si="2"/>
        <v>-2.4539817456430524E-2</v>
      </c>
      <c r="K62" s="5"/>
      <c r="L62" s="60">
        <v>2752.01001</v>
      </c>
      <c r="M62" s="19">
        <f t="shared" si="3"/>
        <v>1.7034472986976468E-3</v>
      </c>
      <c r="N62" s="5"/>
      <c r="O62" s="56">
        <v>1586.0500500000001</v>
      </c>
      <c r="P62" s="19">
        <f t="shared" si="4"/>
        <v>5.9811812611791915E-3</v>
      </c>
    </row>
    <row r="63" spans="1:16" ht="16">
      <c r="A63" s="9">
        <v>43178</v>
      </c>
      <c r="B63" s="9"/>
      <c r="C63" s="58">
        <v>262.52999899999998</v>
      </c>
      <c r="D63" s="19">
        <f t="shared" si="0"/>
        <v>-1.8946214074449741E-2</v>
      </c>
      <c r="E63" s="16"/>
      <c r="F63" s="56">
        <v>177.10000600000001</v>
      </c>
      <c r="G63" s="19">
        <f t="shared" si="1"/>
        <v>-1.0393389177728363E-2</v>
      </c>
      <c r="H63" s="5"/>
      <c r="I63" s="56">
        <v>16.049999</v>
      </c>
      <c r="J63" s="19">
        <f t="shared" si="2"/>
        <v>9.4338993710691987E-3</v>
      </c>
      <c r="K63" s="5"/>
      <c r="L63" s="60">
        <v>2712.919922</v>
      </c>
      <c r="M63" s="19">
        <f t="shared" si="3"/>
        <v>-1.4204195427326871E-2</v>
      </c>
      <c r="N63" s="5"/>
      <c r="O63" s="56">
        <v>1570.56006</v>
      </c>
      <c r="P63" s="19">
        <f t="shared" si="4"/>
        <v>-9.7663941941806831E-3</v>
      </c>
    </row>
    <row r="64" spans="1:16" ht="16">
      <c r="A64" s="9">
        <v>43179</v>
      </c>
      <c r="B64" s="9"/>
      <c r="C64" s="58">
        <v>263.19000199999999</v>
      </c>
      <c r="D64" s="19">
        <f t="shared" si="0"/>
        <v>2.5140098370244335E-3</v>
      </c>
      <c r="E64" s="16"/>
      <c r="F64" s="56">
        <v>178.16000399999999</v>
      </c>
      <c r="G64" s="19">
        <f t="shared" si="1"/>
        <v>5.9853075329652228E-3</v>
      </c>
      <c r="H64" s="5"/>
      <c r="I64" s="56">
        <v>16.100000000000001</v>
      </c>
      <c r="J64" s="19">
        <f t="shared" si="2"/>
        <v>3.1153272969053347E-3</v>
      </c>
      <c r="K64" s="5"/>
      <c r="L64" s="60">
        <v>2716.9399410000001</v>
      </c>
      <c r="M64" s="19">
        <f t="shared" si="3"/>
        <v>1.4818052561744732E-3</v>
      </c>
      <c r="N64" s="5"/>
      <c r="O64" s="56">
        <v>1570.41003</v>
      </c>
      <c r="P64" s="19">
        <f t="shared" si="4"/>
        <v>-9.5526432780990156E-5</v>
      </c>
    </row>
    <row r="65" spans="1:16" ht="16">
      <c r="A65" s="9">
        <v>43180</v>
      </c>
      <c r="B65" s="9"/>
      <c r="C65" s="58">
        <v>261.85000600000001</v>
      </c>
      <c r="D65" s="19">
        <f t="shared" si="0"/>
        <v>-5.0913636149445551E-3</v>
      </c>
      <c r="E65" s="16"/>
      <c r="F65" s="56">
        <v>178.020004</v>
      </c>
      <c r="G65" s="19">
        <f t="shared" si="1"/>
        <v>-7.8581048976622547E-4</v>
      </c>
      <c r="H65" s="5"/>
      <c r="I65" s="56">
        <v>16.049999</v>
      </c>
      <c r="J65" s="19">
        <f t="shared" si="2"/>
        <v>-3.1056521739131204E-3</v>
      </c>
      <c r="K65" s="5"/>
      <c r="L65" s="60">
        <v>2711.929932</v>
      </c>
      <c r="M65" s="19">
        <f t="shared" si="3"/>
        <v>-1.8439896018298541E-3</v>
      </c>
      <c r="N65" s="5"/>
      <c r="O65" s="56">
        <v>1579.3000500000001</v>
      </c>
      <c r="P65" s="19">
        <f t="shared" si="4"/>
        <v>5.6609546743662253E-3</v>
      </c>
    </row>
    <row r="66" spans="1:16" ht="16">
      <c r="A66" s="9">
        <v>43181</v>
      </c>
      <c r="B66" s="9"/>
      <c r="C66" s="58">
        <v>252.60000600000001</v>
      </c>
      <c r="D66" s="19">
        <f t="shared" si="0"/>
        <v>-3.5325567263878588E-2</v>
      </c>
      <c r="E66" s="16"/>
      <c r="F66" s="56">
        <v>175.28999300000001</v>
      </c>
      <c r="G66" s="19">
        <f t="shared" si="1"/>
        <v>-1.5335417024257558E-2</v>
      </c>
      <c r="H66" s="5"/>
      <c r="I66" s="56">
        <v>15.75</v>
      </c>
      <c r="J66" s="19">
        <f t="shared" si="2"/>
        <v>-1.8691527644331907E-2</v>
      </c>
      <c r="K66" s="5"/>
      <c r="L66" s="60">
        <v>2643.6899410000001</v>
      </c>
      <c r="M66" s="19">
        <f t="shared" si="3"/>
        <v>-2.5162888684839291E-2</v>
      </c>
      <c r="N66" s="5"/>
      <c r="O66" s="56">
        <v>1543.87</v>
      </c>
      <c r="P66" s="19">
        <f t="shared" si="4"/>
        <v>-2.2434020691635026E-2</v>
      </c>
    </row>
    <row r="67" spans="1:16" ht="17" thickBot="1">
      <c r="A67" s="9">
        <v>43182</v>
      </c>
      <c r="B67" s="9"/>
      <c r="C67" s="59">
        <v>245.259995</v>
      </c>
      <c r="D67" s="20">
        <f t="shared" si="0"/>
        <v>-2.9057841748428181E-2</v>
      </c>
      <c r="E67" s="17"/>
      <c r="F67" s="57">
        <v>171.800003</v>
      </c>
      <c r="G67" s="20">
        <f t="shared" si="1"/>
        <v>-1.9909807401270241E-2</v>
      </c>
      <c r="H67" s="5"/>
      <c r="I67" s="57">
        <v>15.65</v>
      </c>
      <c r="J67" s="20">
        <f t="shared" si="2"/>
        <v>-6.3492063492063266E-3</v>
      </c>
      <c r="K67" s="5"/>
      <c r="L67" s="61">
        <v>2588.26001</v>
      </c>
      <c r="M67" s="20">
        <f t="shared" si="3"/>
        <v>-2.0966880472765737E-2</v>
      </c>
      <c r="N67" s="5"/>
      <c r="O67" s="57">
        <v>1510.07996</v>
      </c>
      <c r="P67" s="19">
        <f t="shared" si="4"/>
        <v>-2.1886583714950003E-2</v>
      </c>
    </row>
  </sheetData>
  <mergeCells count="10">
    <mergeCell ref="L4:M4"/>
    <mergeCell ref="O4:P4"/>
    <mergeCell ref="L5:M5"/>
    <mergeCell ref="O5:P5"/>
    <mergeCell ref="R7:U7"/>
    <mergeCell ref="C5:D5"/>
    <mergeCell ref="F5:G5"/>
    <mergeCell ref="C4:G4"/>
    <mergeCell ref="I5:J5"/>
    <mergeCell ref="I4:J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4AFD-B169-A44E-B696-6175C5612A37}">
  <sheetPr>
    <outlinePr summaryBelow="0" summaryRight="0"/>
  </sheetPr>
  <dimension ref="A1:P67"/>
  <sheetViews>
    <sheetView zoomScale="86" workbookViewId="0">
      <pane ySplit="6" topLeftCell="A7" activePane="bottomLeft" state="frozen"/>
      <selection pane="bottomLeft" activeCell="P7" sqref="P7"/>
    </sheetView>
  </sheetViews>
  <sheetFormatPr baseColWidth="10" defaultColWidth="14.5" defaultRowHeight="15" customHeight="1"/>
  <cols>
    <col min="1" max="1" width="14.5" style="6"/>
    <col min="2" max="2" width="1.6640625" style="6" customWidth="1"/>
    <col min="3" max="4" width="17.1640625" style="6" customWidth="1"/>
    <col min="5" max="5" width="1.6640625" style="6" customWidth="1"/>
    <col min="6" max="7" width="17.1640625" style="6" customWidth="1"/>
    <col min="8" max="8" width="1.6640625" style="6" customWidth="1"/>
    <col min="9" max="9" width="17.1640625" style="6" customWidth="1"/>
    <col min="10" max="10" width="17.1640625" style="52" customWidth="1"/>
    <col min="11" max="11" width="12.6640625" style="6" customWidth="1"/>
    <col min="12" max="16384" width="14.5" style="6"/>
  </cols>
  <sheetData>
    <row r="1" spans="1:16" ht="15" customHeight="1" thickBot="1"/>
    <row r="2" spans="1:16" ht="24" customHeight="1" thickBot="1">
      <c r="F2" s="192" t="s">
        <v>54</v>
      </c>
      <c r="G2" s="193"/>
      <c r="H2" s="194"/>
    </row>
    <row r="3" spans="1:16" ht="15" customHeight="1" thickBot="1"/>
    <row r="4" spans="1:16" s="7" customFormat="1" ht="22" customHeight="1" thickBot="1">
      <c r="C4" s="184" t="s">
        <v>28</v>
      </c>
      <c r="D4" s="185"/>
      <c r="E4" s="185"/>
      <c r="F4" s="185"/>
      <c r="G4" s="186"/>
      <c r="I4" s="184" t="s">
        <v>29</v>
      </c>
      <c r="J4" s="186"/>
      <c r="L4" s="184" t="s">
        <v>30</v>
      </c>
      <c r="M4" s="186"/>
      <c r="O4" s="184" t="s">
        <v>31</v>
      </c>
      <c r="P4" s="186"/>
    </row>
    <row r="5" spans="1:16" ht="21" customHeight="1">
      <c r="C5" s="195" t="s">
        <v>38</v>
      </c>
      <c r="D5" s="196"/>
      <c r="E5" s="14"/>
      <c r="F5" s="197" t="s">
        <v>37</v>
      </c>
      <c r="G5" s="198"/>
      <c r="I5" s="199" t="s">
        <v>36</v>
      </c>
      <c r="J5" s="200"/>
      <c r="L5" s="189" t="s">
        <v>4</v>
      </c>
      <c r="M5" s="190"/>
      <c r="O5" s="189" t="s">
        <v>5</v>
      </c>
      <c r="P5" s="190"/>
    </row>
    <row r="6" spans="1:16" ht="16">
      <c r="A6" s="8" t="s">
        <v>0</v>
      </c>
      <c r="B6" s="8"/>
      <c r="C6" s="11" t="s">
        <v>33</v>
      </c>
      <c r="D6" s="12" t="s">
        <v>55</v>
      </c>
      <c r="E6" s="15"/>
      <c r="F6" s="13" t="s">
        <v>33</v>
      </c>
      <c r="G6" s="12" t="s">
        <v>55</v>
      </c>
      <c r="H6" s="4"/>
      <c r="I6" s="13" t="s">
        <v>33</v>
      </c>
      <c r="J6" s="53" t="s">
        <v>55</v>
      </c>
      <c r="K6" s="4"/>
      <c r="L6" s="11" t="s">
        <v>33</v>
      </c>
      <c r="M6" s="55" t="s">
        <v>55</v>
      </c>
      <c r="N6" s="10"/>
      <c r="O6" s="11" t="s">
        <v>33</v>
      </c>
      <c r="P6" s="55" t="s">
        <v>55</v>
      </c>
    </row>
    <row r="7" spans="1:16" ht="16">
      <c r="A7" s="9">
        <v>43095</v>
      </c>
      <c r="B7" s="9"/>
      <c r="C7" s="58">
        <v>256.99859600000002</v>
      </c>
      <c r="D7" s="18" t="s">
        <v>35</v>
      </c>
      <c r="E7" s="16"/>
      <c r="F7" s="56">
        <v>189.28054800000001</v>
      </c>
      <c r="G7" s="18" t="s">
        <v>35</v>
      </c>
      <c r="H7" s="5"/>
      <c r="I7" s="56">
        <v>22.324891999999998</v>
      </c>
      <c r="J7" s="19" t="s">
        <v>35</v>
      </c>
      <c r="K7" s="5"/>
      <c r="L7" s="60">
        <v>2680.5</v>
      </c>
      <c r="M7" s="19" t="s">
        <v>35</v>
      </c>
      <c r="N7" s="5"/>
      <c r="O7" s="56">
        <v>1544.2299800000001</v>
      </c>
      <c r="P7" s="19" t="s">
        <v>35</v>
      </c>
    </row>
    <row r="8" spans="1:16" ht="16">
      <c r="A8" s="9">
        <v>43096</v>
      </c>
      <c r="B8" s="9"/>
      <c r="C8" s="58">
        <v>255.23353599999999</v>
      </c>
      <c r="D8" s="19">
        <f>C27/C7-1</f>
        <v>4.3884757253693341E-2</v>
      </c>
      <c r="E8" s="16"/>
      <c r="F8" s="56">
        <v>189.111526</v>
      </c>
      <c r="G8" s="19">
        <f>F27/F7-1</f>
        <v>7.8850580039529383E-2</v>
      </c>
      <c r="H8" s="5"/>
      <c r="I8" s="56">
        <v>22.225451</v>
      </c>
      <c r="J8" s="19">
        <f>I27/I7-1</f>
        <v>-0.28730513007632907</v>
      </c>
      <c r="K8" s="5"/>
      <c r="L8" s="60">
        <v>2682.6201169999999</v>
      </c>
      <c r="M8" s="19">
        <f>L27/L7-1</f>
        <v>5.9224025368401323E-2</v>
      </c>
      <c r="N8" s="5"/>
      <c r="O8" s="56">
        <v>1543.93994</v>
      </c>
      <c r="P8" s="19">
        <f>O27/O7-1</f>
        <v>3.7196570940812856E-2</v>
      </c>
    </row>
    <row r="9" spans="1:16" ht="16">
      <c r="A9" s="9">
        <v>43097</v>
      </c>
      <c r="B9" s="9"/>
      <c r="C9" s="58">
        <v>255.78199799999999</v>
      </c>
      <c r="D9" s="19">
        <f t="shared" ref="D9:D48" si="0">C28/C8-1</f>
        <v>4.762657443260121E-2</v>
      </c>
      <c r="E9" s="16"/>
      <c r="F9" s="56">
        <v>188.70384200000001</v>
      </c>
      <c r="G9" s="19">
        <f t="shared" ref="G9:G48" si="1">F28/F8-1</f>
        <v>8.9594539044648203E-2</v>
      </c>
      <c r="H9" s="5"/>
      <c r="I9" s="56">
        <v>22.126007000000001</v>
      </c>
      <c r="J9" s="19">
        <f t="shared" ref="J9:J48" si="2">I28/I8-1</f>
        <v>-0.27293070453328483</v>
      </c>
      <c r="K9" s="5"/>
      <c r="L9" s="60">
        <v>2687.540039</v>
      </c>
      <c r="M9" s="19">
        <f t="shared" ref="M9:M48" si="3">L28/L8-1</f>
        <v>7.0919471152239844E-2</v>
      </c>
      <c r="N9" s="5"/>
      <c r="O9" s="56">
        <v>1548.9300499999999</v>
      </c>
      <c r="P9" s="19">
        <f t="shared" ref="P9:P48" si="4">O28/O8-1</f>
        <v>4.153019061091201E-2</v>
      </c>
    </row>
    <row r="10" spans="1:16" ht="16">
      <c r="A10" s="9">
        <v>43098</v>
      </c>
      <c r="B10" s="9"/>
      <c r="C10" s="58">
        <v>254.04686000000001</v>
      </c>
      <c r="D10" s="19">
        <f t="shared" si="0"/>
        <v>6.2300267902356543E-2</v>
      </c>
      <c r="E10" s="16"/>
      <c r="F10" s="56">
        <v>188.45526100000001</v>
      </c>
      <c r="G10" s="19">
        <f t="shared" si="1"/>
        <v>7.9776616312878135E-2</v>
      </c>
      <c r="H10" s="5"/>
      <c r="I10" s="56">
        <v>19.242167999999999</v>
      </c>
      <c r="J10" s="19">
        <f t="shared" si="2"/>
        <v>-0.27415737507449944</v>
      </c>
      <c r="K10" s="5"/>
      <c r="L10" s="60">
        <v>2673.610107</v>
      </c>
      <c r="M10" s="19">
        <f t="shared" si="3"/>
        <v>6.176279705278831E-2</v>
      </c>
      <c r="N10" s="5"/>
      <c r="O10" s="56">
        <v>1535.51001</v>
      </c>
      <c r="P10" s="19">
        <f t="shared" si="4"/>
        <v>3.1750910894911E-2</v>
      </c>
    </row>
    <row r="11" spans="1:16" ht="16">
      <c r="A11" s="9">
        <v>43102</v>
      </c>
      <c r="B11" s="9"/>
      <c r="C11" s="58">
        <v>254.95433</v>
      </c>
      <c r="D11" s="19">
        <f t="shared" si="0"/>
        <v>5.5660341560608062E-2</v>
      </c>
      <c r="E11" s="16"/>
      <c r="F11" s="56">
        <v>186.96376000000001</v>
      </c>
      <c r="G11" s="19">
        <f t="shared" si="1"/>
        <v>6.4791812843049135E-2</v>
      </c>
      <c r="H11" s="5"/>
      <c r="I11" s="56">
        <v>19.888546000000002</v>
      </c>
      <c r="J11" s="19">
        <f t="shared" si="2"/>
        <v>-0.16329594461497265</v>
      </c>
      <c r="K11" s="5"/>
      <c r="L11" s="60">
        <v>2695.8100589999999</v>
      </c>
      <c r="M11" s="19">
        <f t="shared" si="3"/>
        <v>5.5662500904811285E-2</v>
      </c>
      <c r="N11" s="5"/>
      <c r="O11" s="56">
        <v>1550.01001</v>
      </c>
      <c r="P11" s="19">
        <f t="shared" si="4"/>
        <v>3.0810570879964638E-2</v>
      </c>
    </row>
    <row r="12" spans="1:16" ht="16">
      <c r="A12" s="9">
        <v>43103</v>
      </c>
      <c r="B12" s="9"/>
      <c r="C12" s="58">
        <v>252.58097799999999</v>
      </c>
      <c r="D12" s="19">
        <f t="shared" si="0"/>
        <v>4.77960386081695E-2</v>
      </c>
      <c r="E12" s="16"/>
      <c r="F12" s="56">
        <v>187.93820199999999</v>
      </c>
      <c r="G12" s="19">
        <f t="shared" si="1"/>
        <v>6.8446569538396007E-2</v>
      </c>
      <c r="H12" s="5"/>
      <c r="I12" s="56">
        <v>19.192446</v>
      </c>
      <c r="J12" s="19">
        <f t="shared" si="2"/>
        <v>-0.1955168567878216</v>
      </c>
      <c r="K12" s="5"/>
      <c r="L12" s="60">
        <v>2713.0600589999999</v>
      </c>
      <c r="M12" s="19">
        <f t="shared" si="3"/>
        <v>4.7481089987282399E-2</v>
      </c>
      <c r="N12" s="5"/>
      <c r="O12" s="56">
        <v>1552.57996</v>
      </c>
      <c r="P12" s="19">
        <f t="shared" si="4"/>
        <v>1.610955402797698E-2</v>
      </c>
    </row>
    <row r="13" spans="1:16" ht="16">
      <c r="A13" s="9">
        <v>43104</v>
      </c>
      <c r="B13" s="9"/>
      <c r="C13" s="58">
        <v>256.11105300000003</v>
      </c>
      <c r="D13" s="19">
        <f t="shared" si="0"/>
        <v>7.477605459267811E-2</v>
      </c>
      <c r="E13" s="16"/>
      <c r="F13" s="56">
        <v>189.42970299999999</v>
      </c>
      <c r="G13" s="19">
        <f t="shared" si="1"/>
        <v>5.7615997624580917E-2</v>
      </c>
      <c r="H13" s="5"/>
      <c r="I13" s="56">
        <v>19.142724999999999</v>
      </c>
      <c r="J13" s="19">
        <f t="shared" si="2"/>
        <v>-0.15591785434748651</v>
      </c>
      <c r="K13" s="5"/>
      <c r="L13" s="60">
        <v>2723.98999</v>
      </c>
      <c r="M13" s="19">
        <f t="shared" si="3"/>
        <v>4.0146520398131713E-2</v>
      </c>
      <c r="N13" s="5"/>
      <c r="O13" s="56">
        <v>1555.7199700000001</v>
      </c>
      <c r="P13" s="19">
        <f t="shared" si="4"/>
        <v>1.7577220306257191E-2</v>
      </c>
    </row>
    <row r="14" spans="1:16" ht="16">
      <c r="A14" s="9">
        <v>43105</v>
      </c>
      <c r="B14" s="9"/>
      <c r="C14" s="58">
        <v>254.80474899999999</v>
      </c>
      <c r="D14" s="19">
        <f t="shared" si="0"/>
        <v>1.2498679625513764E-2</v>
      </c>
      <c r="E14" s="16"/>
      <c r="F14" s="56">
        <v>191.40841699999999</v>
      </c>
      <c r="G14" s="19">
        <f t="shared" si="1"/>
        <v>1.8161797994267204E-2</v>
      </c>
      <c r="H14" s="5"/>
      <c r="I14" s="56">
        <v>19.192446</v>
      </c>
      <c r="J14" s="19">
        <f t="shared" si="2"/>
        <v>-0.14850163704488251</v>
      </c>
      <c r="K14" s="5"/>
      <c r="L14" s="60">
        <v>2743.1499020000001</v>
      </c>
      <c r="M14" s="19">
        <f t="shared" si="3"/>
        <v>1.4001480600154492E-2</v>
      </c>
      <c r="N14" s="5"/>
      <c r="O14" s="56">
        <v>1560.01001</v>
      </c>
      <c r="P14" s="19">
        <f t="shared" si="4"/>
        <v>-5.4315366280218713E-3</v>
      </c>
    </row>
    <row r="15" spans="1:16" ht="16">
      <c r="A15" s="9">
        <v>43108</v>
      </c>
      <c r="B15" s="9"/>
      <c r="C15" s="58">
        <v>251.105133</v>
      </c>
      <c r="D15" s="19">
        <f t="shared" si="0"/>
        <v>-2.5086110149383334E-2</v>
      </c>
      <c r="E15" s="16"/>
      <c r="F15" s="56">
        <v>190.951019</v>
      </c>
      <c r="G15" s="19">
        <f t="shared" si="1"/>
        <v>-4.8779181952066319E-2</v>
      </c>
      <c r="H15" s="5"/>
      <c r="I15" s="56">
        <v>19.639938000000001</v>
      </c>
      <c r="J15" s="19">
        <f t="shared" si="2"/>
        <v>-0.16894386468509548</v>
      </c>
      <c r="K15" s="5"/>
      <c r="L15" s="60">
        <v>2747.709961</v>
      </c>
      <c r="M15" s="19">
        <f t="shared" si="3"/>
        <v>-3.4343715934485597E-2</v>
      </c>
      <c r="N15" s="5"/>
      <c r="O15" s="56">
        <v>1561.81006</v>
      </c>
      <c r="P15" s="19">
        <f t="shared" si="4"/>
        <v>-4.4179229337124593E-2</v>
      </c>
    </row>
    <row r="16" spans="1:16" ht="16">
      <c r="A16" s="9">
        <v>43109</v>
      </c>
      <c r="B16" s="9"/>
      <c r="C16" s="58">
        <v>253.22917200000001</v>
      </c>
      <c r="D16" s="19">
        <f t="shared" si="0"/>
        <v>2.7361957590886998E-2</v>
      </c>
      <c r="E16" s="16"/>
      <c r="F16" s="56">
        <v>192.00502</v>
      </c>
      <c r="G16" s="19">
        <f t="shared" si="1"/>
        <v>-5.2072149455248962E-3</v>
      </c>
      <c r="H16" s="5"/>
      <c r="I16" s="56">
        <v>19.341612000000001</v>
      </c>
      <c r="J16" s="19">
        <f t="shared" si="2"/>
        <v>-0.18024181135398687</v>
      </c>
      <c r="K16" s="5"/>
      <c r="L16" s="60">
        <v>2751.290039</v>
      </c>
      <c r="M16" s="19">
        <f t="shared" si="3"/>
        <v>-1.9132320640155021E-2</v>
      </c>
      <c r="N16" s="5"/>
      <c r="O16" s="56">
        <v>1560.09998</v>
      </c>
      <c r="P16" s="19">
        <f t="shared" si="4"/>
        <v>-3.4985060859449191E-2</v>
      </c>
    </row>
    <row r="17" spans="1:16" ht="16">
      <c r="A17" s="9">
        <v>43110</v>
      </c>
      <c r="B17" s="9"/>
      <c r="C17" s="58">
        <v>253.61807300000001</v>
      </c>
      <c r="D17" s="19">
        <f t="shared" si="0"/>
        <v>1.244394149027972E-2</v>
      </c>
      <c r="E17" s="16"/>
      <c r="F17" s="56">
        <v>190.71238700000001</v>
      </c>
      <c r="G17" s="19">
        <f t="shared" si="1"/>
        <v>-9.3734215907480545E-3</v>
      </c>
      <c r="H17" s="5"/>
      <c r="I17" s="56">
        <v>19.490773999999998</v>
      </c>
      <c r="J17" s="19">
        <f t="shared" si="2"/>
        <v>-0.15984251984788034</v>
      </c>
      <c r="K17" s="5"/>
      <c r="L17" s="60">
        <v>2748.2299800000001</v>
      </c>
      <c r="M17" s="19">
        <f t="shared" si="3"/>
        <v>-2.5308173988558447E-2</v>
      </c>
      <c r="N17" s="5"/>
      <c r="O17" s="56">
        <v>1559.8000500000001</v>
      </c>
      <c r="P17" s="19">
        <f t="shared" si="4"/>
        <v>-3.3414531548163873E-2</v>
      </c>
    </row>
    <row r="18" spans="1:16" ht="16">
      <c r="A18" s="9">
        <v>43111</v>
      </c>
      <c r="B18" s="9"/>
      <c r="C18" s="58">
        <v>254.41584800000001</v>
      </c>
      <c r="D18" s="19">
        <f t="shared" si="0"/>
        <v>-3.1376537586104924E-2</v>
      </c>
      <c r="E18" s="16"/>
      <c r="F18" s="56">
        <v>193.57605000000001</v>
      </c>
      <c r="G18" s="19">
        <f t="shared" si="1"/>
        <v>-5.5161618841255478E-2</v>
      </c>
      <c r="H18" s="5"/>
      <c r="I18" s="56">
        <v>19.590218</v>
      </c>
      <c r="J18" s="19">
        <f t="shared" si="2"/>
        <v>-0.18422942054533076</v>
      </c>
      <c r="K18" s="5"/>
      <c r="L18" s="60">
        <v>2767.5600589999999</v>
      </c>
      <c r="M18" s="19">
        <f t="shared" si="3"/>
        <v>-6.0850067576949995E-2</v>
      </c>
      <c r="N18" s="5"/>
      <c r="O18" s="56">
        <v>1586.7900400000001</v>
      </c>
      <c r="P18" s="19">
        <f t="shared" si="4"/>
        <v>-6.1552767612746195E-2</v>
      </c>
    </row>
    <row r="19" spans="1:16" ht="16">
      <c r="A19" s="9">
        <v>43112</v>
      </c>
      <c r="B19" s="9"/>
      <c r="C19" s="58">
        <v>256.31051600000001</v>
      </c>
      <c r="D19" s="19">
        <f t="shared" si="0"/>
        <v>-2.2851131506556155E-2</v>
      </c>
      <c r="E19" s="16"/>
      <c r="F19" s="56">
        <v>195.306183</v>
      </c>
      <c r="G19" s="19">
        <f t="shared" si="1"/>
        <v>-5.4242877670042322E-2</v>
      </c>
      <c r="H19" s="5"/>
      <c r="I19" s="56">
        <v>19.590218</v>
      </c>
      <c r="J19" s="19">
        <f t="shared" si="2"/>
        <v>-0.1807136092104743</v>
      </c>
      <c r="K19" s="5"/>
      <c r="L19" s="60">
        <v>2786.23999</v>
      </c>
      <c r="M19" s="19">
        <f t="shared" si="3"/>
        <v>-5.3480324489680764E-2</v>
      </c>
      <c r="N19" s="5"/>
      <c r="O19" s="56">
        <v>1591.9699700000001</v>
      </c>
      <c r="P19" s="19">
        <f t="shared" si="4"/>
        <v>-6.8660671704241394E-2</v>
      </c>
    </row>
    <row r="20" spans="1:16" ht="16">
      <c r="A20" s="9">
        <v>43116</v>
      </c>
      <c r="B20" s="9"/>
      <c r="C20" s="58">
        <v>257.73651100000001</v>
      </c>
      <c r="D20" s="19">
        <f t="shared" si="0"/>
        <v>-1.5056584724756239E-2</v>
      </c>
      <c r="E20" s="16"/>
      <c r="F20" s="56">
        <v>195.196808</v>
      </c>
      <c r="G20" s="19">
        <f t="shared" si="1"/>
        <v>-6.2926333468920514E-2</v>
      </c>
      <c r="H20" s="5"/>
      <c r="I20" s="56">
        <v>19.391331000000001</v>
      </c>
      <c r="J20" s="19">
        <f t="shared" si="2"/>
        <v>-0.16539979289663842</v>
      </c>
      <c r="K20" s="5"/>
      <c r="L20" s="60">
        <v>2776.419922</v>
      </c>
      <c r="M20" s="19">
        <f t="shared" si="3"/>
        <v>-4.6743995659900062E-2</v>
      </c>
      <c r="N20" s="5"/>
      <c r="O20" s="56">
        <v>1572.9699700000001</v>
      </c>
      <c r="P20" s="19">
        <f t="shared" si="4"/>
        <v>-6.3437119985372603E-2</v>
      </c>
    </row>
    <row r="21" spans="1:16" ht="16">
      <c r="A21" s="9">
        <v>43117</v>
      </c>
      <c r="B21" s="9"/>
      <c r="C21" s="58">
        <v>252.93997200000001</v>
      </c>
      <c r="D21" s="19">
        <f t="shared" si="0"/>
        <v>-1.1336376009218219E-2</v>
      </c>
      <c r="E21" s="16"/>
      <c r="F21" s="56">
        <v>198.68691999999999</v>
      </c>
      <c r="G21" s="19">
        <f t="shared" si="1"/>
        <v>-6.4133225990048004E-2</v>
      </c>
      <c r="H21" s="5"/>
      <c r="I21" s="56">
        <v>18.744955000000001</v>
      </c>
      <c r="J21" s="19">
        <f t="shared" si="2"/>
        <v>-0.15426125210280828</v>
      </c>
      <c r="K21" s="5"/>
      <c r="L21" s="60">
        <v>2802.5600589999999</v>
      </c>
      <c r="M21" s="19">
        <f t="shared" si="3"/>
        <v>-4.087277291911029E-2</v>
      </c>
      <c r="N21" s="5"/>
      <c r="O21" s="56">
        <v>1586.66003</v>
      </c>
      <c r="P21" s="19">
        <f t="shared" si="4"/>
        <v>-4.9600451049933381E-2</v>
      </c>
    </row>
    <row r="22" spans="1:16" ht="16">
      <c r="A22" s="9">
        <v>43118</v>
      </c>
      <c r="B22" s="9"/>
      <c r="C22" s="58">
        <v>250.26748699999999</v>
      </c>
      <c r="D22" s="19">
        <f t="shared" si="0"/>
        <v>3.5205977645953013E-2</v>
      </c>
      <c r="E22" s="16"/>
      <c r="F22" s="56">
        <v>197.20536799999999</v>
      </c>
      <c r="G22" s="19">
        <f t="shared" si="1"/>
        <v>-7.5718144908582752E-2</v>
      </c>
      <c r="H22" s="5"/>
      <c r="I22" s="56">
        <v>16.587047999999999</v>
      </c>
      <c r="J22" s="19">
        <f t="shared" si="2"/>
        <v>-0.13043274843817987</v>
      </c>
      <c r="K22" s="5"/>
      <c r="L22" s="60">
        <v>2798.030029</v>
      </c>
      <c r="M22" s="19">
        <f t="shared" si="3"/>
        <v>-3.7084013834509544E-2</v>
      </c>
      <c r="N22" s="5"/>
      <c r="O22" s="56">
        <v>1576.7299800000001</v>
      </c>
      <c r="P22" s="19">
        <f t="shared" si="4"/>
        <v>-4.068927733687222E-2</v>
      </c>
    </row>
    <row r="23" spans="1:16" ht="16">
      <c r="A23" s="9">
        <v>43119</v>
      </c>
      <c r="B23" s="9"/>
      <c r="C23" s="58">
        <v>255.40306100000001</v>
      </c>
      <c r="D23" s="19">
        <f t="shared" si="0"/>
        <v>6.65815931575644E-2</v>
      </c>
      <c r="E23" s="16"/>
      <c r="F23" s="56">
        <v>200.188354</v>
      </c>
      <c r="G23" s="19">
        <f t="shared" si="1"/>
        <v>-6.5849865709537769E-2</v>
      </c>
      <c r="H23" s="5"/>
      <c r="I23" s="56">
        <v>16.308606999999999</v>
      </c>
      <c r="J23" s="19">
        <f t="shared" si="2"/>
        <v>-5.2479500873211515E-3</v>
      </c>
      <c r="K23" s="5"/>
      <c r="L23" s="60">
        <v>2810.3000489999999</v>
      </c>
      <c r="M23" s="19">
        <f t="shared" si="3"/>
        <v>-2.3884689337621112E-2</v>
      </c>
      <c r="N23" s="5"/>
      <c r="O23" s="56">
        <v>1597.6300100000001</v>
      </c>
      <c r="P23" s="19">
        <f t="shared" si="4"/>
        <v>-2.5070893876198208E-2</v>
      </c>
    </row>
    <row r="24" spans="1:16" ht="16">
      <c r="A24" s="9">
        <v>43122</v>
      </c>
      <c r="B24" s="9"/>
      <c r="C24" s="58">
        <v>260.78793300000001</v>
      </c>
      <c r="D24" s="19">
        <f t="shared" si="0"/>
        <v>4.4900867495867525E-2</v>
      </c>
      <c r="E24" s="16"/>
      <c r="F24" s="56">
        <v>203.300613</v>
      </c>
      <c r="G24" s="19">
        <f t="shared" si="1"/>
        <v>-7.1325722574251293E-2</v>
      </c>
      <c r="H24" s="5"/>
      <c r="I24" s="56">
        <v>16.706377</v>
      </c>
      <c r="J24" s="19">
        <f t="shared" si="2"/>
        <v>-3.5936239066891584E-3</v>
      </c>
      <c r="K24" s="5"/>
      <c r="L24" s="60">
        <v>2832.969971</v>
      </c>
      <c r="M24" s="19">
        <f t="shared" si="3"/>
        <v>-2.7783537927839275E-2</v>
      </c>
      <c r="N24" s="5"/>
      <c r="O24" s="56">
        <v>1605.17004</v>
      </c>
      <c r="P24" s="19">
        <f t="shared" si="4"/>
        <v>-3.3850115271683023E-2</v>
      </c>
    </row>
    <row r="25" spans="1:16" ht="16">
      <c r="A25" s="9">
        <v>43123</v>
      </c>
      <c r="B25" s="9"/>
      <c r="C25" s="58">
        <v>259.36193800000001</v>
      </c>
      <c r="D25" s="19">
        <f t="shared" si="0"/>
        <v>1.2886317098115052E-2</v>
      </c>
      <c r="E25" s="16"/>
      <c r="F25" s="56">
        <v>203.73809800000001</v>
      </c>
      <c r="G25" s="19">
        <f t="shared" si="1"/>
        <v>-8.6814066812479274E-2</v>
      </c>
      <c r="H25" s="5"/>
      <c r="I25" s="56">
        <v>16.706377</v>
      </c>
      <c r="J25" s="19">
        <f t="shared" si="2"/>
        <v>-1.8338925309778542E-2</v>
      </c>
      <c r="K25" s="5"/>
      <c r="L25" s="60">
        <v>2839.1298830000001</v>
      </c>
      <c r="M25" s="19">
        <f t="shared" si="3"/>
        <v>-4.1197034276647448E-2</v>
      </c>
      <c r="N25" s="5"/>
      <c r="O25" s="56">
        <v>1610.7099599999999</v>
      </c>
      <c r="P25" s="19">
        <f t="shared" si="4"/>
        <v>-4.6836190638095854E-2</v>
      </c>
    </row>
    <row r="26" spans="1:16" ht="16">
      <c r="A26" s="9">
        <v>43124</v>
      </c>
      <c r="B26" s="9"/>
      <c r="C26" s="58">
        <v>264.93630999999999</v>
      </c>
      <c r="D26" s="19">
        <f t="shared" si="0"/>
        <v>1.2726427884726776E-2</v>
      </c>
      <c r="E26" s="16"/>
      <c r="F26" s="56">
        <v>205.050613</v>
      </c>
      <c r="G26" s="19">
        <f t="shared" si="1"/>
        <v>-0.10658858707908425</v>
      </c>
      <c r="H26" s="5"/>
      <c r="I26" s="56">
        <v>16.109722000000001</v>
      </c>
      <c r="J26" s="19">
        <f t="shared" si="2"/>
        <v>-2.6120385048176487E-2</v>
      </c>
      <c r="K26" s="5"/>
      <c r="L26" s="60">
        <v>2837.540039</v>
      </c>
      <c r="M26" s="19">
        <f t="shared" si="3"/>
        <v>-4.8535928498766756E-2</v>
      </c>
      <c r="N26" s="5"/>
      <c r="O26" s="56">
        <v>1601.7700199999999</v>
      </c>
      <c r="P26" s="19">
        <f t="shared" si="4"/>
        <v>-4.8965978952535849E-2</v>
      </c>
    </row>
    <row r="27" spans="1:16" ht="16">
      <c r="A27" s="9">
        <v>43125</v>
      </c>
      <c r="B27" s="9"/>
      <c r="C27" s="58">
        <v>268.27691700000003</v>
      </c>
      <c r="D27" s="19">
        <f t="shared" si="0"/>
        <v>-1.5996784283739851E-2</v>
      </c>
      <c r="E27" s="16"/>
      <c r="F27" s="56">
        <v>204.20542900000001</v>
      </c>
      <c r="G27" s="19">
        <f t="shared" si="1"/>
        <v>-0.10062064042695651</v>
      </c>
      <c r="H27" s="5"/>
      <c r="I27" s="56">
        <v>15.910836</v>
      </c>
      <c r="J27" s="19">
        <f t="shared" si="2"/>
        <v>-1.9225781798096864E-2</v>
      </c>
      <c r="K27" s="5"/>
      <c r="L27" s="60">
        <v>2839.25</v>
      </c>
      <c r="M27" s="19">
        <f t="shared" si="3"/>
        <v>-4.7076015197683674E-2</v>
      </c>
      <c r="N27" s="5"/>
      <c r="O27" s="56">
        <v>1601.67004</v>
      </c>
      <c r="P27" s="19">
        <f t="shared" si="4"/>
        <v>-4.4812943870681243E-2</v>
      </c>
    </row>
    <row r="28" spans="1:16" ht="16">
      <c r="A28" s="9">
        <v>43126</v>
      </c>
      <c r="B28" s="9"/>
      <c r="C28" s="58">
        <v>267.38943499999999</v>
      </c>
      <c r="D28" s="19">
        <f t="shared" si="0"/>
        <v>-8.4005102831863354E-3</v>
      </c>
      <c r="E28" s="16"/>
      <c r="F28" s="56">
        <v>206.05488600000001</v>
      </c>
      <c r="G28" s="19">
        <f t="shared" si="1"/>
        <v>-8.287476529333615E-2</v>
      </c>
      <c r="H28" s="5"/>
      <c r="I28" s="56">
        <v>16.159443</v>
      </c>
      <c r="J28" s="19">
        <f t="shared" si="2"/>
        <v>-1.3251095039883531E-2</v>
      </c>
      <c r="K28" s="5"/>
      <c r="L28" s="60">
        <v>2872.8701169999999</v>
      </c>
      <c r="M28" s="19">
        <f t="shared" si="3"/>
        <v>-3.2385295764726596E-2</v>
      </c>
      <c r="N28" s="5"/>
      <c r="O28" s="56">
        <v>1608.06006</v>
      </c>
      <c r="P28" s="19">
        <f t="shared" si="4"/>
        <v>-3.2765862312065241E-2</v>
      </c>
    </row>
    <row r="29" spans="1:16" ht="16">
      <c r="A29" s="9">
        <v>43129</v>
      </c>
      <c r="B29" s="9"/>
      <c r="C29" s="58">
        <v>271.717285</v>
      </c>
      <c r="D29" s="19">
        <f t="shared" si="0"/>
        <v>1.1635714028865873E-2</v>
      </c>
      <c r="E29" s="16"/>
      <c r="F29" s="56">
        <v>203.75799599999999</v>
      </c>
      <c r="G29" s="19">
        <f t="shared" si="1"/>
        <v>-9.0575595475081316E-2</v>
      </c>
      <c r="H29" s="5"/>
      <c r="I29" s="56">
        <v>16.059999000000001</v>
      </c>
      <c r="J29" s="19">
        <f t="shared" si="2"/>
        <v>-2.2243526586900209E-2</v>
      </c>
      <c r="K29" s="5"/>
      <c r="L29" s="60">
        <v>2853.530029</v>
      </c>
      <c r="M29" s="19">
        <f t="shared" si="3"/>
        <v>-3.2465797339072733E-2</v>
      </c>
      <c r="N29" s="5"/>
      <c r="O29" s="56">
        <v>1598.1099899999999</v>
      </c>
      <c r="P29" s="19">
        <f t="shared" si="4"/>
        <v>-3.0303656693021819E-2</v>
      </c>
    </row>
    <row r="30" spans="1:16" ht="16">
      <c r="A30" s="9">
        <v>43130</v>
      </c>
      <c r="B30" s="9"/>
      <c r="C30" s="58">
        <v>268.18719499999997</v>
      </c>
      <c r="D30" s="19">
        <f t="shared" si="0"/>
        <v>-1.6698576978641522E-2</v>
      </c>
      <c r="E30" s="16"/>
      <c r="F30" s="56">
        <v>200.66561899999999</v>
      </c>
      <c r="G30" s="19">
        <f t="shared" si="1"/>
        <v>-9.7306291724620131E-2</v>
      </c>
      <c r="H30" s="5"/>
      <c r="I30" s="56">
        <v>16.100000000000001</v>
      </c>
      <c r="J30" s="19">
        <f t="shared" si="2"/>
        <v>-4.4209155928341071E-2</v>
      </c>
      <c r="K30" s="5"/>
      <c r="L30" s="60">
        <v>2822.429932</v>
      </c>
      <c r="M30" s="19">
        <f t="shared" si="3"/>
        <v>-3.8285912147308254E-2</v>
      </c>
      <c r="N30" s="5"/>
      <c r="O30" s="56">
        <v>1582.8199500000001</v>
      </c>
      <c r="P30" s="19">
        <f t="shared" si="4"/>
        <v>-3.8570574231877375E-2</v>
      </c>
    </row>
    <row r="31" spans="1:16" ht="16">
      <c r="A31" s="9">
        <v>43131</v>
      </c>
      <c r="B31" s="9"/>
      <c r="C31" s="58">
        <v>267.14013699999998</v>
      </c>
      <c r="D31" s="19">
        <f t="shared" si="0"/>
        <v>-1.9602733083508905E-2</v>
      </c>
      <c r="E31" s="16"/>
      <c r="F31" s="56">
        <v>199.76078799999999</v>
      </c>
      <c r="G31" s="19">
        <f t="shared" si="1"/>
        <v>-9.6823681589420674E-2</v>
      </c>
      <c r="H31" s="5"/>
      <c r="I31" s="56">
        <v>16</v>
      </c>
      <c r="J31" s="19">
        <f t="shared" si="2"/>
        <v>-2.7950310559006319E-2</v>
      </c>
      <c r="K31" s="5"/>
      <c r="L31" s="60">
        <v>2823.8100589999999</v>
      </c>
      <c r="M31" s="19">
        <f t="shared" si="3"/>
        <v>-3.84774313681705E-2</v>
      </c>
      <c r="N31" s="5"/>
      <c r="O31" s="56">
        <v>1574.9799800000001</v>
      </c>
      <c r="P31" s="19">
        <f t="shared" si="4"/>
        <v>-4.4458625884769898E-2</v>
      </c>
    </row>
    <row r="32" spans="1:16" ht="16">
      <c r="A32" s="9">
        <v>43132</v>
      </c>
      <c r="B32" s="9"/>
      <c r="C32" s="58">
        <v>271.46798699999999</v>
      </c>
      <c r="D32" s="19">
        <f t="shared" si="0"/>
        <v>-3.8781660129192819E-2</v>
      </c>
      <c r="E32" s="16"/>
      <c r="F32" s="56">
        <v>198.76644899999999</v>
      </c>
      <c r="G32" s="19">
        <f t="shared" si="1"/>
        <v>-0.10582382164011084</v>
      </c>
      <c r="H32" s="5"/>
      <c r="I32" s="56">
        <v>16.200001</v>
      </c>
      <c r="J32" s="19">
        <f t="shared" si="2"/>
        <v>-3.125E-2</v>
      </c>
      <c r="K32" s="5"/>
      <c r="L32" s="60">
        <v>2821.9799800000001</v>
      </c>
      <c r="M32" s="19">
        <f t="shared" si="3"/>
        <v>-5.1752821169477881E-2</v>
      </c>
      <c r="N32" s="5"/>
      <c r="O32" s="56">
        <v>1579.87</v>
      </c>
      <c r="P32" s="19">
        <f t="shared" si="4"/>
        <v>-4.2914805812325318E-2</v>
      </c>
    </row>
    <row r="33" spans="1:16" ht="16">
      <c r="A33" s="9">
        <v>43133</v>
      </c>
      <c r="B33" s="9"/>
      <c r="C33" s="58">
        <v>259.31210299999998</v>
      </c>
      <c r="D33" s="19">
        <f t="shared" si="0"/>
        <v>-4.9169672444655421E-2</v>
      </c>
      <c r="E33" s="16"/>
      <c r="F33" s="56">
        <v>192.87008700000001</v>
      </c>
      <c r="G33" s="19">
        <f t="shared" si="1"/>
        <v>-0.10725353854865105</v>
      </c>
      <c r="H33" s="5"/>
      <c r="I33" s="56">
        <v>16.299999</v>
      </c>
      <c r="J33" s="19">
        <f t="shared" si="2"/>
        <v>-4.0123516041758234E-2</v>
      </c>
      <c r="K33" s="5"/>
      <c r="L33" s="60">
        <v>2762.1298830000001</v>
      </c>
      <c r="M33" s="19">
        <f t="shared" si="3"/>
        <v>-4.6325622763631391E-2</v>
      </c>
      <c r="N33" s="5"/>
      <c r="O33" s="56">
        <v>1547.2700199999999</v>
      </c>
      <c r="P33" s="19">
        <f t="shared" si="4"/>
        <v>-2.9559368808826036E-2</v>
      </c>
    </row>
    <row r="34" spans="1:16" ht="16">
      <c r="A34" s="9">
        <v>43136</v>
      </c>
      <c r="B34" s="9"/>
      <c r="C34" s="58">
        <v>248.412689</v>
      </c>
      <c r="D34" s="19">
        <f t="shared" si="0"/>
        <v>1.4684590329360869E-2</v>
      </c>
      <c r="E34" s="16"/>
      <c r="F34" s="56">
        <v>182.07167100000001</v>
      </c>
      <c r="G34" s="19">
        <f t="shared" si="1"/>
        <v>-6.3050964455675373E-2</v>
      </c>
      <c r="H34" s="5"/>
      <c r="I34" s="56">
        <v>15.95</v>
      </c>
      <c r="J34" s="19">
        <f t="shared" si="2"/>
        <v>-3.680975685949428E-2</v>
      </c>
      <c r="K34" s="5"/>
      <c r="L34" s="60">
        <v>2648.9399410000001</v>
      </c>
      <c r="M34" s="19">
        <f t="shared" si="3"/>
        <v>-1.4912384190732819E-2</v>
      </c>
      <c r="N34" s="5"/>
      <c r="O34" s="56">
        <v>1491.08997</v>
      </c>
      <c r="P34" s="19">
        <f t="shared" si="4"/>
        <v>-7.8846612694005724E-4</v>
      </c>
    </row>
    <row r="35" spans="1:16" ht="16">
      <c r="A35" s="9">
        <v>43137</v>
      </c>
      <c r="B35" s="9"/>
      <c r="C35" s="58">
        <v>257.97586100000001</v>
      </c>
      <c r="D35" s="19">
        <f t="shared" si="0"/>
        <v>7.4542504549757638E-2</v>
      </c>
      <c r="E35" s="16"/>
      <c r="F35" s="56">
        <v>189.95669599999999</v>
      </c>
      <c r="G35" s="19">
        <f t="shared" si="1"/>
        <v>-8.0279924491932775E-3</v>
      </c>
      <c r="H35" s="5"/>
      <c r="I35" s="56">
        <v>16.100000000000001</v>
      </c>
      <c r="J35" s="19">
        <f t="shared" si="2"/>
        <v>3.1347962382446415E-3</v>
      </c>
      <c r="K35" s="5"/>
      <c r="L35" s="60">
        <v>2695.139893</v>
      </c>
      <c r="M35" s="19">
        <f t="shared" si="3"/>
        <v>2.9891268871165444E-2</v>
      </c>
      <c r="N35" s="5"/>
      <c r="O35" s="56">
        <v>1507.17004</v>
      </c>
      <c r="P35" s="19">
        <f t="shared" si="4"/>
        <v>4.7689932486099318E-2</v>
      </c>
    </row>
    <row r="36" spans="1:16" ht="16">
      <c r="A36" s="9">
        <v>43138</v>
      </c>
      <c r="B36" s="9"/>
      <c r="C36" s="58">
        <v>256.38034099999999</v>
      </c>
      <c r="D36" s="19">
        <f t="shared" si="0"/>
        <v>2.8584631800104843E-2</v>
      </c>
      <c r="E36" s="16"/>
      <c r="F36" s="56">
        <v>190.205276</v>
      </c>
      <c r="G36" s="19">
        <f t="shared" si="1"/>
        <v>-5.9890986943676783E-2</v>
      </c>
      <c r="H36" s="5"/>
      <c r="I36" s="56">
        <v>16.25</v>
      </c>
      <c r="J36" s="19">
        <f t="shared" si="2"/>
        <v>3.1055900621115295E-3</v>
      </c>
      <c r="K36" s="5"/>
      <c r="L36" s="60">
        <v>2681.6599120000001</v>
      </c>
      <c r="M36" s="19">
        <f t="shared" si="3"/>
        <v>1.1747129001440593E-2</v>
      </c>
      <c r="N36" s="5"/>
      <c r="O36" s="56">
        <v>1507.9699700000001</v>
      </c>
      <c r="P36" s="19">
        <f t="shared" si="4"/>
        <v>4.4693026143221237E-2</v>
      </c>
    </row>
    <row r="37" spans="1:16" ht="16">
      <c r="A37" s="9">
        <v>43139</v>
      </c>
      <c r="B37" s="9"/>
      <c r="C37" s="58">
        <v>245.660416</v>
      </c>
      <c r="D37" s="19">
        <f t="shared" si="0"/>
        <v>3.8847186805169187E-2</v>
      </c>
      <c r="E37" s="16"/>
      <c r="F37" s="56">
        <v>180.19238300000001</v>
      </c>
      <c r="G37" s="19">
        <f t="shared" si="1"/>
        <v>-6.4484404733336609E-2</v>
      </c>
      <c r="H37" s="5"/>
      <c r="I37" s="56">
        <v>15.9</v>
      </c>
      <c r="J37" s="19">
        <f t="shared" si="2"/>
        <v>3.0768615384615394E-3</v>
      </c>
      <c r="K37" s="5"/>
      <c r="L37" s="60">
        <v>2581</v>
      </c>
      <c r="M37" s="19">
        <f t="shared" si="3"/>
        <v>2.1371113743225534E-2</v>
      </c>
      <c r="N37" s="5"/>
      <c r="O37" s="56">
        <v>1463.7900400000001</v>
      </c>
      <c r="P37" s="19">
        <f t="shared" si="4"/>
        <v>4.2441163466935716E-2</v>
      </c>
    </row>
    <row r="38" spans="1:16" ht="16">
      <c r="A38" s="9">
        <v>43140</v>
      </c>
      <c r="B38" s="9"/>
      <c r="C38" s="58">
        <v>248.602158</v>
      </c>
      <c r="D38" s="19">
        <f t="shared" si="0"/>
        <v>0.10221253146457276</v>
      </c>
      <c r="E38" s="16"/>
      <c r="F38" s="56">
        <v>183.075928</v>
      </c>
      <c r="G38" s="19">
        <f t="shared" si="1"/>
        <v>1.0919557015903303E-2</v>
      </c>
      <c r="H38" s="5"/>
      <c r="I38" s="56">
        <v>16.049999</v>
      </c>
      <c r="J38" s="19">
        <f t="shared" si="2"/>
        <v>2.5157169811320657E-2</v>
      </c>
      <c r="K38" s="5"/>
      <c r="L38" s="60">
        <v>2619.5500489999999</v>
      </c>
      <c r="M38" s="19">
        <f t="shared" si="3"/>
        <v>7.9647449825648975E-2</v>
      </c>
      <c r="N38" s="5"/>
      <c r="O38" s="56">
        <v>1477.83997</v>
      </c>
      <c r="P38" s="19">
        <f t="shared" si="4"/>
        <v>9.1099116919800771E-2</v>
      </c>
    </row>
    <row r="39" spans="1:16" ht="16">
      <c r="A39" s="9">
        <v>43143</v>
      </c>
      <c r="B39" s="9"/>
      <c r="C39" s="58">
        <v>252.45135500000001</v>
      </c>
      <c r="D39" s="19">
        <f t="shared" si="0"/>
        <v>9.9668672224478394E-2</v>
      </c>
      <c r="E39" s="16"/>
      <c r="F39" s="56">
        <v>183.01628099999999</v>
      </c>
      <c r="G39" s="19">
        <f t="shared" si="1"/>
        <v>-1.8385382703071773E-2</v>
      </c>
      <c r="H39" s="5"/>
      <c r="I39" s="56">
        <v>16.350000000000001</v>
      </c>
      <c r="J39" s="19">
        <f t="shared" si="2"/>
        <v>2.4922244543442051E-2</v>
      </c>
      <c r="K39" s="5"/>
      <c r="L39" s="60">
        <v>2656</v>
      </c>
      <c r="M39" s="19">
        <f t="shared" si="3"/>
        <v>6.2403835751259518E-2</v>
      </c>
      <c r="N39" s="5"/>
      <c r="O39" s="56">
        <v>1490.9799800000001</v>
      </c>
      <c r="P39" s="19">
        <f t="shared" si="4"/>
        <v>8.3378506808149178E-2</v>
      </c>
    </row>
    <row r="40" spans="1:16" ht="16">
      <c r="A40" s="9">
        <v>43144</v>
      </c>
      <c r="B40" s="9"/>
      <c r="C40" s="58">
        <v>254.81471300000001</v>
      </c>
      <c r="D40" s="19">
        <f t="shared" si="0"/>
        <v>6.3690068132135735E-2</v>
      </c>
      <c r="E40" s="16"/>
      <c r="F40" s="56">
        <v>182.67820699999999</v>
      </c>
      <c r="G40" s="19">
        <f t="shared" si="1"/>
        <v>-2.5496502139063737E-2</v>
      </c>
      <c r="H40" s="5"/>
      <c r="I40" s="56">
        <v>16.399999999999999</v>
      </c>
      <c r="J40" s="19">
        <f t="shared" si="2"/>
        <v>1.8348623853210899E-2</v>
      </c>
      <c r="K40" s="5"/>
      <c r="L40" s="60">
        <v>2662.9399410000001</v>
      </c>
      <c r="M40" s="19">
        <f t="shared" si="3"/>
        <v>4.1155895707831291E-2</v>
      </c>
      <c r="N40" s="5"/>
      <c r="O40" s="56">
        <v>1494.9499499999999</v>
      </c>
      <c r="P40" s="19">
        <f t="shared" si="4"/>
        <v>6.7787677471028207E-2</v>
      </c>
    </row>
    <row r="41" spans="1:16" ht="16">
      <c r="A41" s="9">
        <v>43145</v>
      </c>
      <c r="B41" s="9"/>
      <c r="C41" s="58">
        <v>261.84497099999999</v>
      </c>
      <c r="D41" s="19">
        <f t="shared" si="0"/>
        <v>3.7734398798235924E-2</v>
      </c>
      <c r="E41" s="16"/>
      <c r="F41" s="56">
        <v>183.64271500000001</v>
      </c>
      <c r="G41" s="19">
        <f t="shared" si="1"/>
        <v>-2.8838705429159339E-2</v>
      </c>
      <c r="H41" s="5"/>
      <c r="I41" s="56">
        <v>16.299999</v>
      </c>
      <c r="J41" s="19">
        <f t="shared" si="2"/>
        <v>-9.1463414634145312E-3</v>
      </c>
      <c r="K41" s="5"/>
      <c r="L41" s="60">
        <v>2698.6298830000001</v>
      </c>
      <c r="M41" s="19">
        <f t="shared" si="3"/>
        <v>3.249793120287281E-2</v>
      </c>
      <c r="N41" s="5"/>
      <c r="O41" s="56">
        <v>1522.09998</v>
      </c>
      <c r="P41" s="19">
        <f t="shared" si="4"/>
        <v>5.9774649980756989E-2</v>
      </c>
    </row>
    <row r="42" spans="1:16" ht="16">
      <c r="A42" s="9">
        <v>43146</v>
      </c>
      <c r="B42" s="9"/>
      <c r="C42" s="58">
        <v>266.93069500000001</v>
      </c>
      <c r="D42" s="19">
        <f t="shared" si="0"/>
        <v>1.8197844250367634E-2</v>
      </c>
      <c r="E42" s="16"/>
      <c r="F42" s="56">
        <v>184.21942100000001</v>
      </c>
      <c r="G42" s="19">
        <f t="shared" si="1"/>
        <v>-3.0345380158423363E-2</v>
      </c>
      <c r="H42" s="5"/>
      <c r="I42" s="56">
        <v>16.5</v>
      </c>
      <c r="J42" s="19">
        <f t="shared" si="2"/>
        <v>0</v>
      </c>
      <c r="K42" s="5"/>
      <c r="L42" s="60">
        <v>2731.1999510000001</v>
      </c>
      <c r="M42" s="19">
        <f t="shared" si="3"/>
        <v>1.8046266850740178E-2</v>
      </c>
      <c r="N42" s="5"/>
      <c r="O42" s="56">
        <v>1537.1999499999999</v>
      </c>
      <c r="P42" s="19">
        <f t="shared" si="4"/>
        <v>3.5818947977385829E-2</v>
      </c>
    </row>
    <row r="43" spans="1:16" ht="16">
      <c r="A43" s="9">
        <v>43147</v>
      </c>
      <c r="B43" s="9"/>
      <c r="C43" s="58">
        <v>266.87088</v>
      </c>
      <c r="D43" s="19">
        <f t="shared" si="0"/>
        <v>2.5074336242971729E-3</v>
      </c>
      <c r="E43" s="16"/>
      <c r="F43" s="56">
        <v>185.909775</v>
      </c>
      <c r="G43" s="19">
        <f t="shared" si="1"/>
        <v>-2.8549726035671408E-2</v>
      </c>
      <c r="H43" s="5"/>
      <c r="I43" s="56">
        <v>16.25</v>
      </c>
      <c r="J43" s="19">
        <f t="shared" si="2"/>
        <v>-3.6363636363636376E-2</v>
      </c>
      <c r="K43" s="5"/>
      <c r="L43" s="60">
        <v>2732.219971</v>
      </c>
      <c r="M43" s="19">
        <f t="shared" si="3"/>
        <v>7.619383191765472E-3</v>
      </c>
      <c r="N43" s="5"/>
      <c r="O43" s="56">
        <v>1543.5500500000001</v>
      </c>
      <c r="P43" s="19">
        <f t="shared" si="4"/>
        <v>3.1778624504899433E-2</v>
      </c>
    </row>
    <row r="44" spans="1:16" ht="16">
      <c r="A44" s="9">
        <v>43151</v>
      </c>
      <c r="B44" s="9"/>
      <c r="C44" s="58">
        <v>264.148529</v>
      </c>
      <c r="D44" s="19">
        <f t="shared" si="0"/>
        <v>-1.6265847364088648E-2</v>
      </c>
      <c r="E44" s="16"/>
      <c r="F44" s="56">
        <v>185.65126000000001</v>
      </c>
      <c r="G44" s="19">
        <f t="shared" si="1"/>
        <v>-4.7387336141953784E-2</v>
      </c>
      <c r="H44" s="5"/>
      <c r="I44" s="56">
        <v>16.399999999999999</v>
      </c>
      <c r="J44" s="19">
        <f t="shared" si="2"/>
        <v>-1.2307753846153902E-2</v>
      </c>
      <c r="K44" s="5"/>
      <c r="L44" s="60">
        <v>2716.26001</v>
      </c>
      <c r="M44" s="19">
        <f t="shared" si="3"/>
        <v>-7.0638708467298805E-3</v>
      </c>
      <c r="N44" s="5"/>
      <c r="O44" s="56">
        <v>1529.98999</v>
      </c>
      <c r="P44" s="19">
        <f t="shared" si="4"/>
        <v>1.7498629215165318E-2</v>
      </c>
    </row>
    <row r="45" spans="1:16" ht="16">
      <c r="A45" s="9">
        <v>43152</v>
      </c>
      <c r="B45" s="9"/>
      <c r="C45" s="58">
        <v>262.662689</v>
      </c>
      <c r="D45" s="19">
        <f t="shared" si="0"/>
        <v>-3.6287425246270821E-3</v>
      </c>
      <c r="E45" s="16"/>
      <c r="F45" s="56">
        <v>182.021942</v>
      </c>
      <c r="G45" s="19">
        <f t="shared" si="1"/>
        <v>-4.0351226272313023E-2</v>
      </c>
      <c r="H45" s="5"/>
      <c r="I45" s="56">
        <v>16.27</v>
      </c>
      <c r="J45" s="19">
        <f t="shared" si="2"/>
        <v>-1.8292682926829062E-2</v>
      </c>
      <c r="K45" s="5"/>
      <c r="L45" s="60">
        <v>2701.330078</v>
      </c>
      <c r="M45" s="19">
        <f t="shared" si="3"/>
        <v>2.5031881980996928E-4</v>
      </c>
      <c r="N45" s="5"/>
      <c r="O45" s="56">
        <v>1531.83997</v>
      </c>
      <c r="P45" s="19">
        <f t="shared" si="4"/>
        <v>2.641849963998788E-2</v>
      </c>
    </row>
    <row r="46" spans="1:16" ht="16">
      <c r="A46" s="9">
        <v>43153</v>
      </c>
      <c r="B46" s="9"/>
      <c r="C46" s="58">
        <v>260.69818099999998</v>
      </c>
      <c r="D46" s="19">
        <f t="shared" si="0"/>
        <v>-3.0940176661329311E-3</v>
      </c>
      <c r="E46" s="16"/>
      <c r="F46" s="56">
        <v>184.41828899999999</v>
      </c>
      <c r="G46" s="19">
        <f t="shared" si="1"/>
        <v>-2.1986019685472868E-2</v>
      </c>
      <c r="H46" s="5"/>
      <c r="I46" s="56">
        <v>15.8</v>
      </c>
      <c r="J46" s="19">
        <f t="shared" si="2"/>
        <v>-1.3521880762138894E-2</v>
      </c>
      <c r="K46" s="5"/>
      <c r="L46" s="60">
        <v>2703.959961</v>
      </c>
      <c r="M46" s="19">
        <f t="shared" si="3"/>
        <v>3.9239388352896309E-3</v>
      </c>
      <c r="N46" s="5"/>
      <c r="O46" s="56">
        <v>1529.98999</v>
      </c>
      <c r="P46" s="19">
        <f t="shared" si="4"/>
        <v>3.0982400857447301E-2</v>
      </c>
    </row>
    <row r="47" spans="1:16" ht="16">
      <c r="A47" s="9">
        <v>43154</v>
      </c>
      <c r="B47" s="9"/>
      <c r="C47" s="58">
        <v>266.02325400000001</v>
      </c>
      <c r="D47" s="19">
        <f t="shared" si="0"/>
        <v>-3.106341198445095E-2</v>
      </c>
      <c r="E47" s="16"/>
      <c r="F47" s="56">
        <v>187.28195199999999</v>
      </c>
      <c r="G47" s="19">
        <f t="shared" si="1"/>
        <v>-4.949778055906362E-2</v>
      </c>
      <c r="H47" s="5"/>
      <c r="I47" s="56">
        <v>15.7</v>
      </c>
      <c r="J47" s="19">
        <f t="shared" si="2"/>
        <v>-3.1645569620253333E-3</v>
      </c>
      <c r="K47" s="5"/>
      <c r="L47" s="60">
        <v>2747.3000489999999</v>
      </c>
      <c r="M47" s="19">
        <f t="shared" si="3"/>
        <v>-2.2289538628268102E-2</v>
      </c>
      <c r="N47" s="5"/>
      <c r="O47" s="56">
        <v>1549.18994</v>
      </c>
      <c r="P47" s="19">
        <f t="shared" si="4"/>
        <v>9.0719613139429445E-3</v>
      </c>
    </row>
    <row r="48" spans="1:16" ht="16">
      <c r="A48" s="9">
        <v>43157</v>
      </c>
      <c r="B48" s="9"/>
      <c r="C48" s="58">
        <v>270.50070199999999</v>
      </c>
      <c r="D48" s="19">
        <f t="shared" si="0"/>
        <v>-7.8050541401166407E-2</v>
      </c>
      <c r="E48" s="16"/>
      <c r="F48" s="56">
        <v>187.39134200000001</v>
      </c>
      <c r="G48" s="19">
        <f t="shared" si="1"/>
        <v>-8.266652944753583E-2</v>
      </c>
      <c r="H48" s="5"/>
      <c r="I48" s="56">
        <v>15.8</v>
      </c>
      <c r="J48" s="19">
        <f t="shared" si="2"/>
        <v>-3.1847133757960666E-3</v>
      </c>
      <c r="K48" s="5"/>
      <c r="L48" s="60">
        <v>2779.6000979999999</v>
      </c>
      <c r="M48" s="19">
        <f t="shared" si="3"/>
        <v>-5.7889577462749142E-2</v>
      </c>
      <c r="N48" s="5"/>
      <c r="O48" s="56">
        <v>1559.32996</v>
      </c>
      <c r="P48" s="19">
        <f t="shared" si="4"/>
        <v>-2.5245438916289387E-2</v>
      </c>
    </row>
    <row r="49" spans="1:16" ht="16">
      <c r="A49" s="9">
        <v>43158</v>
      </c>
      <c r="B49" s="9"/>
      <c r="C49" s="58">
        <v>267.17999300000002</v>
      </c>
      <c r="D49" s="19"/>
      <c r="E49" s="16"/>
      <c r="F49" s="56">
        <v>183.931061</v>
      </c>
      <c r="G49" s="19"/>
      <c r="H49" s="5"/>
      <c r="I49" s="56">
        <v>15.35</v>
      </c>
      <c r="J49" s="19"/>
      <c r="K49" s="5"/>
      <c r="L49" s="60">
        <v>2744.280029</v>
      </c>
      <c r="M49" s="19"/>
      <c r="N49" s="5"/>
      <c r="O49" s="56">
        <v>1536.4699700000001</v>
      </c>
      <c r="P49" s="19"/>
    </row>
    <row r="50" spans="1:16" ht="16">
      <c r="A50" s="9">
        <v>43159</v>
      </c>
      <c r="B50" s="9"/>
      <c r="C50" s="58">
        <v>262.92999300000002</v>
      </c>
      <c r="D50" s="19"/>
      <c r="E50" s="16"/>
      <c r="F50" s="56">
        <v>181.236435</v>
      </c>
      <c r="G50" s="19"/>
      <c r="H50" s="5"/>
      <c r="I50" s="56">
        <v>15.65</v>
      </c>
      <c r="J50" s="19"/>
      <c r="K50" s="5"/>
      <c r="L50" s="60">
        <v>2713.830078</v>
      </c>
      <c r="M50" s="19"/>
      <c r="N50" s="5"/>
      <c r="O50" s="56">
        <v>1512.4499499999999</v>
      </c>
      <c r="P50" s="19"/>
    </row>
    <row r="51" spans="1:16" ht="16">
      <c r="A51" s="9">
        <v>43160</v>
      </c>
      <c r="B51" s="9"/>
      <c r="C51" s="58">
        <v>256.77999899999998</v>
      </c>
      <c r="D51" s="19"/>
      <c r="E51" s="16"/>
      <c r="F51" s="56">
        <v>178.62133800000001</v>
      </c>
      <c r="G51" s="19"/>
      <c r="H51" s="5"/>
      <c r="I51" s="56">
        <v>15.5</v>
      </c>
      <c r="J51" s="19"/>
      <c r="K51" s="5"/>
      <c r="L51" s="60">
        <v>2677.669922</v>
      </c>
      <c r="M51" s="19"/>
      <c r="N51" s="5"/>
      <c r="O51" s="56">
        <v>1507.39002</v>
      </c>
      <c r="P51" s="19"/>
    </row>
    <row r="52" spans="1:16" ht="16">
      <c r="A52" s="9">
        <v>43161</v>
      </c>
      <c r="B52" s="9"/>
      <c r="C52" s="58">
        <v>258.11999500000002</v>
      </c>
      <c r="D52" s="19"/>
      <c r="E52" s="16"/>
      <c r="F52" s="56">
        <v>177.44804400000001</v>
      </c>
      <c r="G52" s="19"/>
      <c r="H52" s="5"/>
      <c r="I52" s="56">
        <v>15.55</v>
      </c>
      <c r="J52" s="19"/>
      <c r="K52" s="5"/>
      <c r="L52" s="60">
        <v>2691.25</v>
      </c>
      <c r="M52" s="19"/>
      <c r="N52" s="5"/>
      <c r="O52" s="56">
        <v>1533.17004</v>
      </c>
      <c r="P52" s="19"/>
    </row>
    <row r="53" spans="1:16" ht="16">
      <c r="A53" s="9">
        <v>43164</v>
      </c>
      <c r="B53" s="9"/>
      <c r="C53" s="58">
        <v>263.11999500000002</v>
      </c>
      <c r="D53" s="19"/>
      <c r="E53" s="16"/>
      <c r="F53" s="56">
        <v>180.709442</v>
      </c>
      <c r="G53" s="19"/>
      <c r="H53" s="5"/>
      <c r="I53" s="56">
        <v>15.7</v>
      </c>
      <c r="J53" s="19"/>
      <c r="K53" s="5"/>
      <c r="L53" s="60">
        <v>2720.9399410000001</v>
      </c>
      <c r="M53" s="19"/>
      <c r="N53" s="5"/>
      <c r="O53" s="56">
        <v>1546.0500500000001</v>
      </c>
      <c r="P53" s="19"/>
    </row>
    <row r="54" spans="1:16" ht="16">
      <c r="A54" s="9">
        <v>43165</v>
      </c>
      <c r="B54" s="9"/>
      <c r="C54" s="58">
        <v>266.92999300000002</v>
      </c>
      <c r="D54" s="19"/>
      <c r="E54" s="16"/>
      <c r="F54" s="56">
        <v>180.61000100000001</v>
      </c>
      <c r="G54" s="19"/>
      <c r="H54" s="5"/>
      <c r="I54" s="56">
        <v>16</v>
      </c>
      <c r="J54" s="19"/>
      <c r="K54" s="5"/>
      <c r="L54" s="60">
        <v>2728.1201169999999</v>
      </c>
      <c r="M54" s="19"/>
      <c r="N54" s="5"/>
      <c r="O54" s="56">
        <v>1562.1999499999999</v>
      </c>
      <c r="P54" s="19"/>
    </row>
    <row r="55" spans="1:16" ht="16">
      <c r="A55" s="9">
        <v>43166</v>
      </c>
      <c r="B55" s="9"/>
      <c r="C55" s="58">
        <v>265.35000600000001</v>
      </c>
      <c r="D55" s="19"/>
      <c r="E55" s="16"/>
      <c r="F55" s="56">
        <v>178.58000200000001</v>
      </c>
      <c r="G55" s="19"/>
      <c r="H55" s="5"/>
      <c r="I55" s="56">
        <v>16.149999999999999</v>
      </c>
      <c r="J55" s="19"/>
      <c r="K55" s="5"/>
      <c r="L55" s="60">
        <v>2726.8000489999999</v>
      </c>
      <c r="M55" s="19"/>
      <c r="N55" s="5"/>
      <c r="O55" s="56">
        <v>1574.5300299999999</v>
      </c>
      <c r="P55" s="19"/>
    </row>
    <row r="56" spans="1:16" ht="16">
      <c r="A56" s="9">
        <v>43167</v>
      </c>
      <c r="B56" s="9"/>
      <c r="C56" s="58">
        <v>266.33999599999999</v>
      </c>
      <c r="D56" s="19"/>
      <c r="E56" s="16"/>
      <c r="F56" s="56">
        <v>177.94000199999999</v>
      </c>
      <c r="G56" s="19"/>
      <c r="H56" s="5"/>
      <c r="I56" s="56">
        <v>16.299999</v>
      </c>
      <c r="J56" s="19"/>
      <c r="K56" s="5"/>
      <c r="L56" s="60">
        <v>2738.969971</v>
      </c>
      <c r="M56" s="19"/>
      <c r="N56" s="5"/>
      <c r="O56" s="56">
        <v>1571.9699700000001</v>
      </c>
      <c r="P56" s="19"/>
    </row>
    <row r="57" spans="1:16" ht="16">
      <c r="A57" s="9">
        <v>43168</v>
      </c>
      <c r="B57" s="9"/>
      <c r="C57" s="58">
        <v>270.76998900000001</v>
      </c>
      <c r="D57" s="19"/>
      <c r="E57" s="16"/>
      <c r="F57" s="56">
        <v>182.16000399999999</v>
      </c>
      <c r="G57" s="19"/>
      <c r="H57" s="5"/>
      <c r="I57" s="56">
        <v>16.299999</v>
      </c>
      <c r="J57" s="19"/>
      <c r="K57" s="5"/>
      <c r="L57" s="60">
        <v>2786.570068</v>
      </c>
      <c r="M57" s="19"/>
      <c r="N57" s="5"/>
      <c r="O57" s="56">
        <v>1597.14002</v>
      </c>
      <c r="P57" s="19"/>
    </row>
    <row r="58" spans="1:16" ht="16">
      <c r="A58" s="9">
        <v>43171</v>
      </c>
      <c r="B58" s="9"/>
      <c r="C58" s="58">
        <v>273.38000499999998</v>
      </c>
      <c r="D58" s="19"/>
      <c r="E58" s="16"/>
      <c r="F58" s="56">
        <v>179.71000699999999</v>
      </c>
      <c r="G58" s="19"/>
      <c r="H58" s="5"/>
      <c r="I58" s="56">
        <v>16.450001</v>
      </c>
      <c r="J58" s="19"/>
      <c r="K58" s="5"/>
      <c r="L58" s="60">
        <v>2783.0200199999999</v>
      </c>
      <c r="M58" s="19"/>
      <c r="N58" s="5"/>
      <c r="O58" s="56">
        <v>1601.06006</v>
      </c>
      <c r="P58" s="19"/>
    </row>
    <row r="59" spans="1:16" ht="16">
      <c r="A59" s="9">
        <v>43172</v>
      </c>
      <c r="B59" s="9"/>
      <c r="C59" s="58">
        <v>268.52999899999998</v>
      </c>
      <c r="D59" s="19"/>
      <c r="E59" s="16"/>
      <c r="F59" s="56">
        <v>178.35000600000001</v>
      </c>
      <c r="G59" s="19"/>
      <c r="H59" s="5"/>
      <c r="I59" s="56">
        <v>16.649999999999999</v>
      </c>
      <c r="J59" s="19"/>
      <c r="K59" s="5"/>
      <c r="L59" s="60">
        <v>2765.3100589999999</v>
      </c>
      <c r="M59" s="19"/>
      <c r="N59" s="5"/>
      <c r="O59" s="56">
        <v>1592.0500500000001</v>
      </c>
      <c r="P59" s="19"/>
    </row>
    <row r="60" spans="1:16" ht="16">
      <c r="A60" s="9">
        <v>43173</v>
      </c>
      <c r="B60" s="9"/>
      <c r="C60" s="58">
        <v>264.42999300000002</v>
      </c>
      <c r="D60" s="19"/>
      <c r="E60" s="16"/>
      <c r="F60" s="56">
        <v>177.41000399999999</v>
      </c>
      <c r="G60" s="19"/>
      <c r="H60" s="5"/>
      <c r="I60" s="56">
        <v>16.25</v>
      </c>
      <c r="J60" s="19"/>
      <c r="K60" s="5"/>
      <c r="L60" s="60">
        <v>2749.4799800000001</v>
      </c>
      <c r="M60" s="19"/>
      <c r="N60" s="5"/>
      <c r="O60" s="56">
        <v>1584.31006</v>
      </c>
      <c r="P60" s="19"/>
    </row>
    <row r="61" spans="1:16" ht="16">
      <c r="A61" s="9">
        <v>43174</v>
      </c>
      <c r="B61" s="9"/>
      <c r="C61" s="58">
        <v>266.60998499999999</v>
      </c>
      <c r="D61" s="19"/>
      <c r="E61" s="16"/>
      <c r="F61" s="56">
        <v>178.070007</v>
      </c>
      <c r="G61" s="19"/>
      <c r="H61" s="5"/>
      <c r="I61" s="56">
        <v>16.299999</v>
      </c>
      <c r="J61" s="19"/>
      <c r="K61" s="5"/>
      <c r="L61" s="60">
        <v>2747.330078</v>
      </c>
      <c r="M61" s="19"/>
      <c r="N61" s="5"/>
      <c r="O61" s="56">
        <v>1576.62</v>
      </c>
      <c r="P61" s="19"/>
    </row>
    <row r="62" spans="1:16" ht="16">
      <c r="A62" s="9">
        <v>43175</v>
      </c>
      <c r="B62" s="9"/>
      <c r="C62" s="58">
        <v>267.60000600000001</v>
      </c>
      <c r="D62" s="19"/>
      <c r="E62" s="16"/>
      <c r="F62" s="56">
        <v>178.96000699999999</v>
      </c>
      <c r="G62" s="19"/>
      <c r="H62" s="5"/>
      <c r="I62" s="56">
        <v>15.9</v>
      </c>
      <c r="J62" s="19"/>
      <c r="K62" s="5"/>
      <c r="L62" s="60">
        <v>2752.01001</v>
      </c>
      <c r="M62" s="19"/>
      <c r="N62" s="5"/>
      <c r="O62" s="56">
        <v>1586.0500500000001</v>
      </c>
      <c r="P62" s="19"/>
    </row>
    <row r="63" spans="1:16" ht="16">
      <c r="A63" s="9">
        <v>43178</v>
      </c>
      <c r="B63" s="9"/>
      <c r="C63" s="58">
        <v>262.52999899999998</v>
      </c>
      <c r="D63" s="19"/>
      <c r="E63" s="16"/>
      <c r="F63" s="56">
        <v>177.10000600000001</v>
      </c>
      <c r="G63" s="19"/>
      <c r="H63" s="5"/>
      <c r="I63" s="56">
        <v>16.049999</v>
      </c>
      <c r="J63" s="19"/>
      <c r="K63" s="5"/>
      <c r="L63" s="60">
        <v>2712.919922</v>
      </c>
      <c r="M63" s="19"/>
      <c r="N63" s="5"/>
      <c r="O63" s="56">
        <v>1570.56006</v>
      </c>
      <c r="P63" s="19"/>
    </row>
    <row r="64" spans="1:16" ht="16">
      <c r="A64" s="9">
        <v>43179</v>
      </c>
      <c r="B64" s="9"/>
      <c r="C64" s="58">
        <v>263.19000199999999</v>
      </c>
      <c r="D64" s="19"/>
      <c r="E64" s="16"/>
      <c r="F64" s="56">
        <v>178.16000399999999</v>
      </c>
      <c r="G64" s="19"/>
      <c r="H64" s="5"/>
      <c r="I64" s="56">
        <v>16.100000000000001</v>
      </c>
      <c r="J64" s="19"/>
      <c r="K64" s="5"/>
      <c r="L64" s="60">
        <v>2716.9399410000001</v>
      </c>
      <c r="M64" s="19"/>
      <c r="N64" s="5"/>
      <c r="O64" s="56">
        <v>1570.41003</v>
      </c>
      <c r="P64" s="19"/>
    </row>
    <row r="65" spans="1:16" ht="16">
      <c r="A65" s="9">
        <v>43180</v>
      </c>
      <c r="B65" s="9"/>
      <c r="C65" s="58">
        <v>261.85000600000001</v>
      </c>
      <c r="D65" s="19"/>
      <c r="E65" s="16"/>
      <c r="F65" s="56">
        <v>178.020004</v>
      </c>
      <c r="G65" s="19"/>
      <c r="H65" s="5"/>
      <c r="I65" s="56">
        <v>16.049999</v>
      </c>
      <c r="J65" s="19"/>
      <c r="K65" s="5"/>
      <c r="L65" s="60">
        <v>2711.929932</v>
      </c>
      <c r="M65" s="19"/>
      <c r="N65" s="5"/>
      <c r="O65" s="56">
        <v>1579.3000500000001</v>
      </c>
      <c r="P65" s="19"/>
    </row>
    <row r="66" spans="1:16" ht="16">
      <c r="A66" s="9">
        <v>43181</v>
      </c>
      <c r="B66" s="9"/>
      <c r="C66" s="58">
        <v>252.60000600000001</v>
      </c>
      <c r="D66" s="19"/>
      <c r="E66" s="16"/>
      <c r="F66" s="56">
        <v>175.28999300000001</v>
      </c>
      <c r="G66" s="19"/>
      <c r="H66" s="5"/>
      <c r="I66" s="56">
        <v>15.75</v>
      </c>
      <c r="J66" s="19"/>
      <c r="K66" s="5"/>
      <c r="L66" s="60">
        <v>2643.6899410000001</v>
      </c>
      <c r="M66" s="19"/>
      <c r="N66" s="5"/>
      <c r="O66" s="56">
        <v>1543.87</v>
      </c>
      <c r="P66" s="19"/>
    </row>
    <row r="67" spans="1:16" ht="17" thickBot="1">
      <c r="A67" s="9">
        <v>43182</v>
      </c>
      <c r="B67" s="9"/>
      <c r="C67" s="59">
        <v>245.259995</v>
      </c>
      <c r="D67" s="20"/>
      <c r="E67" s="17"/>
      <c r="F67" s="57">
        <v>171.800003</v>
      </c>
      <c r="G67" s="20"/>
      <c r="H67" s="5"/>
      <c r="I67" s="57">
        <v>15.65</v>
      </c>
      <c r="J67" s="20"/>
      <c r="K67" s="5"/>
      <c r="L67" s="61">
        <v>2588.26001</v>
      </c>
      <c r="M67" s="20"/>
      <c r="N67" s="5"/>
      <c r="O67" s="57">
        <v>1510.07996</v>
      </c>
      <c r="P67" s="20"/>
    </row>
  </sheetData>
  <mergeCells count="10">
    <mergeCell ref="F2:H2"/>
    <mergeCell ref="L4:M4"/>
    <mergeCell ref="O4:P4"/>
    <mergeCell ref="L5:M5"/>
    <mergeCell ref="O5:P5"/>
    <mergeCell ref="C4:G4"/>
    <mergeCell ref="I4:J4"/>
    <mergeCell ref="C5:D5"/>
    <mergeCell ref="F5:G5"/>
    <mergeCell ref="I5:J5"/>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ADEFB-7F5A-A942-80CD-634ECBD746F4}">
  <sheetPr>
    <outlinePr summaryBelow="0" summaryRight="0"/>
  </sheetPr>
  <dimension ref="A1:U126"/>
  <sheetViews>
    <sheetView zoomScale="85" workbookViewId="0">
      <pane ySplit="6" topLeftCell="A7" activePane="bottomLeft" state="frozen"/>
      <selection pane="bottomLeft" activeCell="L145" sqref="L145"/>
    </sheetView>
  </sheetViews>
  <sheetFormatPr baseColWidth="10" defaultColWidth="14.5" defaultRowHeight="15" customHeight="1"/>
  <cols>
    <col min="1" max="1" width="14.5" style="6"/>
    <col min="2" max="2" width="1.6640625" style="6" customWidth="1"/>
    <col min="3" max="4" width="17.1640625" style="6" customWidth="1"/>
    <col min="5" max="5" width="1.6640625" style="6" customWidth="1"/>
    <col min="6" max="7" width="17.1640625" style="6" customWidth="1"/>
    <col min="8" max="8" width="1.6640625" style="6" customWidth="1"/>
    <col min="9" max="10" width="17.1640625" style="6" customWidth="1"/>
    <col min="11" max="11" width="12.6640625" style="6" customWidth="1"/>
    <col min="12" max="13" width="17.1640625" style="6" customWidth="1"/>
    <col min="14" max="14" width="1.6640625" style="6" customWidth="1"/>
    <col min="15" max="16" width="17.1640625" style="6" customWidth="1"/>
    <col min="17" max="16384" width="14.5" style="6"/>
  </cols>
  <sheetData>
    <row r="1" spans="1:21" ht="15" customHeight="1" thickBot="1"/>
    <row r="2" spans="1:21" ht="24" customHeight="1" thickBot="1">
      <c r="J2" s="51" t="s">
        <v>40</v>
      </c>
    </row>
    <row r="3" spans="1:21" ht="15" customHeight="1" thickBot="1"/>
    <row r="4" spans="1:21" s="7" customFormat="1" ht="22" customHeight="1" thickBot="1">
      <c r="C4" s="201" t="s">
        <v>28</v>
      </c>
      <c r="D4" s="202"/>
      <c r="E4" s="185"/>
      <c r="F4" s="202"/>
      <c r="G4" s="203"/>
      <c r="I4" s="201" t="s">
        <v>29</v>
      </c>
      <c r="J4" s="203"/>
      <c r="L4" s="201" t="s">
        <v>30</v>
      </c>
      <c r="M4" s="203"/>
      <c r="O4" s="201" t="s">
        <v>31</v>
      </c>
      <c r="P4" s="203"/>
    </row>
    <row r="5" spans="1:21" ht="21" customHeight="1">
      <c r="C5" s="195" t="s">
        <v>38</v>
      </c>
      <c r="D5" s="196"/>
      <c r="E5" s="14"/>
      <c r="F5" s="197" t="s">
        <v>37</v>
      </c>
      <c r="G5" s="198"/>
      <c r="I5" s="199" t="s">
        <v>36</v>
      </c>
      <c r="J5" s="200"/>
      <c r="L5" s="204" t="s">
        <v>4</v>
      </c>
      <c r="M5" s="205"/>
      <c r="O5" s="204" t="s">
        <v>5</v>
      </c>
      <c r="P5" s="205"/>
    </row>
    <row r="6" spans="1:21" ht="16">
      <c r="A6" s="8" t="s">
        <v>0</v>
      </c>
      <c r="B6" s="8"/>
      <c r="C6" s="11" t="s">
        <v>33</v>
      </c>
      <c r="D6" s="12" t="s">
        <v>42</v>
      </c>
      <c r="E6" s="15"/>
      <c r="F6" s="13" t="s">
        <v>33</v>
      </c>
      <c r="G6" s="12" t="s">
        <v>43</v>
      </c>
      <c r="H6" s="4"/>
      <c r="I6" s="13" t="s">
        <v>33</v>
      </c>
      <c r="J6" s="12" t="s">
        <v>43</v>
      </c>
      <c r="K6" s="4"/>
      <c r="L6" s="11" t="s">
        <v>33</v>
      </c>
      <c r="M6" s="12" t="s">
        <v>43</v>
      </c>
      <c r="N6" s="10"/>
      <c r="O6" s="11" t="s">
        <v>33</v>
      </c>
      <c r="P6" s="12" t="s">
        <v>43</v>
      </c>
    </row>
    <row r="7" spans="1:21" ht="17" thickBot="1">
      <c r="A7" s="38">
        <v>39539</v>
      </c>
      <c r="B7" s="9"/>
      <c r="C7" s="56">
        <v>168.6165</v>
      </c>
      <c r="D7" s="18" t="s">
        <v>35</v>
      </c>
      <c r="E7" s="16"/>
      <c r="F7" s="56">
        <v>22.23687</v>
      </c>
      <c r="G7" s="18" t="s">
        <v>35</v>
      </c>
      <c r="H7" s="5"/>
      <c r="I7" s="56">
        <v>20.050041</v>
      </c>
      <c r="J7" s="18" t="s">
        <v>35</v>
      </c>
      <c r="K7" s="5"/>
      <c r="L7" s="21">
        <v>1385.59</v>
      </c>
      <c r="M7" s="18" t="s">
        <v>35</v>
      </c>
      <c r="N7" s="5"/>
      <c r="O7" s="21">
        <v>716.18</v>
      </c>
      <c r="P7" s="18" t="s">
        <v>35</v>
      </c>
      <c r="R7" s="191" t="s">
        <v>39</v>
      </c>
      <c r="S7" s="191"/>
      <c r="T7" s="191"/>
      <c r="U7" s="191"/>
    </row>
    <row r="8" spans="1:21" ht="16">
      <c r="A8" s="38">
        <v>39569</v>
      </c>
      <c r="B8" s="9"/>
      <c r="C8" s="56">
        <v>155.72399999999999</v>
      </c>
      <c r="D8" s="19">
        <f t="shared" ref="D8:D39" si="0">C8/C7-1</f>
        <v>-7.6460488742205013E-2</v>
      </c>
      <c r="E8" s="16"/>
      <c r="F8" s="56">
        <v>21.125029999999999</v>
      </c>
      <c r="G8" s="19">
        <f>F8/F7-1</f>
        <v>-4.9999842603747791E-2</v>
      </c>
      <c r="H8" s="5"/>
      <c r="I8" s="56">
        <v>21.172529000000001</v>
      </c>
      <c r="J8" s="19">
        <f>I8/I7-1</f>
        <v>5.5984324421082254E-2</v>
      </c>
      <c r="K8" s="5"/>
      <c r="L8" s="21">
        <v>1400.38</v>
      </c>
      <c r="M8" s="19">
        <f>L8/L7-1</f>
        <v>1.0674153248796614E-2</v>
      </c>
      <c r="N8" s="5"/>
      <c r="O8" s="21">
        <v>748.28</v>
      </c>
      <c r="P8" s="19">
        <f>O8/O7-1</f>
        <v>4.4821134351699321E-2</v>
      </c>
      <c r="R8" s="25" t="s">
        <v>25</v>
      </c>
      <c r="S8" s="26"/>
      <c r="T8" s="26"/>
      <c r="U8" s="27"/>
    </row>
    <row r="9" spans="1:21" ht="16">
      <c r="A9" s="38">
        <v>39600</v>
      </c>
      <c r="B9" s="9"/>
      <c r="C9" s="56">
        <v>154.39099999999999</v>
      </c>
      <c r="D9" s="19">
        <f t="shared" si="0"/>
        <v>-8.5600164393413447E-3</v>
      </c>
      <c r="E9" s="16"/>
      <c r="F9" s="56">
        <v>18.082909999999998</v>
      </c>
      <c r="G9" s="19">
        <f t="shared" ref="G9:G72" si="1">F9/F8-1</f>
        <v>-0.14400547596855484</v>
      </c>
      <c r="H9" s="5"/>
      <c r="I9" s="56">
        <v>20.279366</v>
      </c>
      <c r="J9" s="19">
        <f t="shared" ref="J9:J72" si="2">I9/I8-1</f>
        <v>-4.2184993582958463E-2</v>
      </c>
      <c r="K9" s="5"/>
      <c r="L9" s="21">
        <v>1280</v>
      </c>
      <c r="M9" s="19">
        <f t="shared" ref="M9:M72" si="3">L9/L8-1</f>
        <v>-8.5962381639269392E-2</v>
      </c>
      <c r="N9" s="5"/>
      <c r="O9" s="21">
        <v>689.66</v>
      </c>
      <c r="P9" s="19">
        <f t="shared" ref="P9:P72" si="4">O9/O8-1</f>
        <v>-7.8339658951194768E-2</v>
      </c>
      <c r="R9" s="28"/>
      <c r="S9" s="23" t="s">
        <v>1</v>
      </c>
      <c r="T9" s="23" t="s">
        <v>2</v>
      </c>
      <c r="U9" s="24" t="s">
        <v>3</v>
      </c>
    </row>
    <row r="10" spans="1:21" ht="16">
      <c r="A10" s="38">
        <v>39630</v>
      </c>
      <c r="B10" s="9"/>
      <c r="C10" s="56">
        <v>162.45920000000001</v>
      </c>
      <c r="D10" s="19">
        <f t="shared" si="0"/>
        <v>5.2258227487353759E-2</v>
      </c>
      <c r="E10" s="16"/>
      <c r="F10" s="56">
        <v>18.553170000000001</v>
      </c>
      <c r="G10" s="19">
        <f t="shared" si="1"/>
        <v>2.6005770088995739E-2</v>
      </c>
      <c r="H10" s="5"/>
      <c r="I10" s="56">
        <v>19.020403000000002</v>
      </c>
      <c r="J10" s="19">
        <f t="shared" si="2"/>
        <v>-6.2080984188558896E-2</v>
      </c>
      <c r="K10" s="5"/>
      <c r="L10" s="21">
        <v>1267.3800000000001</v>
      </c>
      <c r="M10" s="19">
        <f t="shared" si="3"/>
        <v>-9.8593749999998925E-3</v>
      </c>
      <c r="N10" s="5"/>
      <c r="O10" s="21">
        <v>714.52</v>
      </c>
      <c r="P10" s="19">
        <f t="shared" si="4"/>
        <v>3.6046747672766388E-2</v>
      </c>
      <c r="R10" s="29" t="s">
        <v>15</v>
      </c>
      <c r="S10" s="30">
        <f>AVERAGE(D102:D126)</f>
        <v>2.3414413680313478E-2</v>
      </c>
      <c r="T10" s="30">
        <f>AVERAGE(G102:G126)</f>
        <v>1.6110453744413018E-2</v>
      </c>
      <c r="U10" s="31">
        <f>AVERAGE(J102:J126)</f>
        <v>-2.1251829235076824E-3</v>
      </c>
    </row>
    <row r="11" spans="1:21" ht="16">
      <c r="A11" s="38">
        <v>39661</v>
      </c>
      <c r="B11" s="9"/>
      <c r="C11" s="56">
        <v>145.02430000000001</v>
      </c>
      <c r="D11" s="19">
        <f t="shared" si="0"/>
        <v>-0.10731863754099491</v>
      </c>
      <c r="E11" s="16"/>
      <c r="F11" s="56">
        <v>21.114640000000001</v>
      </c>
      <c r="G11" s="19">
        <f t="shared" si="1"/>
        <v>0.13806104293767585</v>
      </c>
      <c r="H11" s="5"/>
      <c r="I11" s="56">
        <v>19.473351999999998</v>
      </c>
      <c r="J11" s="19">
        <f t="shared" si="2"/>
        <v>2.381384873916681E-2</v>
      </c>
      <c r="K11" s="5"/>
      <c r="L11" s="21">
        <v>1282.83</v>
      </c>
      <c r="M11" s="19">
        <f t="shared" si="3"/>
        <v>1.2190503242910378E-2</v>
      </c>
      <c r="N11" s="5"/>
      <c r="O11" s="21">
        <v>739.5</v>
      </c>
      <c r="P11" s="19">
        <f t="shared" si="4"/>
        <v>3.4960532945194078E-2</v>
      </c>
      <c r="R11" s="28"/>
      <c r="S11" s="37" t="s">
        <v>4</v>
      </c>
      <c r="T11" s="37" t="s">
        <v>5</v>
      </c>
      <c r="U11" s="31"/>
    </row>
    <row r="12" spans="1:21" ht="17" thickBot="1">
      <c r="A12" s="38">
        <v>39692</v>
      </c>
      <c r="B12" s="9"/>
      <c r="C12" s="56">
        <v>113.21040000000001</v>
      </c>
      <c r="D12" s="19">
        <f t="shared" si="0"/>
        <v>-0.21936944360358923</v>
      </c>
      <c r="E12" s="16"/>
      <c r="F12" s="56">
        <v>20.15701</v>
      </c>
      <c r="G12" s="19">
        <f t="shared" si="1"/>
        <v>-4.5353839800252427E-2</v>
      </c>
      <c r="H12" s="5"/>
      <c r="I12" s="56">
        <v>16.646305000000002</v>
      </c>
      <c r="J12" s="19">
        <f t="shared" si="2"/>
        <v>-0.14517516039354683</v>
      </c>
      <c r="K12" s="5"/>
      <c r="L12" s="21">
        <v>1166.3599999999999</v>
      </c>
      <c r="M12" s="19">
        <f t="shared" si="3"/>
        <v>-9.0791453271283018E-2</v>
      </c>
      <c r="N12" s="5"/>
      <c r="O12" s="21">
        <v>679.58</v>
      </c>
      <c r="P12" s="19">
        <f t="shared" si="4"/>
        <v>-8.1027721433400868E-2</v>
      </c>
      <c r="R12" s="32" t="s">
        <v>19</v>
      </c>
      <c r="S12" s="33">
        <f>AVERAGE(M102:M126)</f>
        <v>1.2064646823793162E-2</v>
      </c>
      <c r="T12" s="33">
        <f>AVERAGE(P102:P126)</f>
        <v>1.5827319028729206E-2</v>
      </c>
      <c r="U12" s="34"/>
    </row>
    <row r="13" spans="1:21" ht="16">
      <c r="A13" s="38">
        <v>39722</v>
      </c>
      <c r="B13" s="9"/>
      <c r="C13" s="56">
        <v>81.812179999999998</v>
      </c>
      <c r="D13" s="19">
        <f t="shared" si="0"/>
        <v>-0.27734395426568592</v>
      </c>
      <c r="E13" s="16"/>
      <c r="F13" s="56">
        <v>18.519960000000001</v>
      </c>
      <c r="G13" s="19">
        <f t="shared" si="1"/>
        <v>-8.1214922252853872E-2</v>
      </c>
      <c r="H13" s="5"/>
      <c r="I13" s="56">
        <v>12.982234</v>
      </c>
      <c r="J13" s="19">
        <f t="shared" si="2"/>
        <v>-0.22011317226255322</v>
      </c>
      <c r="K13" s="5"/>
      <c r="L13" s="21">
        <v>968.75</v>
      </c>
      <c r="M13" s="19">
        <f t="shared" si="3"/>
        <v>-0.16942453444905514</v>
      </c>
      <c r="N13" s="5"/>
      <c r="O13" s="21">
        <v>537.52</v>
      </c>
      <c r="P13" s="19">
        <f t="shared" si="4"/>
        <v>-0.20904087818947004</v>
      </c>
      <c r="R13" s="35"/>
      <c r="S13" s="35"/>
      <c r="T13" s="35"/>
      <c r="U13" s="35"/>
    </row>
    <row r="14" spans="1:21" ht="17" thickBot="1">
      <c r="A14" s="38">
        <v>39753</v>
      </c>
      <c r="B14" s="9"/>
      <c r="C14" s="56">
        <v>70.076340000000002</v>
      </c>
      <c r="D14" s="19">
        <f t="shared" si="0"/>
        <v>-0.14344856719378452</v>
      </c>
      <c r="E14" s="16"/>
      <c r="F14" s="56">
        <v>18.14312</v>
      </c>
      <c r="G14" s="19">
        <f t="shared" si="1"/>
        <v>-2.034777612910621E-2</v>
      </c>
      <c r="H14" s="5"/>
      <c r="I14" s="56">
        <v>12.207528999999999</v>
      </c>
      <c r="J14" s="19">
        <f t="shared" si="2"/>
        <v>-5.9674244047673186E-2</v>
      </c>
      <c r="K14" s="5"/>
      <c r="L14" s="21">
        <v>896.24</v>
      </c>
      <c r="M14" s="19">
        <f t="shared" si="3"/>
        <v>-7.4849032258064496E-2</v>
      </c>
      <c r="N14" s="5"/>
      <c r="O14" s="21">
        <v>473.14</v>
      </c>
      <c r="P14" s="19">
        <f t="shared" si="4"/>
        <v>-0.11977228754278912</v>
      </c>
      <c r="R14" s="35"/>
      <c r="S14" s="35"/>
      <c r="T14" s="35"/>
      <c r="U14" s="35"/>
    </row>
    <row r="15" spans="1:21" ht="16">
      <c r="A15" s="38">
        <v>39783</v>
      </c>
      <c r="B15" s="9"/>
      <c r="C15" s="56">
        <v>74.867000000000004</v>
      </c>
      <c r="D15" s="19">
        <f t="shared" si="0"/>
        <v>6.8363444780363825E-2</v>
      </c>
      <c r="E15" s="16"/>
      <c r="F15" s="56">
        <v>18.072469999999999</v>
      </c>
      <c r="G15" s="19">
        <f t="shared" si="1"/>
        <v>-3.8940380706296018E-3</v>
      </c>
      <c r="H15" s="5"/>
      <c r="I15" s="56">
        <v>12.792111999999999</v>
      </c>
      <c r="J15" s="19">
        <f t="shared" si="2"/>
        <v>4.7887086731475348E-2</v>
      </c>
      <c r="K15" s="5"/>
      <c r="L15" s="21">
        <v>903.25</v>
      </c>
      <c r="M15" s="19">
        <f t="shared" si="3"/>
        <v>7.8215656520574939E-3</v>
      </c>
      <c r="N15" s="5"/>
      <c r="O15" s="21">
        <v>499.45</v>
      </c>
      <c r="P15" s="19">
        <f t="shared" si="4"/>
        <v>5.5607219850361433E-2</v>
      </c>
      <c r="R15" s="25" t="s">
        <v>26</v>
      </c>
      <c r="S15" s="26"/>
      <c r="T15" s="26"/>
      <c r="U15" s="27"/>
    </row>
    <row r="16" spans="1:21" ht="16">
      <c r="A16" s="38">
        <v>39814</v>
      </c>
      <c r="B16" s="9"/>
      <c r="C16" s="56">
        <v>71.62</v>
      </c>
      <c r="D16" s="19">
        <f t="shared" si="0"/>
        <v>-4.3370243231330208E-2</v>
      </c>
      <c r="E16" s="16"/>
      <c r="F16" s="56">
        <v>17.083929999999999</v>
      </c>
      <c r="G16" s="19">
        <f t="shared" si="1"/>
        <v>-5.4698665982015782E-2</v>
      </c>
      <c r="H16" s="5"/>
      <c r="I16" s="56">
        <v>13.024224999999999</v>
      </c>
      <c r="J16" s="19">
        <f t="shared" si="2"/>
        <v>1.8145009987404759E-2</v>
      </c>
      <c r="K16" s="5"/>
      <c r="L16" s="21">
        <v>825.88</v>
      </c>
      <c r="M16" s="19">
        <f t="shared" si="3"/>
        <v>-8.5657348463880401E-2</v>
      </c>
      <c r="N16" s="5"/>
      <c r="O16" s="21">
        <v>443.53</v>
      </c>
      <c r="P16" s="19">
        <f t="shared" si="4"/>
        <v>-0.11196315947542301</v>
      </c>
      <c r="R16" s="28"/>
      <c r="S16" s="23" t="s">
        <v>1</v>
      </c>
      <c r="T16" s="23" t="s">
        <v>2</v>
      </c>
      <c r="U16" s="24" t="s">
        <v>3</v>
      </c>
    </row>
    <row r="17" spans="1:21" ht="16">
      <c r="A17" s="38">
        <v>39845</v>
      </c>
      <c r="B17" s="9"/>
      <c r="C17" s="56">
        <v>80.802030000000002</v>
      </c>
      <c r="D17" s="19">
        <f t="shared" si="0"/>
        <v>0.12820483105277858</v>
      </c>
      <c r="E17" s="16"/>
      <c r="F17" s="56">
        <v>16.5761</v>
      </c>
      <c r="G17" s="19">
        <f t="shared" si="1"/>
        <v>-2.9725595925527593E-2</v>
      </c>
      <c r="H17" s="5"/>
      <c r="I17" s="56">
        <v>12.41385</v>
      </c>
      <c r="J17" s="19">
        <f t="shared" si="2"/>
        <v>-4.6864592710890607E-2</v>
      </c>
      <c r="K17" s="5"/>
      <c r="L17" s="21">
        <v>735.09</v>
      </c>
      <c r="M17" s="19">
        <f t="shared" si="3"/>
        <v>-0.10993122487528451</v>
      </c>
      <c r="N17" s="5"/>
      <c r="O17" s="21">
        <v>389.02</v>
      </c>
      <c r="P17" s="19">
        <f t="shared" si="4"/>
        <v>-0.12290036750614386</v>
      </c>
      <c r="R17" s="29" t="s">
        <v>15</v>
      </c>
      <c r="S17" s="30">
        <f>AVERAGE(D90:D126)</f>
        <v>1.0321257701171193E-2</v>
      </c>
      <c r="T17" s="30">
        <f>AVERAGE(G90:G126)</f>
        <v>1.3850290673436847E-2</v>
      </c>
      <c r="U17" s="31">
        <f>AVERAGE(J90:J126)</f>
        <v>-3.8639480312561898E-3</v>
      </c>
    </row>
    <row r="18" spans="1:21" ht="16">
      <c r="A18" s="38">
        <v>39873</v>
      </c>
      <c r="B18" s="9"/>
      <c r="C18" s="56">
        <v>94.569599999999994</v>
      </c>
      <c r="D18" s="19">
        <f t="shared" si="0"/>
        <v>0.17038643707342493</v>
      </c>
      <c r="E18" s="16"/>
      <c r="F18" s="56">
        <v>18.69472</v>
      </c>
      <c r="G18" s="19">
        <f t="shared" si="1"/>
        <v>0.1278117289350329</v>
      </c>
      <c r="H18" s="5"/>
      <c r="I18" s="56">
        <v>14.019890999999999</v>
      </c>
      <c r="J18" s="19">
        <f t="shared" si="2"/>
        <v>0.12937493203156136</v>
      </c>
      <c r="K18" s="5"/>
      <c r="L18" s="21">
        <v>797.87</v>
      </c>
      <c r="M18" s="19">
        <f t="shared" si="3"/>
        <v>8.5404508291501591E-2</v>
      </c>
      <c r="N18" s="5"/>
      <c r="O18" s="21">
        <v>422.75</v>
      </c>
      <c r="P18" s="19">
        <f t="shared" si="4"/>
        <v>8.6705053724744241E-2</v>
      </c>
      <c r="R18" s="28"/>
      <c r="S18" s="37" t="s">
        <v>4</v>
      </c>
      <c r="T18" s="37" t="s">
        <v>5</v>
      </c>
      <c r="U18" s="31"/>
    </row>
    <row r="19" spans="1:21" ht="17" thickBot="1">
      <c r="A19" s="38">
        <v>39904</v>
      </c>
      <c r="B19" s="9"/>
      <c r="C19" s="56">
        <v>114.6217</v>
      </c>
      <c r="D19" s="19">
        <f t="shared" si="0"/>
        <v>0.2120353686596963</v>
      </c>
      <c r="E19" s="16"/>
      <c r="F19" s="56">
        <v>21.14575</v>
      </c>
      <c r="G19" s="19">
        <f t="shared" si="1"/>
        <v>0.13110814176409158</v>
      </c>
      <c r="H19" s="5"/>
      <c r="I19" s="56">
        <v>18.292459000000001</v>
      </c>
      <c r="J19" s="19">
        <f t="shared" si="2"/>
        <v>0.30475044349488889</v>
      </c>
      <c r="K19" s="5"/>
      <c r="L19" s="21">
        <v>872.81</v>
      </c>
      <c r="M19" s="19">
        <f t="shared" si="3"/>
        <v>9.3925075513554779E-2</v>
      </c>
      <c r="N19" s="5"/>
      <c r="O19" s="21">
        <v>487.56</v>
      </c>
      <c r="P19" s="19">
        <f t="shared" si="4"/>
        <v>0.15330573625073929</v>
      </c>
      <c r="R19" s="32" t="s">
        <v>19</v>
      </c>
      <c r="S19" s="33">
        <f>AVERAGE(M90:M126)</f>
        <v>6.054948701401483E-3</v>
      </c>
      <c r="T19" s="33">
        <f>AVERAGE(P90:P126)</f>
        <v>6.2447261689339336E-3</v>
      </c>
      <c r="U19" s="34"/>
    </row>
    <row r="20" spans="1:21" ht="16">
      <c r="A20" s="38">
        <v>39934</v>
      </c>
      <c r="B20" s="9"/>
      <c r="C20" s="56">
        <v>128.95609999999999</v>
      </c>
      <c r="D20" s="19">
        <f t="shared" si="0"/>
        <v>0.12505834410063699</v>
      </c>
      <c r="E20" s="16"/>
      <c r="F20" s="56">
        <v>18.60698</v>
      </c>
      <c r="G20" s="19">
        <f t="shared" si="1"/>
        <v>-0.12006053225825519</v>
      </c>
      <c r="H20" s="5"/>
      <c r="I20" s="56">
        <v>18.050253000000001</v>
      </c>
      <c r="J20" s="19">
        <f t="shared" si="2"/>
        <v>-1.3240756751183635E-2</v>
      </c>
      <c r="K20" s="5"/>
      <c r="L20" s="21">
        <v>919.14</v>
      </c>
      <c r="M20" s="19">
        <f t="shared" si="3"/>
        <v>5.3081426656431674E-2</v>
      </c>
      <c r="N20" s="5"/>
      <c r="O20" s="21">
        <v>501.58</v>
      </c>
      <c r="P20" s="19">
        <f t="shared" si="4"/>
        <v>2.8755435228484671E-2</v>
      </c>
      <c r="R20" s="35"/>
      <c r="S20" s="35"/>
      <c r="T20" s="35"/>
      <c r="U20" s="35"/>
    </row>
    <row r="21" spans="1:21" ht="17" thickBot="1">
      <c r="A21" s="38">
        <v>39965</v>
      </c>
      <c r="B21" s="9"/>
      <c r="C21" s="56">
        <v>131.8544</v>
      </c>
      <c r="D21" s="19">
        <f t="shared" si="0"/>
        <v>2.2475090360208005E-2</v>
      </c>
      <c r="E21" s="16"/>
      <c r="F21" s="56">
        <v>18.984590000000001</v>
      </c>
      <c r="G21" s="19">
        <f t="shared" si="1"/>
        <v>2.0293997198900682E-2</v>
      </c>
      <c r="H21" s="5"/>
      <c r="I21" s="56">
        <v>18.649612000000001</v>
      </c>
      <c r="J21" s="19">
        <f t="shared" si="2"/>
        <v>3.3205019342388065E-2</v>
      </c>
      <c r="K21" s="5"/>
      <c r="L21" s="21">
        <v>919.32</v>
      </c>
      <c r="M21" s="19">
        <f t="shared" si="3"/>
        <v>1.9583523728705643E-4</v>
      </c>
      <c r="N21" s="5"/>
      <c r="O21" s="21">
        <v>508.28</v>
      </c>
      <c r="P21" s="19">
        <f t="shared" si="4"/>
        <v>1.3357789385541663E-2</v>
      </c>
      <c r="R21" s="35"/>
      <c r="S21" s="35"/>
      <c r="T21" s="35"/>
      <c r="U21" s="35"/>
    </row>
    <row r="22" spans="1:21" ht="16">
      <c r="A22" s="38">
        <v>39995</v>
      </c>
      <c r="B22" s="9"/>
      <c r="C22" s="56">
        <v>146.0378</v>
      </c>
      <c r="D22" s="19">
        <f t="shared" si="0"/>
        <v>0.10756865148224115</v>
      </c>
      <c r="E22" s="16"/>
      <c r="F22" s="56">
        <v>21.033149999999999</v>
      </c>
      <c r="G22" s="19">
        <f t="shared" si="1"/>
        <v>0.10790646519097846</v>
      </c>
      <c r="H22" s="5"/>
      <c r="I22" s="56">
        <v>20.986236999999999</v>
      </c>
      <c r="J22" s="19">
        <f t="shared" si="2"/>
        <v>0.12529081033964662</v>
      </c>
      <c r="K22" s="5"/>
      <c r="L22" s="21">
        <v>987.48</v>
      </c>
      <c r="M22" s="19">
        <f t="shared" si="3"/>
        <v>7.4141756950789617E-2</v>
      </c>
      <c r="N22" s="5"/>
      <c r="O22" s="21">
        <v>556.71</v>
      </c>
      <c r="P22" s="19">
        <f t="shared" si="4"/>
        <v>9.5282127960966578E-2</v>
      </c>
      <c r="R22" s="25" t="s">
        <v>41</v>
      </c>
      <c r="S22" s="26"/>
      <c r="T22" s="26"/>
      <c r="U22" s="27"/>
    </row>
    <row r="23" spans="1:21" ht="16">
      <c r="A23" s="38">
        <v>40026</v>
      </c>
      <c r="B23" s="9"/>
      <c r="C23" s="56">
        <v>147.96950000000001</v>
      </c>
      <c r="D23" s="19">
        <f t="shared" si="0"/>
        <v>1.3227397290290543E-2</v>
      </c>
      <c r="E23" s="16"/>
      <c r="F23" s="56">
        <v>22.127780000000001</v>
      </c>
      <c r="G23" s="19">
        <f t="shared" si="1"/>
        <v>5.2043084369198356E-2</v>
      </c>
      <c r="H23" s="5"/>
      <c r="I23" s="56">
        <v>19.815598999999999</v>
      </c>
      <c r="J23" s="19">
        <f t="shared" si="2"/>
        <v>-5.5781224618782321E-2</v>
      </c>
      <c r="K23" s="5"/>
      <c r="L23" s="21">
        <v>1020.62</v>
      </c>
      <c r="M23" s="19">
        <f t="shared" si="3"/>
        <v>3.3560173370599911E-2</v>
      </c>
      <c r="N23" s="5"/>
      <c r="O23" s="21">
        <v>572.07000000000005</v>
      </c>
      <c r="P23" s="19">
        <f t="shared" si="4"/>
        <v>2.7590666594816016E-2</v>
      </c>
      <c r="R23" s="36"/>
      <c r="S23" s="23" t="s">
        <v>1</v>
      </c>
      <c r="T23" s="23" t="s">
        <v>2</v>
      </c>
      <c r="U23" s="24" t="s">
        <v>3</v>
      </c>
    </row>
    <row r="24" spans="1:21" ht="16">
      <c r="A24" s="38">
        <v>40057</v>
      </c>
      <c r="B24" s="9"/>
      <c r="C24" s="56">
        <v>165.21889999999999</v>
      </c>
      <c r="D24" s="19">
        <f t="shared" si="0"/>
        <v>0.11657402370083014</v>
      </c>
      <c r="E24" s="16"/>
      <c r="F24" s="56">
        <v>21.600739999999998</v>
      </c>
      <c r="G24" s="19">
        <f t="shared" si="1"/>
        <v>-2.3818024221137546E-2</v>
      </c>
      <c r="H24" s="5"/>
      <c r="I24" s="56">
        <v>21.402241</v>
      </c>
      <c r="J24" s="19">
        <f t="shared" si="2"/>
        <v>8.0070352654996846E-2</v>
      </c>
      <c r="K24" s="5"/>
      <c r="L24" s="21">
        <v>1057.08</v>
      </c>
      <c r="M24" s="19">
        <f t="shared" si="3"/>
        <v>3.5723383825517763E-2</v>
      </c>
      <c r="N24" s="5"/>
      <c r="O24" s="21">
        <v>604.28</v>
      </c>
      <c r="P24" s="19">
        <f t="shared" si="4"/>
        <v>5.6304298425017718E-2</v>
      </c>
      <c r="R24" s="29" t="s">
        <v>15</v>
      </c>
      <c r="S24" s="30">
        <f>AVERAGE(D66:D126)</f>
        <v>1.1167671920765596E-2</v>
      </c>
      <c r="T24" s="30">
        <f>AVERAGE(G66:G126)</f>
        <v>1.8081879993231399E-2</v>
      </c>
      <c r="U24" s="31">
        <f>AVERAGE(J66:J126)</f>
        <v>-1.4574481675719167E-3</v>
      </c>
    </row>
    <row r="25" spans="1:21" ht="16">
      <c r="A25" s="38">
        <v>40087</v>
      </c>
      <c r="B25" s="9"/>
      <c r="C25" s="56">
        <v>152.51050000000001</v>
      </c>
      <c r="D25" s="19">
        <f t="shared" si="0"/>
        <v>-7.691856076998449E-2</v>
      </c>
      <c r="E25" s="16"/>
      <c r="F25" s="56">
        <v>20.513059999999999</v>
      </c>
      <c r="G25" s="19">
        <f t="shared" si="1"/>
        <v>-5.0353830470622696E-2</v>
      </c>
      <c r="H25" s="5"/>
      <c r="I25" s="56">
        <v>20.085851999999999</v>
      </c>
      <c r="J25" s="19">
        <f t="shared" si="2"/>
        <v>-6.1507063676182416E-2</v>
      </c>
      <c r="K25" s="5"/>
      <c r="L25" s="21">
        <v>1036.19</v>
      </c>
      <c r="M25" s="19">
        <f t="shared" si="3"/>
        <v>-1.9761985847807084E-2</v>
      </c>
      <c r="N25" s="5"/>
      <c r="O25" s="21">
        <v>562.77</v>
      </c>
      <c r="P25" s="19">
        <f t="shared" si="4"/>
        <v>-6.8693320977030514E-2</v>
      </c>
      <c r="R25" s="28"/>
      <c r="S25" s="37" t="s">
        <v>4</v>
      </c>
      <c r="T25" s="37" t="s">
        <v>5</v>
      </c>
      <c r="U25" s="31"/>
    </row>
    <row r="26" spans="1:21" ht="17" thickBot="1">
      <c r="A26" s="38">
        <v>40118</v>
      </c>
      <c r="B26" s="9"/>
      <c r="C26" s="56">
        <v>152.05340000000001</v>
      </c>
      <c r="D26" s="19">
        <f t="shared" si="0"/>
        <v>-2.9971706866084302E-3</v>
      </c>
      <c r="E26" s="16"/>
      <c r="F26" s="56">
        <v>22.368970000000001</v>
      </c>
      <c r="G26" s="19">
        <f t="shared" si="1"/>
        <v>9.0474556209556356E-2</v>
      </c>
      <c r="H26" s="5"/>
      <c r="I26" s="56">
        <v>18.489004000000001</v>
      </c>
      <c r="J26" s="19">
        <f t="shared" si="2"/>
        <v>-7.9501133434618398E-2</v>
      </c>
      <c r="K26" s="5"/>
      <c r="L26" s="21">
        <v>1095.6300000000001</v>
      </c>
      <c r="M26" s="19">
        <f t="shared" si="3"/>
        <v>5.7363996950366314E-2</v>
      </c>
      <c r="N26" s="5"/>
      <c r="O26" s="21">
        <v>579.73</v>
      </c>
      <c r="P26" s="19">
        <f t="shared" si="4"/>
        <v>3.0136645521261052E-2</v>
      </c>
      <c r="R26" s="32" t="s">
        <v>19</v>
      </c>
      <c r="S26" s="33">
        <f>AVERAGE(M66:M126)</f>
        <v>9.2329053953455979E-3</v>
      </c>
      <c r="T26" s="33">
        <f>AVERAGE(P66:P126)</f>
        <v>9.0942484161228437E-3</v>
      </c>
      <c r="U26" s="34"/>
    </row>
    <row r="27" spans="1:21" ht="17" thickBot="1">
      <c r="A27" s="38">
        <v>40148</v>
      </c>
      <c r="B27" s="9"/>
      <c r="C27" s="56">
        <v>151.64179999999999</v>
      </c>
      <c r="D27" s="19">
        <f t="shared" si="0"/>
        <v>-2.7069437447635458E-3</v>
      </c>
      <c r="E27" s="16"/>
      <c r="F27" s="56">
        <v>23.652570000000001</v>
      </c>
      <c r="G27" s="19">
        <f t="shared" si="1"/>
        <v>5.7383062340375934E-2</v>
      </c>
      <c r="H27" s="5"/>
      <c r="I27" s="56">
        <v>19.731514000000001</v>
      </c>
      <c r="J27" s="19">
        <f t="shared" si="2"/>
        <v>6.720264650275376E-2</v>
      </c>
      <c r="K27" s="5"/>
      <c r="L27" s="21">
        <v>1115.0999999999999</v>
      </c>
      <c r="M27" s="19">
        <f t="shared" si="3"/>
        <v>1.7770597738287375E-2</v>
      </c>
      <c r="N27" s="5"/>
      <c r="O27" s="21">
        <v>625.39</v>
      </c>
      <c r="P27" s="19">
        <f t="shared" si="4"/>
        <v>7.8760802442516376E-2</v>
      </c>
    </row>
    <row r="28" spans="1:21" ht="16">
      <c r="A28" s="38">
        <v>40179</v>
      </c>
      <c r="B28" s="9"/>
      <c r="C28" s="56">
        <v>133.57130000000001</v>
      </c>
      <c r="D28" s="19">
        <f t="shared" si="0"/>
        <v>-0.11916569178155356</v>
      </c>
      <c r="E28" s="16"/>
      <c r="F28" s="56">
        <v>23.09028</v>
      </c>
      <c r="G28" s="19">
        <f t="shared" si="1"/>
        <v>-2.3772892332630247E-2</v>
      </c>
      <c r="H28" s="5"/>
      <c r="I28" s="56">
        <v>18.550250999999999</v>
      </c>
      <c r="J28" s="19">
        <f t="shared" si="2"/>
        <v>-5.9866820153790634E-2</v>
      </c>
      <c r="K28" s="5"/>
      <c r="L28" s="21">
        <v>1073.8699999999999</v>
      </c>
      <c r="M28" s="19">
        <f t="shared" si="3"/>
        <v>-3.6974262397991176E-2</v>
      </c>
      <c r="N28" s="5"/>
      <c r="O28" s="21">
        <v>602.04</v>
      </c>
      <c r="P28" s="19">
        <f t="shared" si="4"/>
        <v>-3.7336701898015634E-2</v>
      </c>
      <c r="R28" s="25" t="s">
        <v>27</v>
      </c>
      <c r="S28" s="26"/>
      <c r="T28" s="26"/>
      <c r="U28" s="27"/>
    </row>
    <row r="29" spans="1:21" ht="16">
      <c r="A29" s="38">
        <v>40210</v>
      </c>
      <c r="B29" s="9"/>
      <c r="C29" s="56">
        <v>140.42400000000001</v>
      </c>
      <c r="D29" s="19">
        <f t="shared" si="0"/>
        <v>5.130368574686317E-2</v>
      </c>
      <c r="E29" s="16"/>
      <c r="F29" s="56">
        <v>25.71998</v>
      </c>
      <c r="G29" s="19">
        <f t="shared" si="1"/>
        <v>0.11388774843787086</v>
      </c>
      <c r="H29" s="5"/>
      <c r="I29" s="56">
        <v>20.457781000000001</v>
      </c>
      <c r="J29" s="19">
        <f t="shared" si="2"/>
        <v>0.10283041453185726</v>
      </c>
      <c r="K29" s="5"/>
      <c r="L29" s="21">
        <v>1104.49</v>
      </c>
      <c r="M29" s="19">
        <f t="shared" si="3"/>
        <v>2.8513693463827261E-2</v>
      </c>
      <c r="N29" s="5"/>
      <c r="O29" s="21">
        <v>628.55999999999995</v>
      </c>
      <c r="P29" s="19">
        <f t="shared" si="4"/>
        <v>4.4050229220649717E-2</v>
      </c>
      <c r="R29" s="36"/>
      <c r="S29" s="23" t="s">
        <v>1</v>
      </c>
      <c r="T29" s="23" t="s">
        <v>2</v>
      </c>
      <c r="U29" s="24" t="s">
        <v>3</v>
      </c>
    </row>
    <row r="30" spans="1:21" ht="16">
      <c r="A30" s="38">
        <v>40238</v>
      </c>
      <c r="B30" s="9"/>
      <c r="C30" s="56">
        <v>153.59299999999999</v>
      </c>
      <c r="D30" s="19">
        <f t="shared" si="0"/>
        <v>9.3780265481683944E-2</v>
      </c>
      <c r="E30" s="16"/>
      <c r="F30" s="56">
        <v>26.667999999999999</v>
      </c>
      <c r="G30" s="19">
        <f t="shared" si="1"/>
        <v>3.6859282161183726E-2</v>
      </c>
      <c r="H30" s="5"/>
      <c r="I30" s="56">
        <v>23.153984000000001</v>
      </c>
      <c r="J30" s="19">
        <f t="shared" si="2"/>
        <v>0.13179352149678403</v>
      </c>
      <c r="K30" s="5"/>
      <c r="L30" s="21">
        <v>1169.43</v>
      </c>
      <c r="M30" s="19">
        <f t="shared" si="3"/>
        <v>5.8796367554255768E-2</v>
      </c>
      <c r="N30" s="5"/>
      <c r="O30" s="21">
        <v>678.64</v>
      </c>
      <c r="P30" s="19">
        <f t="shared" si="4"/>
        <v>7.9674175894107302E-2</v>
      </c>
      <c r="R30" s="29" t="s">
        <v>15</v>
      </c>
      <c r="S30" s="30">
        <f>AVERAGE(D7:D126)</f>
        <v>7.0555564511525582E-3</v>
      </c>
      <c r="T30" s="30">
        <f>AVERAGE(G7:G126)</f>
        <v>1.9096458593085217E-2</v>
      </c>
      <c r="U30" s="31">
        <f>AVERAGE(J7:J126)</f>
        <v>2.3153322983250329E-3</v>
      </c>
    </row>
    <row r="31" spans="1:21" ht="16">
      <c r="A31" s="38">
        <v>40269</v>
      </c>
      <c r="B31" s="9"/>
      <c r="C31" s="56">
        <v>130.7022</v>
      </c>
      <c r="D31" s="19">
        <f t="shared" si="0"/>
        <v>-0.14903543781292106</v>
      </c>
      <c r="E31" s="16"/>
      <c r="F31" s="56">
        <v>29.258430000000001</v>
      </c>
      <c r="G31" s="19">
        <f t="shared" si="1"/>
        <v>9.7136268186590824E-2</v>
      </c>
      <c r="H31" s="5"/>
      <c r="I31" s="56">
        <v>23.523043000000001</v>
      </c>
      <c r="J31" s="19">
        <f t="shared" si="2"/>
        <v>1.5939330354551418E-2</v>
      </c>
      <c r="K31" s="5"/>
      <c r="L31" s="21">
        <v>1186.69</v>
      </c>
      <c r="M31" s="19">
        <f t="shared" si="3"/>
        <v>1.4759327193589966E-2</v>
      </c>
      <c r="N31" s="5"/>
      <c r="O31" s="21">
        <v>716.6</v>
      </c>
      <c r="P31" s="19">
        <f t="shared" si="4"/>
        <v>5.5935400212189235E-2</v>
      </c>
      <c r="R31" s="28"/>
      <c r="S31" s="37" t="s">
        <v>4</v>
      </c>
      <c r="T31" s="37" t="s">
        <v>5</v>
      </c>
      <c r="U31" s="31"/>
    </row>
    <row r="32" spans="1:21" ht="17" thickBot="1">
      <c r="A32" s="38">
        <v>40299</v>
      </c>
      <c r="B32" s="9"/>
      <c r="C32" s="56">
        <v>129.85599999999999</v>
      </c>
      <c r="D32" s="19">
        <f t="shared" si="0"/>
        <v>-6.4742598058793455E-3</v>
      </c>
      <c r="E32" s="16"/>
      <c r="F32" s="56">
        <v>28.120650000000001</v>
      </c>
      <c r="G32" s="19">
        <f t="shared" si="1"/>
        <v>-3.8887254032427543E-2</v>
      </c>
      <c r="H32" s="5"/>
      <c r="I32" s="56">
        <v>24.182020000000001</v>
      </c>
      <c r="J32" s="19">
        <f t="shared" si="2"/>
        <v>2.8014105147875723E-2</v>
      </c>
      <c r="K32" s="5"/>
      <c r="L32" s="21">
        <v>1089.4100000000001</v>
      </c>
      <c r="M32" s="19">
        <f t="shared" si="3"/>
        <v>-8.1975916203894883E-2</v>
      </c>
      <c r="N32" s="5"/>
      <c r="O32" s="21">
        <v>661.61</v>
      </c>
      <c r="P32" s="19">
        <f t="shared" si="4"/>
        <v>-7.6737370918224967E-2</v>
      </c>
      <c r="R32" s="32" t="s">
        <v>19</v>
      </c>
      <c r="S32" s="33">
        <f>AVERAGE(M7:M126)</f>
        <v>6.2301643449537312E-3</v>
      </c>
      <c r="T32" s="33">
        <f>AVERAGE(P7:P126)</f>
        <v>7.9401155651922708E-3</v>
      </c>
      <c r="U32" s="34"/>
    </row>
    <row r="33" spans="1:16" ht="16">
      <c r="A33" s="38">
        <v>40330</v>
      </c>
      <c r="B33" s="9"/>
      <c r="C33" s="56">
        <v>118.4585</v>
      </c>
      <c r="D33" s="19">
        <f t="shared" si="0"/>
        <v>-8.7770299408575614E-2</v>
      </c>
      <c r="E33" s="16"/>
      <c r="F33" s="56">
        <v>23.312069999999999</v>
      </c>
      <c r="G33" s="19">
        <f t="shared" si="1"/>
        <v>-0.17099818105200282</v>
      </c>
      <c r="H33" s="5"/>
      <c r="I33" s="56">
        <v>24.040959999999998</v>
      </c>
      <c r="J33" s="19">
        <f t="shared" si="2"/>
        <v>-5.8332595870818071E-3</v>
      </c>
      <c r="K33" s="5"/>
      <c r="L33" s="21">
        <v>1030.71</v>
      </c>
      <c r="M33" s="19">
        <f t="shared" si="3"/>
        <v>-5.3882376699314394E-2</v>
      </c>
      <c r="N33" s="5"/>
      <c r="O33" s="21">
        <v>609.49</v>
      </c>
      <c r="P33" s="19">
        <f t="shared" si="4"/>
        <v>-7.8777527546439741E-2</v>
      </c>
    </row>
    <row r="34" spans="1:16" ht="16">
      <c r="A34" s="38">
        <v>40360</v>
      </c>
      <c r="B34" s="9"/>
      <c r="C34" s="56">
        <v>136.10059999999999</v>
      </c>
      <c r="D34" s="19">
        <f t="shared" si="0"/>
        <v>0.14893063815597851</v>
      </c>
      <c r="E34" s="16"/>
      <c r="F34" s="56">
        <v>23.84385</v>
      </c>
      <c r="G34" s="19">
        <f t="shared" si="1"/>
        <v>2.2811359094237593E-2</v>
      </c>
      <c r="H34" s="5"/>
      <c r="I34" s="56">
        <v>27.840622</v>
      </c>
      <c r="J34" s="19">
        <f t="shared" si="2"/>
        <v>0.15804951216590357</v>
      </c>
      <c r="K34" s="5"/>
      <c r="L34" s="21">
        <v>1101.5999999999999</v>
      </c>
      <c r="M34" s="19">
        <f t="shared" si="3"/>
        <v>6.8777832756061308E-2</v>
      </c>
      <c r="N34" s="5"/>
      <c r="O34" s="21">
        <v>650.89</v>
      </c>
      <c r="P34" s="19">
        <f t="shared" si="4"/>
        <v>6.7925642750496174E-2</v>
      </c>
    </row>
    <row r="35" spans="1:16" ht="16">
      <c r="A35" s="38">
        <v>40391</v>
      </c>
      <c r="B35" s="9"/>
      <c r="C35" s="56">
        <v>123.56619999999999</v>
      </c>
      <c r="D35" s="19">
        <f t="shared" si="0"/>
        <v>-9.2096581499273245E-2</v>
      </c>
      <c r="E35" s="16"/>
      <c r="F35" s="56">
        <v>23.26679</v>
      </c>
      <c r="G35" s="19">
        <f t="shared" si="1"/>
        <v>-2.4201628512174E-2</v>
      </c>
      <c r="H35" s="5"/>
      <c r="I35" s="56">
        <v>27.784336</v>
      </c>
      <c r="J35" s="19">
        <f t="shared" si="2"/>
        <v>-2.0217220721577833E-3</v>
      </c>
      <c r="K35" s="5"/>
      <c r="L35" s="21">
        <v>1049.33</v>
      </c>
      <c r="M35" s="19">
        <f t="shared" si="3"/>
        <v>-4.7449164851125603E-2</v>
      </c>
      <c r="N35" s="5"/>
      <c r="O35" s="21">
        <v>602.05999999999995</v>
      </c>
      <c r="P35" s="19">
        <f t="shared" si="4"/>
        <v>-7.5020356742306782E-2</v>
      </c>
    </row>
    <row r="36" spans="1:16" ht="16">
      <c r="A36" s="38">
        <v>40422</v>
      </c>
      <c r="B36" s="9"/>
      <c r="C36" s="56">
        <v>130.7972</v>
      </c>
      <c r="D36" s="19">
        <f t="shared" si="0"/>
        <v>5.851923907994272E-2</v>
      </c>
      <c r="E36" s="16"/>
      <c r="F36" s="56">
        <v>26.720559999999999</v>
      </c>
      <c r="G36" s="19">
        <f t="shared" si="1"/>
        <v>0.14844204980575304</v>
      </c>
      <c r="H36" s="5"/>
      <c r="I36" s="56">
        <v>31.205438999999998</v>
      </c>
      <c r="J36" s="19">
        <f t="shared" si="2"/>
        <v>0.12313063734904439</v>
      </c>
      <c r="K36" s="5"/>
      <c r="L36" s="21">
        <v>1141.2</v>
      </c>
      <c r="M36" s="19">
        <f t="shared" si="3"/>
        <v>8.7551104037814742E-2</v>
      </c>
      <c r="N36" s="5"/>
      <c r="O36" s="21">
        <v>676.14</v>
      </c>
      <c r="P36" s="19">
        <f t="shared" si="4"/>
        <v>0.1230442148623061</v>
      </c>
    </row>
    <row r="37" spans="1:16" ht="16">
      <c r="A37" s="38">
        <v>40452</v>
      </c>
      <c r="B37" s="9"/>
      <c r="C37" s="56">
        <v>145.76949999999999</v>
      </c>
      <c r="D37" s="19">
        <f t="shared" si="0"/>
        <v>0.11446957580131678</v>
      </c>
      <c r="E37" s="16"/>
      <c r="F37" s="56">
        <v>26.062670000000001</v>
      </c>
      <c r="G37" s="19">
        <f t="shared" si="1"/>
        <v>-2.4621115725119491E-2</v>
      </c>
      <c r="H37" s="5"/>
      <c r="I37" s="56">
        <v>28.544584</v>
      </c>
      <c r="J37" s="19">
        <f t="shared" si="2"/>
        <v>-8.5268949428976115E-2</v>
      </c>
      <c r="K37" s="5"/>
      <c r="L37" s="21">
        <v>1183.26</v>
      </c>
      <c r="M37" s="19">
        <f t="shared" si="3"/>
        <v>3.6855941114616098E-2</v>
      </c>
      <c r="N37" s="5"/>
      <c r="O37" s="21">
        <v>703.35</v>
      </c>
      <c r="P37" s="19">
        <f t="shared" si="4"/>
        <v>4.0243144910817374E-2</v>
      </c>
    </row>
    <row r="38" spans="1:16" ht="16">
      <c r="A38" s="38">
        <v>40483</v>
      </c>
      <c r="B38" s="9"/>
      <c r="C38" s="56">
        <v>141.2551</v>
      </c>
      <c r="D38" s="19">
        <f t="shared" si="0"/>
        <v>-3.0969441481242588E-2</v>
      </c>
      <c r="E38" s="16"/>
      <c r="F38" s="56">
        <v>25.48068</v>
      </c>
      <c r="G38" s="19">
        <f t="shared" si="1"/>
        <v>-2.2330405902388439E-2</v>
      </c>
      <c r="H38" s="5"/>
      <c r="I38" s="56">
        <v>27.601037999999999</v>
      </c>
      <c r="J38" s="19">
        <f t="shared" si="2"/>
        <v>-3.3055167313000622E-2</v>
      </c>
      <c r="K38" s="5"/>
      <c r="L38" s="21">
        <v>1180.55</v>
      </c>
      <c r="M38" s="19">
        <f t="shared" si="3"/>
        <v>-2.2902827780877377E-3</v>
      </c>
      <c r="N38" s="5"/>
      <c r="O38" s="21">
        <v>727.01</v>
      </c>
      <c r="P38" s="19">
        <f t="shared" si="4"/>
        <v>3.3639013293523812E-2</v>
      </c>
    </row>
    <row r="39" spans="1:16" ht="16">
      <c r="A39" s="38">
        <v>40513</v>
      </c>
      <c r="B39" s="9"/>
      <c r="C39" s="56">
        <v>152.46430000000001</v>
      </c>
      <c r="D39" s="19">
        <f t="shared" si="0"/>
        <v>7.9354302959680822E-2</v>
      </c>
      <c r="E39" s="16"/>
      <c r="F39" s="56">
        <v>29.800830000000001</v>
      </c>
      <c r="G39" s="19">
        <f t="shared" si="1"/>
        <v>0.16954610316522167</v>
      </c>
      <c r="H39" s="5"/>
      <c r="I39" s="56">
        <v>32.094856</v>
      </c>
      <c r="J39" s="19">
        <f t="shared" si="2"/>
        <v>0.16281336955515946</v>
      </c>
      <c r="K39" s="5"/>
      <c r="L39" s="21">
        <v>1257.6400000000001</v>
      </c>
      <c r="M39" s="19">
        <f t="shared" si="3"/>
        <v>6.5300072000338938E-2</v>
      </c>
      <c r="N39" s="5"/>
      <c r="O39" s="21">
        <v>783.65</v>
      </c>
      <c r="P39" s="19">
        <f t="shared" si="4"/>
        <v>7.7908144317134553E-2</v>
      </c>
    </row>
    <row r="40" spans="1:16" ht="16">
      <c r="A40" s="38">
        <v>40544</v>
      </c>
      <c r="B40" s="9"/>
      <c r="C40" s="56">
        <v>148.34800000000001</v>
      </c>
      <c r="D40" s="19">
        <f t="shared" ref="D40:D71" si="5">C40/C39-1</f>
        <v>-2.6998451440763516E-2</v>
      </c>
      <c r="E40" s="16"/>
      <c r="F40" s="56">
        <v>31.25433</v>
      </c>
      <c r="G40" s="19">
        <f t="shared" si="1"/>
        <v>4.8773809320076023E-2</v>
      </c>
      <c r="H40" s="5"/>
      <c r="I40" s="56">
        <v>36.455708000000001</v>
      </c>
      <c r="J40" s="19">
        <f t="shared" si="2"/>
        <v>0.13587386090780407</v>
      </c>
      <c r="K40" s="5"/>
      <c r="L40" s="21">
        <v>1286.1199999999999</v>
      </c>
      <c r="M40" s="19">
        <f t="shared" si="3"/>
        <v>2.2645590152984729E-2</v>
      </c>
      <c r="N40" s="5"/>
      <c r="O40" s="21">
        <v>781.25</v>
      </c>
      <c r="P40" s="19">
        <f t="shared" si="4"/>
        <v>-3.0625917182415252E-3</v>
      </c>
    </row>
    <row r="41" spans="1:16" ht="16">
      <c r="A41" s="38">
        <v>40575</v>
      </c>
      <c r="B41" s="9"/>
      <c r="C41" s="56">
        <v>148.4931</v>
      </c>
      <c r="D41" s="19">
        <f t="shared" si="5"/>
        <v>9.7810553563237868E-4</v>
      </c>
      <c r="E41" s="16"/>
      <c r="F41" s="56">
        <v>31.849319999999999</v>
      </c>
      <c r="G41" s="19">
        <f t="shared" si="1"/>
        <v>1.9037042227428858E-2</v>
      </c>
      <c r="H41" s="5"/>
      <c r="I41" s="56">
        <v>40.311340000000001</v>
      </c>
      <c r="J41" s="19">
        <f t="shared" si="2"/>
        <v>0.10576209355198918</v>
      </c>
      <c r="K41" s="5"/>
      <c r="L41" s="21">
        <v>1327.22</v>
      </c>
      <c r="M41" s="19">
        <f t="shared" si="3"/>
        <v>3.1956582589494076E-2</v>
      </c>
      <c r="N41" s="5"/>
      <c r="O41" s="21">
        <v>823.45</v>
      </c>
      <c r="P41" s="19">
        <f t="shared" si="4"/>
        <v>5.4016000000000064E-2</v>
      </c>
    </row>
    <row r="42" spans="1:16" ht="16">
      <c r="A42" s="38">
        <v>40603</v>
      </c>
      <c r="B42" s="9"/>
      <c r="C42" s="56">
        <v>144.102</v>
      </c>
      <c r="D42" s="19">
        <f t="shared" si="5"/>
        <v>-2.9571070979055536E-2</v>
      </c>
      <c r="E42" s="16"/>
      <c r="F42" s="56">
        <v>31.500820000000001</v>
      </c>
      <c r="G42" s="19">
        <f t="shared" si="1"/>
        <v>-1.0942148843366084E-2</v>
      </c>
      <c r="H42" s="5"/>
      <c r="I42" s="56">
        <v>37.717075000000001</v>
      </c>
      <c r="J42" s="19">
        <f t="shared" si="2"/>
        <v>-6.4355712313210134E-2</v>
      </c>
      <c r="K42" s="5"/>
      <c r="L42" s="21">
        <v>1325.83</v>
      </c>
      <c r="M42" s="19">
        <f t="shared" si="3"/>
        <v>-1.0473018791158362E-3</v>
      </c>
      <c r="N42" s="5"/>
      <c r="O42" s="21">
        <v>843.55</v>
      </c>
      <c r="P42" s="19">
        <f t="shared" si="4"/>
        <v>2.4409496630032113E-2</v>
      </c>
    </row>
    <row r="43" spans="1:16" ht="16">
      <c r="A43" s="38">
        <v>40634</v>
      </c>
      <c r="B43" s="9"/>
      <c r="C43" s="56">
        <v>137.20590000000001</v>
      </c>
      <c r="D43" s="19">
        <f t="shared" si="5"/>
        <v>-4.7855685556064342E-2</v>
      </c>
      <c r="E43" s="16"/>
      <c r="F43" s="56">
        <v>31.792899999999999</v>
      </c>
      <c r="G43" s="19">
        <f t="shared" si="1"/>
        <v>9.2721395823980313E-3</v>
      </c>
      <c r="H43" s="5"/>
      <c r="I43" s="56">
        <v>36.660007</v>
      </c>
      <c r="J43" s="19">
        <f t="shared" si="2"/>
        <v>-2.8026245407418271E-2</v>
      </c>
      <c r="K43" s="5"/>
      <c r="L43" s="21">
        <v>1363.61</v>
      </c>
      <c r="M43" s="19">
        <f t="shared" si="3"/>
        <v>2.8495357625034856E-2</v>
      </c>
      <c r="N43" s="5"/>
      <c r="O43" s="21">
        <v>865.29</v>
      </c>
      <c r="P43" s="19">
        <f t="shared" si="4"/>
        <v>2.5772034852705739E-2</v>
      </c>
    </row>
    <row r="44" spans="1:16" ht="16">
      <c r="A44" s="38">
        <v>40664</v>
      </c>
      <c r="B44" s="9"/>
      <c r="C44" s="56">
        <v>127.8656</v>
      </c>
      <c r="D44" s="19">
        <f t="shared" si="5"/>
        <v>-6.8075060912103691E-2</v>
      </c>
      <c r="E44" s="16"/>
      <c r="F44" s="56">
        <v>31.048359999999999</v>
      </c>
      <c r="G44" s="19">
        <f t="shared" si="1"/>
        <v>-2.3418436191728342E-2</v>
      </c>
      <c r="H44" s="5"/>
      <c r="I44" s="56">
        <v>38.159081</v>
      </c>
      <c r="J44" s="19">
        <f t="shared" si="2"/>
        <v>4.0891263332273775E-2</v>
      </c>
      <c r="K44" s="5"/>
      <c r="L44" s="21">
        <v>1345.2</v>
      </c>
      <c r="M44" s="19">
        <f t="shared" si="3"/>
        <v>-1.350092768460176E-2</v>
      </c>
      <c r="N44" s="5"/>
      <c r="O44" s="21">
        <v>848.3</v>
      </c>
      <c r="P44" s="19">
        <f t="shared" si="4"/>
        <v>-1.9635035652786903E-2</v>
      </c>
    </row>
    <row r="45" spans="1:16" ht="16">
      <c r="A45" s="38">
        <v>40695</v>
      </c>
      <c r="B45" s="9"/>
      <c r="C45" s="56">
        <v>121.2354</v>
      </c>
      <c r="D45" s="19">
        <f t="shared" si="5"/>
        <v>-5.1852883027178609E-2</v>
      </c>
      <c r="E45" s="16"/>
      <c r="F45" s="56">
        <v>30.997</v>
      </c>
      <c r="G45" s="19">
        <f t="shared" si="1"/>
        <v>-1.6541936514521405E-3</v>
      </c>
      <c r="H45" s="5"/>
      <c r="I45" s="56">
        <v>34.464267999999997</v>
      </c>
      <c r="J45" s="19">
        <f t="shared" si="2"/>
        <v>-9.682657189778765E-2</v>
      </c>
      <c r="K45" s="5"/>
      <c r="L45" s="21">
        <v>1320.64</v>
      </c>
      <c r="M45" s="19">
        <f t="shared" si="3"/>
        <v>-1.8257508177222714E-2</v>
      </c>
      <c r="N45" s="5"/>
      <c r="O45" s="21">
        <v>827.43</v>
      </c>
      <c r="P45" s="19">
        <f t="shared" si="4"/>
        <v>-2.4602145467405356E-2</v>
      </c>
    </row>
    <row r="46" spans="1:16" ht="16">
      <c r="A46" s="38">
        <v>40725</v>
      </c>
      <c r="B46" s="9"/>
      <c r="C46" s="56">
        <v>122.9479</v>
      </c>
      <c r="D46" s="19">
        <f t="shared" si="5"/>
        <v>1.4125412214584188E-2</v>
      </c>
      <c r="E46" s="16"/>
      <c r="F46" s="56">
        <v>30.117709999999999</v>
      </c>
      <c r="G46" s="19">
        <f t="shared" si="1"/>
        <v>-2.8366938736006708E-2</v>
      </c>
      <c r="H46" s="5"/>
      <c r="I46" s="56">
        <v>29.451767</v>
      </c>
      <c r="J46" s="19">
        <f t="shared" si="2"/>
        <v>-0.14544051827823523</v>
      </c>
      <c r="K46" s="5"/>
      <c r="L46" s="21">
        <v>1292.28</v>
      </c>
      <c r="M46" s="19">
        <f t="shared" si="3"/>
        <v>-2.1474436636782279E-2</v>
      </c>
      <c r="N46" s="5"/>
      <c r="O46" s="21">
        <v>797.03</v>
      </c>
      <c r="P46" s="19">
        <f t="shared" si="4"/>
        <v>-3.6740268058929382E-2</v>
      </c>
    </row>
    <row r="47" spans="1:16" ht="16">
      <c r="A47" s="38">
        <v>40756</v>
      </c>
      <c r="B47" s="9"/>
      <c r="C47" s="56">
        <v>105.86799999999999</v>
      </c>
      <c r="D47" s="19">
        <f t="shared" si="5"/>
        <v>-0.1389198188826325</v>
      </c>
      <c r="E47" s="16"/>
      <c r="F47" s="56">
        <v>28.78126</v>
      </c>
      <c r="G47" s="19">
        <f t="shared" si="1"/>
        <v>-4.4374223671055923E-2</v>
      </c>
      <c r="H47" s="5"/>
      <c r="I47" s="56">
        <v>27.724903000000001</v>
      </c>
      <c r="J47" s="19">
        <f t="shared" si="2"/>
        <v>-5.8633629690198141E-2</v>
      </c>
      <c r="K47" s="5"/>
      <c r="L47" s="21">
        <v>1218.8900000000001</v>
      </c>
      <c r="M47" s="19">
        <f t="shared" si="3"/>
        <v>-5.6791097904478782E-2</v>
      </c>
      <c r="N47" s="5"/>
      <c r="O47" s="21">
        <v>726.81</v>
      </c>
      <c r="P47" s="19">
        <f t="shared" si="4"/>
        <v>-8.8102078968169351E-2</v>
      </c>
    </row>
    <row r="48" spans="1:16" ht="16">
      <c r="A48" s="38">
        <v>40787</v>
      </c>
      <c r="B48" s="9"/>
      <c r="C48" s="56">
        <v>86.388710000000003</v>
      </c>
      <c r="D48" s="19">
        <f t="shared" si="5"/>
        <v>-0.18399601390410691</v>
      </c>
      <c r="E48" s="16"/>
      <c r="F48" s="56">
        <v>28.55152</v>
      </c>
      <c r="G48" s="19">
        <f t="shared" si="1"/>
        <v>-7.9822773568634098E-3</v>
      </c>
      <c r="H48" s="5"/>
      <c r="I48" s="56">
        <v>23.618828000000001</v>
      </c>
      <c r="J48" s="19">
        <f t="shared" si="2"/>
        <v>-0.14810060832313821</v>
      </c>
      <c r="K48" s="5"/>
      <c r="L48" s="21">
        <v>1131.42</v>
      </c>
      <c r="M48" s="19">
        <f t="shared" si="3"/>
        <v>-7.1762012979021961E-2</v>
      </c>
      <c r="N48" s="5"/>
      <c r="O48" s="21">
        <v>644.16</v>
      </c>
      <c r="P48" s="19">
        <f t="shared" si="4"/>
        <v>-0.11371610186981462</v>
      </c>
    </row>
    <row r="49" spans="1:16" ht="16">
      <c r="A49" s="38">
        <v>40817</v>
      </c>
      <c r="B49" s="9"/>
      <c r="C49" s="56">
        <v>100.09399999999999</v>
      </c>
      <c r="D49" s="19">
        <f t="shared" si="5"/>
        <v>0.15864677224604917</v>
      </c>
      <c r="E49" s="16"/>
      <c r="F49" s="56">
        <v>31.096589999999999</v>
      </c>
      <c r="G49" s="19">
        <f t="shared" si="1"/>
        <v>8.9139562447113185E-2</v>
      </c>
      <c r="H49" s="5"/>
      <c r="I49" s="56">
        <v>29.992163000000001</v>
      </c>
      <c r="J49" s="19">
        <f t="shared" si="2"/>
        <v>0.26984128933069851</v>
      </c>
      <c r="K49" s="5"/>
      <c r="L49" s="21">
        <v>1253.3</v>
      </c>
      <c r="M49" s="19">
        <f t="shared" si="3"/>
        <v>0.10772303830584562</v>
      </c>
      <c r="N49" s="5"/>
      <c r="O49" s="21">
        <v>741.06</v>
      </c>
      <c r="P49" s="19">
        <f t="shared" si="4"/>
        <v>0.15042846497764528</v>
      </c>
    </row>
    <row r="50" spans="1:16" ht="16">
      <c r="A50" s="38">
        <v>40848</v>
      </c>
      <c r="B50" s="9"/>
      <c r="C50" s="56">
        <v>87.585639999999998</v>
      </c>
      <c r="D50" s="19">
        <f t="shared" si="5"/>
        <v>-0.12496613183607408</v>
      </c>
      <c r="E50" s="16"/>
      <c r="F50" s="56">
        <v>34.067259999999997</v>
      </c>
      <c r="G50" s="19">
        <f t="shared" si="1"/>
        <v>9.5530410247554487E-2</v>
      </c>
      <c r="H50" s="5"/>
      <c r="I50" s="56">
        <v>29.566986</v>
      </c>
      <c r="J50" s="19">
        <f t="shared" si="2"/>
        <v>-1.4176269980928025E-2</v>
      </c>
      <c r="K50" s="5"/>
      <c r="L50" s="21">
        <v>1246.96</v>
      </c>
      <c r="M50" s="19">
        <f t="shared" si="3"/>
        <v>-5.0586451767333784E-3</v>
      </c>
      <c r="N50" s="5"/>
      <c r="O50" s="21">
        <v>737.42</v>
      </c>
      <c r="P50" s="19">
        <f t="shared" si="4"/>
        <v>-4.911882978436255E-3</v>
      </c>
    </row>
    <row r="51" spans="1:16" ht="16">
      <c r="A51" s="38">
        <v>40878</v>
      </c>
      <c r="B51" s="9"/>
      <c r="C51" s="56">
        <v>82.944130000000001</v>
      </c>
      <c r="D51" s="19">
        <f t="shared" si="5"/>
        <v>-5.2993961110519905E-2</v>
      </c>
      <c r="E51" s="16"/>
      <c r="F51" s="56">
        <v>36.802900000000001</v>
      </c>
      <c r="G51" s="19">
        <f t="shared" si="1"/>
        <v>8.030114543993272E-2</v>
      </c>
      <c r="H51" s="5"/>
      <c r="I51" s="56">
        <v>26.997897999999999</v>
      </c>
      <c r="J51" s="19">
        <f t="shared" si="2"/>
        <v>-8.6890425693034845E-2</v>
      </c>
      <c r="K51" s="5"/>
      <c r="L51" s="21">
        <v>1257.5999999999999</v>
      </c>
      <c r="M51" s="19">
        <f t="shared" si="3"/>
        <v>8.5327516520175006E-3</v>
      </c>
      <c r="N51" s="5"/>
      <c r="O51" s="21">
        <v>740.92</v>
      </c>
      <c r="P51" s="19">
        <f t="shared" si="4"/>
        <v>4.7462775623119402E-3</v>
      </c>
    </row>
    <row r="52" spans="1:16" ht="16">
      <c r="A52" s="38">
        <v>40909</v>
      </c>
      <c r="B52" s="9"/>
      <c r="C52" s="56">
        <v>102.2424</v>
      </c>
      <c r="D52" s="19">
        <f t="shared" si="5"/>
        <v>0.23266589208904831</v>
      </c>
      <c r="E52" s="16"/>
      <c r="F52" s="56">
        <v>38.860149999999997</v>
      </c>
      <c r="G52" s="19">
        <f t="shared" si="1"/>
        <v>5.5899127514407621E-2</v>
      </c>
      <c r="H52" s="5"/>
      <c r="I52" s="56">
        <v>30.999251999999998</v>
      </c>
      <c r="J52" s="19">
        <f t="shared" si="2"/>
        <v>0.14820983470639093</v>
      </c>
      <c r="K52" s="5"/>
      <c r="L52" s="21">
        <v>1312.41</v>
      </c>
      <c r="M52" s="19">
        <f t="shared" si="3"/>
        <v>4.3583015267175673E-2</v>
      </c>
      <c r="N52" s="5"/>
      <c r="O52" s="21">
        <v>792.82</v>
      </c>
      <c r="P52" s="19">
        <f t="shared" si="4"/>
        <v>7.0048048372294058E-2</v>
      </c>
    </row>
    <row r="53" spans="1:16" ht="16">
      <c r="A53" s="38">
        <v>40940</v>
      </c>
      <c r="B53" s="9"/>
      <c r="C53" s="56">
        <v>105.6086</v>
      </c>
      <c r="D53" s="19">
        <f t="shared" si="5"/>
        <v>3.2923718535558644E-2</v>
      </c>
      <c r="E53" s="16"/>
      <c r="F53" s="56">
        <v>41.643999999999998</v>
      </c>
      <c r="G53" s="19">
        <f t="shared" si="1"/>
        <v>7.1637654512398896E-2</v>
      </c>
      <c r="H53" s="5"/>
      <c r="I53" s="56">
        <v>31.634981</v>
      </c>
      <c r="J53" s="19">
        <f t="shared" si="2"/>
        <v>2.0507881932118943E-2</v>
      </c>
      <c r="K53" s="5"/>
      <c r="L53" s="21">
        <v>1365.68</v>
      </c>
      <c r="M53" s="19">
        <f t="shared" si="3"/>
        <v>4.0589449943234213E-2</v>
      </c>
      <c r="N53" s="5"/>
      <c r="O53" s="21">
        <v>810.94</v>
      </c>
      <c r="P53" s="19">
        <f t="shared" si="4"/>
        <v>2.2855124744582733E-2</v>
      </c>
    </row>
    <row r="54" spans="1:16" ht="16">
      <c r="A54" s="38">
        <v>40969</v>
      </c>
      <c r="B54" s="9"/>
      <c r="C54" s="56">
        <v>114.4191</v>
      </c>
      <c r="D54" s="19">
        <f t="shared" si="5"/>
        <v>8.3425970990998799E-2</v>
      </c>
      <c r="E54" s="16"/>
      <c r="F54" s="56">
        <v>44.042670000000001</v>
      </c>
      <c r="G54" s="19">
        <f t="shared" si="1"/>
        <v>5.7599414081260347E-2</v>
      </c>
      <c r="H54" s="5"/>
      <c r="I54" s="56">
        <v>27.991350000000001</v>
      </c>
      <c r="J54" s="19">
        <f t="shared" si="2"/>
        <v>-0.11517727796327737</v>
      </c>
      <c r="K54" s="5"/>
      <c r="L54" s="21">
        <v>1408.47</v>
      </c>
      <c r="M54" s="19">
        <f t="shared" si="3"/>
        <v>3.1332376545017748E-2</v>
      </c>
      <c r="N54" s="5"/>
      <c r="O54" s="21">
        <v>830.3</v>
      </c>
      <c r="P54" s="19">
        <f t="shared" si="4"/>
        <v>2.3873529484301992E-2</v>
      </c>
    </row>
    <row r="55" spans="1:16" ht="16">
      <c r="A55" s="38">
        <v>41000</v>
      </c>
      <c r="B55" s="9"/>
      <c r="C55" s="56">
        <v>105.93680000000001</v>
      </c>
      <c r="D55" s="19">
        <f t="shared" si="5"/>
        <v>-7.4133601819975858E-2</v>
      </c>
      <c r="E55" s="16"/>
      <c r="F55" s="56">
        <v>45.617460000000001</v>
      </c>
      <c r="G55" s="19">
        <f t="shared" si="1"/>
        <v>3.5756006618127278E-2</v>
      </c>
      <c r="H55" s="5"/>
      <c r="I55" s="56">
        <v>27.390063999999999</v>
      </c>
      <c r="J55" s="19">
        <f t="shared" si="2"/>
        <v>-2.1481136136699441E-2</v>
      </c>
      <c r="K55" s="5"/>
      <c r="L55" s="21">
        <v>1397.91</v>
      </c>
      <c r="M55" s="19">
        <f t="shared" si="3"/>
        <v>-7.497497284287169E-3</v>
      </c>
      <c r="N55" s="5"/>
      <c r="O55" s="21">
        <v>816.88</v>
      </c>
      <c r="P55" s="19">
        <f t="shared" si="4"/>
        <v>-1.616283271106822E-2</v>
      </c>
    </row>
    <row r="56" spans="1:16" ht="16">
      <c r="A56" s="38">
        <v>41030</v>
      </c>
      <c r="B56" s="9"/>
      <c r="C56" s="56">
        <v>88.04298</v>
      </c>
      <c r="D56" s="19">
        <f t="shared" si="5"/>
        <v>-0.16891033144289802</v>
      </c>
      <c r="E56" s="16"/>
      <c r="F56" s="56">
        <v>43.459449999999997</v>
      </c>
      <c r="G56" s="19">
        <f t="shared" si="1"/>
        <v>-4.730666722785537E-2</v>
      </c>
      <c r="H56" s="5"/>
      <c r="I56" s="56">
        <v>26.312016</v>
      </c>
      <c r="J56" s="19">
        <f t="shared" si="2"/>
        <v>-3.9359090216072534E-2</v>
      </c>
      <c r="K56" s="5"/>
      <c r="L56" s="21">
        <v>1310.33</v>
      </c>
      <c r="M56" s="19">
        <f t="shared" si="3"/>
        <v>-6.2650671359386623E-2</v>
      </c>
      <c r="N56" s="5"/>
      <c r="O56" s="21">
        <v>761.82</v>
      </c>
      <c r="P56" s="19">
        <f t="shared" si="4"/>
        <v>-6.7402800900989046E-2</v>
      </c>
    </row>
    <row r="57" spans="1:16" ht="16">
      <c r="A57" s="38">
        <v>41061</v>
      </c>
      <c r="B57" s="9"/>
      <c r="C57" s="56">
        <v>88.611729999999994</v>
      </c>
      <c r="D57" s="19">
        <f t="shared" si="5"/>
        <v>6.4599131015328215E-3</v>
      </c>
      <c r="E57" s="16"/>
      <c r="F57" s="56">
        <v>46.949829999999999</v>
      </c>
      <c r="G57" s="19">
        <f t="shared" si="1"/>
        <v>8.0313487630423452E-2</v>
      </c>
      <c r="H57" s="5"/>
      <c r="I57" s="56">
        <v>27.176178</v>
      </c>
      <c r="J57" s="19">
        <f t="shared" si="2"/>
        <v>3.2842865404156152E-2</v>
      </c>
      <c r="K57" s="5"/>
      <c r="L57" s="21">
        <v>1362.16</v>
      </c>
      <c r="M57" s="19">
        <f t="shared" si="3"/>
        <v>3.9554921279372435E-2</v>
      </c>
      <c r="N57" s="5"/>
      <c r="O57" s="21">
        <v>798.49</v>
      </c>
      <c r="P57" s="19">
        <f t="shared" si="4"/>
        <v>4.8134729988711156E-2</v>
      </c>
    </row>
    <row r="58" spans="1:16" ht="16">
      <c r="A58" s="38">
        <v>41091</v>
      </c>
      <c r="B58" s="9"/>
      <c r="C58" s="56">
        <v>93.270619999999994</v>
      </c>
      <c r="D58" s="19">
        <f t="shared" si="5"/>
        <v>5.2576447835969375E-2</v>
      </c>
      <c r="E58" s="16"/>
      <c r="F58" s="56">
        <v>46.232149999999997</v>
      </c>
      <c r="G58" s="19">
        <f t="shared" si="1"/>
        <v>-1.5286104337332018E-2</v>
      </c>
      <c r="H58" s="5"/>
      <c r="I58" s="56">
        <v>19.425701</v>
      </c>
      <c r="J58" s="19">
        <f t="shared" si="2"/>
        <v>-0.28519378258414407</v>
      </c>
      <c r="K58" s="5"/>
      <c r="L58" s="21">
        <v>1379.32</v>
      </c>
      <c r="M58" s="19">
        <f t="shared" si="3"/>
        <v>1.2597639043871345E-2</v>
      </c>
      <c r="N58" s="5"/>
      <c r="O58" s="21">
        <v>786.94</v>
      </c>
      <c r="P58" s="19">
        <f t="shared" si="4"/>
        <v>-1.4464802314368308E-2</v>
      </c>
    </row>
    <row r="59" spans="1:16" ht="16">
      <c r="A59" s="38">
        <v>41122</v>
      </c>
      <c r="B59" s="9"/>
      <c r="C59" s="56">
        <v>97.726179999999999</v>
      </c>
      <c r="D59" s="19">
        <f t="shared" si="5"/>
        <v>4.7770241046966477E-2</v>
      </c>
      <c r="E59" s="16"/>
      <c r="F59" s="56">
        <v>50.281239999999997</v>
      </c>
      <c r="G59" s="19">
        <f t="shared" si="1"/>
        <v>8.7581693691511253E-2</v>
      </c>
      <c r="H59" s="5"/>
      <c r="I59" s="56">
        <v>18.341653999999998</v>
      </c>
      <c r="J59" s="19">
        <f t="shared" si="2"/>
        <v>-5.5804781510844892E-2</v>
      </c>
      <c r="K59" s="5"/>
      <c r="L59" s="21">
        <v>1406.58</v>
      </c>
      <c r="M59" s="19">
        <f t="shared" si="3"/>
        <v>1.9763361656468303E-2</v>
      </c>
      <c r="N59" s="5"/>
      <c r="O59" s="21">
        <v>812.09</v>
      </c>
      <c r="P59" s="19">
        <f t="shared" si="4"/>
        <v>3.1959234503265765E-2</v>
      </c>
    </row>
    <row r="60" spans="1:16" ht="16">
      <c r="A60" s="38">
        <v>41153</v>
      </c>
      <c r="B60" s="9"/>
      <c r="C60" s="56">
        <v>105.5462</v>
      </c>
      <c r="D60" s="19">
        <f t="shared" si="5"/>
        <v>8.0019704034272054E-2</v>
      </c>
      <c r="E60" s="16"/>
      <c r="F60" s="56">
        <v>53.763719999999999</v>
      </c>
      <c r="G60" s="19">
        <f t="shared" si="1"/>
        <v>6.9260026204604364E-2</v>
      </c>
      <c r="H60" s="5"/>
      <c r="I60" s="56">
        <v>15.620689</v>
      </c>
      <c r="J60" s="19">
        <f t="shared" si="2"/>
        <v>-0.14834894388477715</v>
      </c>
      <c r="K60" s="5"/>
      <c r="L60" s="21">
        <v>1440.67</v>
      </c>
      <c r="M60" s="19">
        <f t="shared" si="3"/>
        <v>2.4236090375236552E-2</v>
      </c>
      <c r="N60" s="5"/>
      <c r="O60" s="21">
        <v>837.45</v>
      </c>
      <c r="P60" s="19">
        <f t="shared" si="4"/>
        <v>3.1228065854769893E-2</v>
      </c>
    </row>
    <row r="61" spans="1:16" ht="16">
      <c r="A61" s="38">
        <v>41183</v>
      </c>
      <c r="B61" s="9"/>
      <c r="C61" s="56">
        <v>113.63290000000001</v>
      </c>
      <c r="D61" s="19">
        <f t="shared" si="5"/>
        <v>7.6617632847037598E-2</v>
      </c>
      <c r="E61" s="16"/>
      <c r="F61" s="56">
        <v>54.663209999999999</v>
      </c>
      <c r="G61" s="19">
        <f t="shared" si="1"/>
        <v>1.6730427135622339E-2</v>
      </c>
      <c r="H61" s="5"/>
      <c r="I61" s="56">
        <v>15.268136999999999</v>
      </c>
      <c r="J61" s="19">
        <f t="shared" si="2"/>
        <v>-2.2569555030511168E-2</v>
      </c>
      <c r="K61" s="5"/>
      <c r="L61" s="21">
        <v>1412.16</v>
      </c>
      <c r="M61" s="19">
        <f t="shared" si="3"/>
        <v>-1.9789403541407791E-2</v>
      </c>
      <c r="N61" s="5"/>
      <c r="O61" s="21">
        <v>818.73</v>
      </c>
      <c r="P61" s="19">
        <f t="shared" si="4"/>
        <v>-2.2353573347662525E-2</v>
      </c>
    </row>
    <row r="62" spans="1:16" ht="16">
      <c r="A62" s="38">
        <v>41214</v>
      </c>
      <c r="B62" s="9"/>
      <c r="C62" s="56">
        <v>109.3621</v>
      </c>
      <c r="D62" s="19">
        <f t="shared" si="5"/>
        <v>-3.7584185565976092E-2</v>
      </c>
      <c r="E62" s="16"/>
      <c r="F62" s="56">
        <v>57.94941</v>
      </c>
      <c r="G62" s="19">
        <f t="shared" si="1"/>
        <v>6.0117215948349845E-2</v>
      </c>
      <c r="H62" s="5"/>
      <c r="I62" s="56">
        <v>17.873636000000001</v>
      </c>
      <c r="J62" s="19">
        <f t="shared" si="2"/>
        <v>0.17064943810760935</v>
      </c>
      <c r="K62" s="5"/>
      <c r="L62" s="21">
        <v>1416.18</v>
      </c>
      <c r="M62" s="19">
        <f t="shared" si="3"/>
        <v>2.8467029231815655E-3</v>
      </c>
      <c r="N62" s="5"/>
      <c r="O62" s="21">
        <v>821.92</v>
      </c>
      <c r="P62" s="19">
        <f t="shared" si="4"/>
        <v>3.8962783823726088E-3</v>
      </c>
    </row>
    <row r="63" spans="1:16" ht="16">
      <c r="A63" s="38">
        <v>41244</v>
      </c>
      <c r="B63" s="9"/>
      <c r="C63" s="56">
        <v>118.93519999999999</v>
      </c>
      <c r="D63" s="19">
        <f t="shared" si="5"/>
        <v>8.753580993781207E-2</v>
      </c>
      <c r="E63" s="16"/>
      <c r="F63" s="56">
        <v>55.329880000000003</v>
      </c>
      <c r="G63" s="19">
        <f t="shared" si="1"/>
        <v>-4.5203738916409941E-2</v>
      </c>
      <c r="H63" s="5"/>
      <c r="I63" s="56">
        <v>17.764544000000001</v>
      </c>
      <c r="J63" s="19">
        <f t="shared" si="2"/>
        <v>-6.1035146961704312E-3</v>
      </c>
      <c r="K63" s="5"/>
      <c r="L63" s="21">
        <v>1426.19</v>
      </c>
      <c r="M63" s="19">
        <f t="shared" si="3"/>
        <v>7.0683105254980561E-3</v>
      </c>
      <c r="N63" s="5"/>
      <c r="O63" s="21">
        <v>849.35</v>
      </c>
      <c r="P63" s="19">
        <f t="shared" si="4"/>
        <v>3.3373077671792872E-2</v>
      </c>
    </row>
    <row r="64" spans="1:16" ht="16">
      <c r="A64" s="38">
        <v>41275</v>
      </c>
      <c r="B64" s="9"/>
      <c r="C64" s="56">
        <v>137.86269999999999</v>
      </c>
      <c r="D64" s="19">
        <f t="shared" si="5"/>
        <v>0.15914128029380703</v>
      </c>
      <c r="E64" s="16"/>
      <c r="F64" s="56">
        <v>59.865409999999997</v>
      </c>
      <c r="G64" s="19">
        <f t="shared" si="1"/>
        <v>8.1972525514242722E-2</v>
      </c>
      <c r="H64" s="5"/>
      <c r="I64" s="56">
        <v>18.364574000000001</v>
      </c>
      <c r="J64" s="19">
        <f t="shared" si="2"/>
        <v>3.3776830972976235E-2</v>
      </c>
      <c r="K64" s="5"/>
      <c r="L64" s="21">
        <v>1498.11</v>
      </c>
      <c r="M64" s="19">
        <f t="shared" si="3"/>
        <v>5.0428063581991145E-2</v>
      </c>
      <c r="N64" s="5"/>
      <c r="O64" s="21">
        <v>902.09</v>
      </c>
      <c r="P64" s="19">
        <f t="shared" si="4"/>
        <v>6.2094542885736237E-2</v>
      </c>
    </row>
    <row r="65" spans="1:16" ht="16">
      <c r="A65" s="38">
        <v>41306</v>
      </c>
      <c r="B65" s="9"/>
      <c r="C65" s="56">
        <v>139.63419999999999</v>
      </c>
      <c r="D65" s="19">
        <f t="shared" si="5"/>
        <v>1.2849741082975985E-2</v>
      </c>
      <c r="E65" s="16"/>
      <c r="F65" s="56">
        <v>61.278849999999998</v>
      </c>
      <c r="G65" s="19">
        <f t="shared" si="1"/>
        <v>2.3610295160427341E-2</v>
      </c>
      <c r="H65" s="5"/>
      <c r="I65" s="56">
        <v>20.319216000000001</v>
      </c>
      <c r="J65" s="19">
        <f t="shared" si="2"/>
        <v>0.10643546645841062</v>
      </c>
      <c r="K65" s="5"/>
      <c r="L65" s="21">
        <v>1514.68</v>
      </c>
      <c r="M65" s="19">
        <f t="shared" si="3"/>
        <v>1.1060603026480154E-2</v>
      </c>
      <c r="N65" s="5"/>
      <c r="O65" s="21">
        <v>911.11</v>
      </c>
      <c r="P65" s="19">
        <f t="shared" si="4"/>
        <v>9.9990023168419206E-3</v>
      </c>
    </row>
    <row r="66" spans="1:16" ht="16">
      <c r="A66" s="38">
        <v>41334</v>
      </c>
      <c r="B66" s="9"/>
      <c r="C66" s="56">
        <v>137.6669</v>
      </c>
      <c r="D66" s="19">
        <f t="shared" si="5"/>
        <v>-1.408895528459353E-2</v>
      </c>
      <c r="E66" s="16"/>
      <c r="F66" s="56">
        <v>62.423920000000003</v>
      </c>
      <c r="G66" s="19">
        <f t="shared" si="1"/>
        <v>1.868621881774879E-2</v>
      </c>
      <c r="H66" s="5"/>
      <c r="I66" s="56">
        <v>17.936824999999999</v>
      </c>
      <c r="J66" s="19">
        <f t="shared" si="2"/>
        <v>-0.11724817532330001</v>
      </c>
      <c r="K66" s="5"/>
      <c r="L66" s="21">
        <v>1569.19</v>
      </c>
      <c r="M66" s="19">
        <f t="shared" si="3"/>
        <v>3.5987799403174314E-2</v>
      </c>
      <c r="N66" s="5"/>
      <c r="O66" s="21">
        <v>951.54</v>
      </c>
      <c r="P66" s="19">
        <f t="shared" si="4"/>
        <v>4.4374444359078336E-2</v>
      </c>
    </row>
    <row r="67" spans="1:16" ht="17" thickBot="1">
      <c r="A67" s="38">
        <v>41365</v>
      </c>
      <c r="B67" s="9"/>
      <c r="C67" s="56">
        <v>136.65649999999999</v>
      </c>
      <c r="D67" s="19">
        <f t="shared" si="5"/>
        <v>-7.3394548725946862E-3</v>
      </c>
      <c r="E67" s="17"/>
      <c r="F67" s="56">
        <v>65.978369999999998</v>
      </c>
      <c r="G67" s="19">
        <f t="shared" si="1"/>
        <v>5.6940512547113187E-2</v>
      </c>
      <c r="H67" s="5"/>
      <c r="I67" s="56">
        <v>19.178885999999999</v>
      </c>
      <c r="J67" s="19">
        <f t="shared" si="2"/>
        <v>6.9246424604131329E-2</v>
      </c>
      <c r="K67" s="5"/>
      <c r="L67" s="21">
        <v>1597.57</v>
      </c>
      <c r="M67" s="19">
        <f t="shared" si="3"/>
        <v>1.8085763992887971E-2</v>
      </c>
      <c r="N67" s="5"/>
      <c r="O67" s="21">
        <v>947.46</v>
      </c>
      <c r="P67" s="19">
        <f t="shared" si="4"/>
        <v>-4.2877861151395802E-3</v>
      </c>
    </row>
    <row r="68" spans="1:16" ht="15" customHeight="1">
      <c r="A68" s="38">
        <v>41395</v>
      </c>
      <c r="C68" s="56">
        <v>151.63470000000001</v>
      </c>
      <c r="D68" s="19">
        <f t="shared" si="5"/>
        <v>0.1096047388891126</v>
      </c>
      <c r="F68" s="56">
        <v>70.754720000000006</v>
      </c>
      <c r="G68" s="19">
        <f>F68/F67-1</f>
        <v>7.2392664444423271E-2</v>
      </c>
      <c r="I68" s="56">
        <v>21.207875999999999</v>
      </c>
      <c r="J68" s="19">
        <f>I68/I67-1</f>
        <v>0.10579290163151289</v>
      </c>
      <c r="L68" s="21">
        <v>1630.74</v>
      </c>
      <c r="M68" s="19">
        <f>L68/L67-1</f>
        <v>2.0762783477406455E-2</v>
      </c>
      <c r="O68" s="21">
        <v>984.15</v>
      </c>
      <c r="P68" s="19">
        <f>O68/O67-1</f>
        <v>3.8724589956304234E-2</v>
      </c>
    </row>
    <row r="69" spans="1:16" ht="15" customHeight="1">
      <c r="A69" s="38">
        <v>41426</v>
      </c>
      <c r="C69" s="56">
        <v>141.94980000000001</v>
      </c>
      <c r="D69" s="19">
        <f t="shared" si="5"/>
        <v>-6.3869945335731204E-2</v>
      </c>
      <c r="F69" s="56">
        <v>69.684299999999993</v>
      </c>
      <c r="G69" s="19">
        <f t="shared" si="1"/>
        <v>-1.5128602021179827E-2</v>
      </c>
      <c r="I69" s="56">
        <v>22.583818000000001</v>
      </c>
      <c r="J69" s="19">
        <f t="shared" si="2"/>
        <v>6.4878821434074974E-2</v>
      </c>
      <c r="L69" s="21">
        <v>1606.28</v>
      </c>
      <c r="M69" s="19">
        <f t="shared" si="3"/>
        <v>-1.499932545960736E-2</v>
      </c>
      <c r="O69" s="21">
        <v>977.48</v>
      </c>
      <c r="P69" s="19">
        <f t="shared" si="4"/>
        <v>-6.7774221409337976E-3</v>
      </c>
    </row>
    <row r="70" spans="1:16" ht="15" customHeight="1">
      <c r="A70" s="38">
        <v>41456</v>
      </c>
      <c r="C70" s="56">
        <v>153.94399999999999</v>
      </c>
      <c r="D70" s="19">
        <f t="shared" si="5"/>
        <v>8.4496068328380636E-2</v>
      </c>
      <c r="F70" s="56">
        <v>71.439840000000004</v>
      </c>
      <c r="G70" s="19">
        <f t="shared" si="1"/>
        <v>2.5192762214731435E-2</v>
      </c>
      <c r="I70" s="56">
        <v>24.244122999999998</v>
      </c>
      <c r="J70" s="19">
        <f t="shared" si="2"/>
        <v>7.3517462813417866E-2</v>
      </c>
      <c r="L70" s="21">
        <v>1685.73</v>
      </c>
      <c r="M70" s="19">
        <f t="shared" si="3"/>
        <v>4.9462111213487203E-2</v>
      </c>
      <c r="O70" s="21">
        <v>1045.26</v>
      </c>
      <c r="P70" s="19">
        <f t="shared" si="4"/>
        <v>6.9341572206080837E-2</v>
      </c>
    </row>
    <row r="71" spans="1:16" ht="15" customHeight="1">
      <c r="A71" s="38">
        <v>41487</v>
      </c>
      <c r="C71" s="56">
        <v>142.7757</v>
      </c>
      <c r="D71" s="19">
        <f t="shared" si="5"/>
        <v>-7.25478095930987E-2</v>
      </c>
      <c r="F71" s="56">
        <v>67.335880000000003</v>
      </c>
      <c r="G71" s="19">
        <f t="shared" si="1"/>
        <v>-5.7446377259523507E-2</v>
      </c>
      <c r="I71" s="56">
        <v>22.200033000000001</v>
      </c>
      <c r="J71" s="19">
        <f t="shared" si="2"/>
        <v>-8.4312804385623608E-2</v>
      </c>
      <c r="L71" s="21">
        <v>1632.97</v>
      </c>
      <c r="M71" s="19">
        <f t="shared" si="3"/>
        <v>-3.1298013323604601E-2</v>
      </c>
      <c r="O71" s="21">
        <v>1010.9</v>
      </c>
      <c r="P71" s="19">
        <f t="shared" si="4"/>
        <v>-3.2872204044926634E-2</v>
      </c>
    </row>
    <row r="72" spans="1:16" ht="15" customHeight="1">
      <c r="A72" s="38">
        <v>41518</v>
      </c>
      <c r="C72" s="56">
        <v>148.96799999999999</v>
      </c>
      <c r="D72" s="19">
        <f t="shared" ref="D72:D103" si="6">C72/C71-1</f>
        <v>4.3370825707735872E-2</v>
      </c>
      <c r="F72" s="56">
        <v>68.565259999999995</v>
      </c>
      <c r="G72" s="19">
        <f t="shared" si="1"/>
        <v>1.8257428283405375E-2</v>
      </c>
      <c r="I72" s="56">
        <v>24.519434</v>
      </c>
      <c r="J72" s="19">
        <f t="shared" si="2"/>
        <v>0.1044773672183279</v>
      </c>
      <c r="L72" s="21">
        <v>1681.55</v>
      </c>
      <c r="M72" s="19">
        <f t="shared" si="3"/>
        <v>2.9749474883188354E-2</v>
      </c>
      <c r="O72" s="21">
        <v>1073.79</v>
      </c>
      <c r="P72" s="19">
        <f t="shared" si="4"/>
        <v>6.2211890394697766E-2</v>
      </c>
    </row>
    <row r="73" spans="1:16" ht="15" customHeight="1">
      <c r="A73" s="38">
        <v>41548</v>
      </c>
      <c r="C73" s="56">
        <v>151.4632</v>
      </c>
      <c r="D73" s="19">
        <f t="shared" si="6"/>
        <v>1.6749906020084859E-2</v>
      </c>
      <c r="F73" s="56">
        <v>70.779920000000004</v>
      </c>
      <c r="G73" s="19">
        <f t="shared" ref="G73:G126" si="7">F73/F72-1</f>
        <v>3.230003065692455E-2</v>
      </c>
      <c r="I73" s="56">
        <v>21.610969999999998</v>
      </c>
      <c r="J73" s="19">
        <f t="shared" ref="J73:J126" si="8">I73/I72-1</f>
        <v>-0.11861872504887361</v>
      </c>
      <c r="L73" s="21">
        <v>1756.54</v>
      </c>
      <c r="M73" s="19">
        <f t="shared" ref="M73:M126" si="9">L73/L72-1</f>
        <v>4.4595759864410889E-2</v>
      </c>
      <c r="O73" s="21">
        <v>1100.1500000000001</v>
      </c>
      <c r="P73" s="19">
        <f t="shared" ref="P73:P126" si="10">O73/O72-1</f>
        <v>2.4548561636819288E-2</v>
      </c>
    </row>
    <row r="74" spans="1:16" ht="15" customHeight="1">
      <c r="A74" s="38">
        <v>41579</v>
      </c>
      <c r="C74" s="56">
        <v>159.0712</v>
      </c>
      <c r="D74" s="19">
        <f t="shared" si="6"/>
        <v>5.0230022870241697E-2</v>
      </c>
      <c r="F74" s="56">
        <v>73.306150000000002</v>
      </c>
      <c r="G74" s="19">
        <f t="shared" si="7"/>
        <v>3.5691337317137473E-2</v>
      </c>
      <c r="I74" s="56">
        <v>23.719999000000001</v>
      </c>
      <c r="J74" s="19">
        <f t="shared" si="8"/>
        <v>9.7590668072742748E-2</v>
      </c>
      <c r="L74" s="21">
        <v>1805.81</v>
      </c>
      <c r="M74" s="19">
        <f t="shared" si="9"/>
        <v>2.804946087194149E-2</v>
      </c>
      <c r="O74" s="21">
        <v>1142.8900000000001</v>
      </c>
      <c r="P74" s="19">
        <f t="shared" si="10"/>
        <v>3.8849247829841449E-2</v>
      </c>
    </row>
    <row r="75" spans="1:16" ht="15" customHeight="1">
      <c r="A75" s="38">
        <v>41609</v>
      </c>
      <c r="C75" s="56">
        <v>167.45320000000001</v>
      </c>
      <c r="D75" s="19">
        <f t="shared" si="6"/>
        <v>5.2693385100508472E-2</v>
      </c>
      <c r="F75" s="56">
        <v>74.823689999999999</v>
      </c>
      <c r="G75" s="19">
        <f t="shared" si="7"/>
        <v>2.0701400905653866E-2</v>
      </c>
      <c r="I75" s="56">
        <v>24.94849</v>
      </c>
      <c r="J75" s="19">
        <f t="shared" si="8"/>
        <v>5.1791359687662686E-2</v>
      </c>
      <c r="L75" s="21">
        <v>1848.36</v>
      </c>
      <c r="M75" s="19">
        <f t="shared" si="9"/>
        <v>2.3562833299184183E-2</v>
      </c>
      <c r="O75" s="21">
        <v>1163.6400000000001</v>
      </c>
      <c r="P75" s="19">
        <f t="shared" si="10"/>
        <v>1.8155728022819284E-2</v>
      </c>
    </row>
    <row r="76" spans="1:16" ht="15" customHeight="1">
      <c r="A76" s="38">
        <v>41640</v>
      </c>
      <c r="C76" s="56">
        <v>155.0402</v>
      </c>
      <c r="D76" s="19">
        <f t="shared" si="6"/>
        <v>-7.4128174319750273E-2</v>
      </c>
      <c r="F76" s="56">
        <v>70.177959999999999</v>
      </c>
      <c r="G76" s="19">
        <f t="shared" si="7"/>
        <v>-6.2089025547924726E-2</v>
      </c>
      <c r="I76" s="56">
        <v>23.452134999999998</v>
      </c>
      <c r="J76" s="19">
        <f t="shared" si="8"/>
        <v>-5.9977778214232669E-2</v>
      </c>
      <c r="L76" s="21">
        <v>1782.59</v>
      </c>
      <c r="M76" s="19">
        <f t="shared" si="9"/>
        <v>-3.5582895107013734E-2</v>
      </c>
      <c r="O76" s="21">
        <v>1130.8800000000001</v>
      </c>
      <c r="P76" s="19">
        <f t="shared" si="10"/>
        <v>-2.8153037021759308E-2</v>
      </c>
    </row>
    <row r="77" spans="1:16" ht="15" customHeight="1">
      <c r="A77" s="38">
        <v>41671</v>
      </c>
      <c r="C77" s="56">
        <v>157.2413</v>
      </c>
      <c r="D77" s="19">
        <f t="shared" si="6"/>
        <v>1.419696311021279E-2</v>
      </c>
      <c r="F77" s="56">
        <v>74.908230000000003</v>
      </c>
      <c r="G77" s="19">
        <f t="shared" si="7"/>
        <v>6.7403925676950527E-2</v>
      </c>
      <c r="I77" s="56">
        <v>24.200310000000002</v>
      </c>
      <c r="J77" s="19">
        <f t="shared" si="8"/>
        <v>3.1902212740972269E-2</v>
      </c>
      <c r="L77" s="21">
        <v>1859.45</v>
      </c>
      <c r="M77" s="19">
        <f t="shared" si="9"/>
        <v>4.3117037568930705E-2</v>
      </c>
      <c r="O77" s="21">
        <v>1183.03</v>
      </c>
      <c r="P77" s="19">
        <f t="shared" si="10"/>
        <v>4.6114530277306054E-2</v>
      </c>
    </row>
    <row r="78" spans="1:16" ht="15" customHeight="1">
      <c r="A78" s="38">
        <v>41699</v>
      </c>
      <c r="C78" s="56">
        <v>155.30770000000001</v>
      </c>
      <c r="D78" s="19">
        <f t="shared" si="6"/>
        <v>-1.2297023746305702E-2</v>
      </c>
      <c r="F78" s="56">
        <v>72.260000000000005</v>
      </c>
      <c r="G78" s="19">
        <f t="shared" si="7"/>
        <v>-3.5352991253431054E-2</v>
      </c>
      <c r="I78" s="56">
        <v>22.629888999999999</v>
      </c>
      <c r="J78" s="19">
        <f t="shared" si="8"/>
        <v>-6.4892598483242692E-2</v>
      </c>
      <c r="L78" s="21">
        <v>1872.34</v>
      </c>
      <c r="M78" s="19">
        <f t="shared" si="9"/>
        <v>6.9321573583585039E-3</v>
      </c>
      <c r="O78" s="21">
        <v>1173.04</v>
      </c>
      <c r="P78" s="19">
        <f t="shared" si="10"/>
        <v>-8.4444181466235557E-3</v>
      </c>
    </row>
    <row r="79" spans="1:16" ht="15" customHeight="1">
      <c r="A79" s="38">
        <v>41730</v>
      </c>
      <c r="C79" s="56">
        <v>151.48769999999999</v>
      </c>
      <c r="D79" s="19">
        <f t="shared" si="6"/>
        <v>-2.4596333600974241E-2</v>
      </c>
      <c r="F79" s="56">
        <v>73.024649999999994</v>
      </c>
      <c r="G79" s="19">
        <f t="shared" si="7"/>
        <v>1.0581926376971973E-2</v>
      </c>
      <c r="I79" s="56">
        <v>20.794284999999999</v>
      </c>
      <c r="J79" s="19">
        <f t="shared" si="8"/>
        <v>-8.1114140683588909E-2</v>
      </c>
      <c r="L79" s="21">
        <v>1883.95</v>
      </c>
      <c r="M79" s="19">
        <f t="shared" si="9"/>
        <v>6.2007968638175814E-3</v>
      </c>
      <c r="O79" s="21">
        <v>1126.8599999999999</v>
      </c>
      <c r="P79" s="19">
        <f t="shared" si="10"/>
        <v>-3.9367796494578222E-2</v>
      </c>
    </row>
    <row r="80" spans="1:16" ht="15" customHeight="1">
      <c r="A80" s="38">
        <v>41760</v>
      </c>
      <c r="C80" s="56">
        <v>151.47829999999999</v>
      </c>
      <c r="D80" s="19">
        <f t="shared" si="6"/>
        <v>-6.205124244407223E-5</v>
      </c>
      <c r="F80" s="56">
        <v>73.685929999999999</v>
      </c>
      <c r="G80" s="19">
        <f t="shared" si="7"/>
        <v>9.0555723307130798E-3</v>
      </c>
      <c r="I80" s="56">
        <v>20.886219000000001</v>
      </c>
      <c r="J80" s="19">
        <f t="shared" si="8"/>
        <v>4.4211185909974748E-3</v>
      </c>
      <c r="L80" s="21">
        <v>1923.57</v>
      </c>
      <c r="M80" s="19">
        <f t="shared" si="9"/>
        <v>2.1030282120013677E-2</v>
      </c>
      <c r="O80" s="21">
        <v>1134.5</v>
      </c>
      <c r="P80" s="19">
        <f t="shared" si="10"/>
        <v>6.7799016736773687E-3</v>
      </c>
    </row>
    <row r="81" spans="1:16" ht="15" customHeight="1">
      <c r="A81" s="38">
        <v>41791</v>
      </c>
      <c r="C81" s="56">
        <v>159.25190000000001</v>
      </c>
      <c r="D81" s="19">
        <f t="shared" si="6"/>
        <v>5.1318241622727578E-2</v>
      </c>
      <c r="F81" s="56">
        <v>74.356380000000001</v>
      </c>
      <c r="G81" s="19">
        <f t="shared" si="7"/>
        <v>9.0987519598382249E-3</v>
      </c>
      <c r="I81" s="56">
        <v>20.997910999999998</v>
      </c>
      <c r="J81" s="19">
        <f t="shared" si="8"/>
        <v>5.3476409492785315E-3</v>
      </c>
      <c r="L81" s="21">
        <v>1960.23</v>
      </c>
      <c r="M81" s="19">
        <f t="shared" si="9"/>
        <v>1.9058313448431896E-2</v>
      </c>
      <c r="O81" s="21">
        <v>1192.96</v>
      </c>
      <c r="P81" s="19">
        <f t="shared" si="10"/>
        <v>5.1529308065227042E-2</v>
      </c>
    </row>
    <row r="82" spans="1:16" ht="15" customHeight="1">
      <c r="A82" s="38">
        <v>41821</v>
      </c>
      <c r="C82" s="56">
        <v>164.41640000000001</v>
      </c>
      <c r="D82" s="19">
        <f t="shared" si="6"/>
        <v>3.2429754370277619E-2</v>
      </c>
      <c r="F82" s="56">
        <v>74.689580000000007</v>
      </c>
      <c r="G82" s="19">
        <f t="shared" si="7"/>
        <v>4.4811218620379734E-3</v>
      </c>
      <c r="I82" s="56">
        <v>20.700061999999999</v>
      </c>
      <c r="J82" s="19">
        <f t="shared" si="8"/>
        <v>-1.4184696753881787E-2</v>
      </c>
      <c r="L82" s="21">
        <v>1930.67</v>
      </c>
      <c r="M82" s="19">
        <f t="shared" si="9"/>
        <v>-1.5079863077291922E-2</v>
      </c>
      <c r="O82" s="21">
        <v>1120.07</v>
      </c>
      <c r="P82" s="19">
        <f t="shared" si="10"/>
        <v>-6.1100120708154626E-2</v>
      </c>
    </row>
    <row r="83" spans="1:16" ht="15" customHeight="1">
      <c r="A83" s="38">
        <v>41852</v>
      </c>
      <c r="C83" s="56">
        <v>170.35120000000001</v>
      </c>
      <c r="D83" s="19">
        <f t="shared" si="6"/>
        <v>3.6096155857931356E-2</v>
      </c>
      <c r="F83" s="56">
        <v>86.375720000000001</v>
      </c>
      <c r="G83" s="19">
        <f t="shared" si="7"/>
        <v>0.1564627890530379</v>
      </c>
      <c r="I83" s="56">
        <v>21.569033000000001</v>
      </c>
      <c r="J83" s="19">
        <f t="shared" si="8"/>
        <v>4.19791496276678E-2</v>
      </c>
      <c r="L83" s="21">
        <v>2003.37</v>
      </c>
      <c r="M83" s="19">
        <f t="shared" si="9"/>
        <v>3.7655321727690261E-2</v>
      </c>
      <c r="O83" s="21">
        <v>1174.3499999999999</v>
      </c>
      <c r="P83" s="19">
        <f t="shared" si="10"/>
        <v>4.8461256885730331E-2</v>
      </c>
    </row>
    <row r="84" spans="1:16" ht="15" customHeight="1">
      <c r="A84" s="38">
        <v>41883</v>
      </c>
      <c r="C84" s="56">
        <v>175.13460000000001</v>
      </c>
      <c r="D84" s="19">
        <f t="shared" si="6"/>
        <v>2.807963783055234E-2</v>
      </c>
      <c r="F84" s="56">
        <v>84.749830000000003</v>
      </c>
      <c r="G84" s="19">
        <f t="shared" si="7"/>
        <v>-1.8823461037430378E-2</v>
      </c>
      <c r="I84" s="56">
        <v>19.185974000000002</v>
      </c>
      <c r="J84" s="19">
        <f t="shared" si="8"/>
        <v>-0.11048520348594204</v>
      </c>
      <c r="L84" s="21">
        <v>1972.29</v>
      </c>
      <c r="M84" s="19">
        <f t="shared" si="9"/>
        <v>-1.5513859147336717E-2</v>
      </c>
      <c r="O84" s="21">
        <v>1101.68</v>
      </c>
      <c r="P84" s="19">
        <f t="shared" si="10"/>
        <v>-6.188104057563748E-2</v>
      </c>
    </row>
    <row r="85" spans="1:16" ht="15" customHeight="1">
      <c r="A85" s="38">
        <v>41913</v>
      </c>
      <c r="C85" s="56">
        <v>181.25960000000001</v>
      </c>
      <c r="D85" s="19">
        <f t="shared" si="6"/>
        <v>3.4973100689412506E-2</v>
      </c>
      <c r="F85" s="56">
        <v>90.544560000000004</v>
      </c>
      <c r="G85" s="19">
        <f t="shared" si="7"/>
        <v>6.8374532432690538E-2</v>
      </c>
      <c r="I85" s="56">
        <v>19.821456999999999</v>
      </c>
      <c r="J85" s="19">
        <f t="shared" si="8"/>
        <v>3.3122269424528339E-2</v>
      </c>
      <c r="L85" s="21">
        <v>2018.05</v>
      </c>
      <c r="M85" s="19">
        <f t="shared" si="9"/>
        <v>2.3201456175308888E-2</v>
      </c>
      <c r="O85" s="21">
        <v>1173.51</v>
      </c>
      <c r="P85" s="19">
        <f t="shared" si="10"/>
        <v>6.5200421174932854E-2</v>
      </c>
    </row>
    <row r="86" spans="1:16" ht="15" customHeight="1">
      <c r="A86" s="38">
        <v>41944</v>
      </c>
      <c r="C86" s="56">
        <v>179.75219999999999</v>
      </c>
      <c r="D86" s="19">
        <f t="shared" si="6"/>
        <v>-8.3162491807331484E-3</v>
      </c>
      <c r="F86" s="56">
        <v>92.290080000000003</v>
      </c>
      <c r="G86" s="19">
        <f t="shared" si="7"/>
        <v>1.9278021782865862E-2</v>
      </c>
      <c r="I86" s="56">
        <v>19.608955000000002</v>
      </c>
      <c r="J86" s="19">
        <f t="shared" si="8"/>
        <v>-1.0720806245474113E-2</v>
      </c>
      <c r="L86" s="21">
        <v>2067.56</v>
      </c>
      <c r="M86" s="19">
        <f t="shared" si="9"/>
        <v>2.4533584400783015E-2</v>
      </c>
      <c r="O86" s="21">
        <v>1173.23</v>
      </c>
      <c r="P86" s="19">
        <f t="shared" si="10"/>
        <v>-2.3860043800216779E-4</v>
      </c>
    </row>
    <row r="87" spans="1:16" ht="15" customHeight="1">
      <c r="A87" s="38">
        <v>41974</v>
      </c>
      <c r="C87" s="56">
        <v>185.51349999999999</v>
      </c>
      <c r="D87" s="19">
        <f t="shared" si="6"/>
        <v>3.2051346242215617E-2</v>
      </c>
      <c r="F87" s="56">
        <v>97.461680000000001</v>
      </c>
      <c r="G87" s="19">
        <f t="shared" si="7"/>
        <v>5.6036358403850128E-2</v>
      </c>
      <c r="I87" s="56">
        <v>20.463152000000001</v>
      </c>
      <c r="J87" s="19">
        <f t="shared" si="8"/>
        <v>4.3561576840785099E-2</v>
      </c>
      <c r="L87" s="21">
        <v>2058.9</v>
      </c>
      <c r="M87" s="19">
        <f t="shared" si="9"/>
        <v>-4.1885120625277938E-3</v>
      </c>
      <c r="O87" s="21">
        <v>1204.7</v>
      </c>
      <c r="P87" s="19">
        <f t="shared" si="10"/>
        <v>2.682338501402115E-2</v>
      </c>
    </row>
    <row r="88" spans="1:16" ht="15" customHeight="1">
      <c r="A88" s="38">
        <v>42005</v>
      </c>
      <c r="C88" s="56">
        <v>165.01259999999999</v>
      </c>
      <c r="D88" s="19">
        <f t="shared" si="6"/>
        <v>-0.11050893870257417</v>
      </c>
      <c r="F88" s="56">
        <v>97.41404</v>
      </c>
      <c r="G88" s="19">
        <f t="shared" si="7"/>
        <v>-4.888074984957802E-4</v>
      </c>
      <c r="I88" s="56">
        <v>20.754141000000001</v>
      </c>
      <c r="J88" s="19">
        <f t="shared" si="8"/>
        <v>1.4220145557243491E-2</v>
      </c>
      <c r="L88" s="21">
        <v>1994.99</v>
      </c>
      <c r="M88" s="19">
        <f t="shared" si="9"/>
        <v>-3.1040847054252363E-2</v>
      </c>
      <c r="O88" s="21">
        <v>1165.3900000000001</v>
      </c>
      <c r="P88" s="19">
        <f t="shared" si="10"/>
        <v>-3.2630530422511739E-2</v>
      </c>
    </row>
    <row r="89" spans="1:16" ht="15" customHeight="1">
      <c r="A89" s="38">
        <v>42036</v>
      </c>
      <c r="C89" s="56">
        <v>181.64689999999999</v>
      </c>
      <c r="D89" s="19">
        <f t="shared" si="6"/>
        <v>0.10080624146277306</v>
      </c>
      <c r="F89" s="56">
        <v>107.051</v>
      </c>
      <c r="G89" s="19">
        <f t="shared" si="7"/>
        <v>9.8927834221843147E-2</v>
      </c>
      <c r="I89" s="56">
        <v>20.209709</v>
      </c>
      <c r="J89" s="19">
        <f t="shared" si="8"/>
        <v>-2.6232451634591869E-2</v>
      </c>
      <c r="L89" s="21">
        <v>2104.5</v>
      </c>
      <c r="M89" s="19">
        <f t="shared" si="9"/>
        <v>5.4892505726845675E-2</v>
      </c>
      <c r="O89" s="21">
        <v>1233.3699999999999</v>
      </c>
      <c r="P89" s="19">
        <f t="shared" si="10"/>
        <v>5.8332403744669081E-2</v>
      </c>
    </row>
    <row r="90" spans="1:16" ht="15" customHeight="1">
      <c r="A90" s="38">
        <v>42064</v>
      </c>
      <c r="C90" s="56">
        <v>180.46969999999999</v>
      </c>
      <c r="D90" s="19">
        <f t="shared" si="6"/>
        <v>-6.4807051482849154E-3</v>
      </c>
      <c r="F90" s="56">
        <v>105.9875</v>
      </c>
      <c r="G90" s="19">
        <f t="shared" si="7"/>
        <v>-9.9345171927399667E-3</v>
      </c>
      <c r="I90" s="56">
        <v>17.597511000000001</v>
      </c>
      <c r="J90" s="19">
        <f t="shared" si="8"/>
        <v>-0.12925460727811566</v>
      </c>
      <c r="L90" s="21">
        <v>2067.89</v>
      </c>
      <c r="M90" s="19">
        <f t="shared" si="9"/>
        <v>-1.7396056070325572E-2</v>
      </c>
      <c r="O90" s="21">
        <v>1252.77</v>
      </c>
      <c r="P90" s="19">
        <f t="shared" si="10"/>
        <v>1.5729262103018726E-2</v>
      </c>
    </row>
    <row r="91" spans="1:16" ht="15" customHeight="1">
      <c r="A91" s="38">
        <v>42095</v>
      </c>
      <c r="C91" s="56">
        <v>188.58260000000001</v>
      </c>
      <c r="D91" s="19">
        <f t="shared" si="6"/>
        <v>4.4954360759728695E-2</v>
      </c>
      <c r="F91" s="56">
        <v>100.3158</v>
      </c>
      <c r="G91" s="19">
        <f t="shared" si="7"/>
        <v>-5.3512914258756927E-2</v>
      </c>
      <c r="I91" s="56">
        <v>15.655848000000001</v>
      </c>
      <c r="J91" s="19">
        <f t="shared" si="8"/>
        <v>-0.11033736532399385</v>
      </c>
      <c r="L91" s="21">
        <v>2085.5100000000002</v>
      </c>
      <c r="M91" s="19">
        <f t="shared" si="9"/>
        <v>8.5207627098153882E-3</v>
      </c>
      <c r="O91" s="21">
        <v>1220.1300000000001</v>
      </c>
      <c r="P91" s="19">
        <f t="shared" si="10"/>
        <v>-2.605426375152653E-2</v>
      </c>
    </row>
    <row r="92" spans="1:16" ht="15" customHeight="1">
      <c r="A92" s="38">
        <v>42125</v>
      </c>
      <c r="C92" s="56">
        <v>197.96279999999999</v>
      </c>
      <c r="D92" s="19">
        <f t="shared" si="6"/>
        <v>4.9740538098424603E-2</v>
      </c>
      <c r="F92" s="56">
        <v>104.47920000000001</v>
      </c>
      <c r="G92" s="19">
        <f t="shared" si="7"/>
        <v>4.1502933735264147E-2</v>
      </c>
      <c r="I92" s="56">
        <v>16.230803000000002</v>
      </c>
      <c r="J92" s="19">
        <f t="shared" si="8"/>
        <v>3.6724615619671441E-2</v>
      </c>
      <c r="L92" s="21">
        <v>2107.39</v>
      </c>
      <c r="M92" s="19">
        <f t="shared" si="9"/>
        <v>1.0491438545008114E-2</v>
      </c>
      <c r="O92" s="21">
        <v>1246.53</v>
      </c>
      <c r="P92" s="19">
        <f t="shared" si="10"/>
        <v>2.1637038676206588E-2</v>
      </c>
    </row>
    <row r="93" spans="1:16" ht="15" customHeight="1">
      <c r="A93" s="38">
        <v>42156</v>
      </c>
      <c r="C93" s="56">
        <v>201.08420000000001</v>
      </c>
      <c r="D93" s="19">
        <f t="shared" si="6"/>
        <v>1.5767608863887617E-2</v>
      </c>
      <c r="F93" s="56">
        <v>104.2073</v>
      </c>
      <c r="G93" s="19">
        <f t="shared" si="7"/>
        <v>-2.6024318716070249E-3</v>
      </c>
      <c r="I93" s="56">
        <v>15.400429000000001</v>
      </c>
      <c r="J93" s="19">
        <f t="shared" si="8"/>
        <v>-5.1160376969642263E-2</v>
      </c>
      <c r="L93" s="21">
        <v>2063.11</v>
      </c>
      <c r="M93" s="19">
        <f t="shared" si="9"/>
        <v>-2.10117728564716E-2</v>
      </c>
      <c r="O93" s="21">
        <v>1253.95</v>
      </c>
      <c r="P93" s="19">
        <f t="shared" si="10"/>
        <v>5.9525242071991613E-3</v>
      </c>
    </row>
    <row r="94" spans="1:16" ht="15" customHeight="1">
      <c r="A94" s="38">
        <v>42186</v>
      </c>
      <c r="C94" s="56">
        <v>197.50149999999999</v>
      </c>
      <c r="D94" s="19">
        <f t="shared" si="6"/>
        <v>-1.7816914506460613E-2</v>
      </c>
      <c r="F94" s="56">
        <v>110.3227</v>
      </c>
      <c r="G94" s="19">
        <f t="shared" si="7"/>
        <v>5.8684948175415697E-2</v>
      </c>
      <c r="I94" s="56">
        <v>15.637356</v>
      </c>
      <c r="J94" s="19">
        <f t="shared" si="8"/>
        <v>1.5384441563283779E-2</v>
      </c>
      <c r="L94" s="21">
        <v>2103.84</v>
      </c>
      <c r="M94" s="19">
        <f t="shared" si="9"/>
        <v>1.9742039930008559E-2</v>
      </c>
      <c r="O94" s="21">
        <v>1238.68</v>
      </c>
      <c r="P94" s="19">
        <f t="shared" si="10"/>
        <v>-1.2177519039834106E-2</v>
      </c>
    </row>
    <row r="95" spans="1:16" ht="15" customHeight="1">
      <c r="A95" s="38">
        <v>42217</v>
      </c>
      <c r="C95" s="56">
        <v>182.2269</v>
      </c>
      <c r="D95" s="19">
        <f t="shared" si="6"/>
        <v>-7.7339159449421824E-2</v>
      </c>
      <c r="F95" s="56">
        <v>109.78530000000001</v>
      </c>
      <c r="G95" s="19">
        <f t="shared" si="7"/>
        <v>-4.8711643206701405E-3</v>
      </c>
      <c r="I95" s="56">
        <v>15.268554</v>
      </c>
      <c r="J95" s="19">
        <f t="shared" si="8"/>
        <v>-2.35846776142975E-2</v>
      </c>
      <c r="L95" s="21">
        <v>1972.18</v>
      </c>
      <c r="M95" s="19">
        <f t="shared" si="9"/>
        <v>-6.258080462392579E-2</v>
      </c>
      <c r="O95" s="21">
        <v>1159.45</v>
      </c>
      <c r="P95" s="19">
        <f t="shared" si="10"/>
        <v>-6.3963251202893368E-2</v>
      </c>
    </row>
    <row r="96" spans="1:16" ht="15" customHeight="1">
      <c r="A96" s="38">
        <v>42248</v>
      </c>
      <c r="C96" s="56">
        <v>167.9239</v>
      </c>
      <c r="D96" s="19">
        <f t="shared" si="6"/>
        <v>-7.8490058273504082E-2</v>
      </c>
      <c r="F96" s="56">
        <v>108.87090000000001</v>
      </c>
      <c r="G96" s="19">
        <f t="shared" si="7"/>
        <v>-8.3289839350076944E-3</v>
      </c>
      <c r="I96" s="56">
        <v>13.91516</v>
      </c>
      <c r="J96" s="19">
        <f t="shared" si="8"/>
        <v>-8.8639304023157672E-2</v>
      </c>
      <c r="L96" s="21">
        <v>1920.03</v>
      </c>
      <c r="M96" s="19">
        <f t="shared" si="9"/>
        <v>-2.6442819620927094E-2</v>
      </c>
      <c r="O96" s="21">
        <v>1100.69</v>
      </c>
      <c r="P96" s="19">
        <f t="shared" si="10"/>
        <v>-5.0679201345465552E-2</v>
      </c>
    </row>
    <row r="97" spans="1:16" ht="15" customHeight="1">
      <c r="A97" s="38">
        <v>42278</v>
      </c>
      <c r="C97" s="56">
        <v>181.20249999999999</v>
      </c>
      <c r="D97" s="19">
        <f t="shared" si="6"/>
        <v>7.9075104854043898E-2</v>
      </c>
      <c r="F97" s="56">
        <v>117.1473</v>
      </c>
      <c r="G97" s="19">
        <f t="shared" si="7"/>
        <v>7.6020313968195419E-2</v>
      </c>
      <c r="I97" s="56">
        <v>14.801536</v>
      </c>
      <c r="J97" s="19">
        <f t="shared" si="8"/>
        <v>6.369858485277935E-2</v>
      </c>
      <c r="L97" s="21">
        <v>2079.36</v>
      </c>
      <c r="M97" s="19">
        <f t="shared" si="9"/>
        <v>8.2983078389400333E-2</v>
      </c>
      <c r="O97" s="21">
        <v>1161.8599999999999</v>
      </c>
      <c r="P97" s="19">
        <f t="shared" si="10"/>
        <v>5.5574230709827255E-2</v>
      </c>
    </row>
    <row r="98" spans="1:16" ht="15" customHeight="1">
      <c r="A98" s="38">
        <v>42309</v>
      </c>
      <c r="C98" s="56">
        <v>183.6378</v>
      </c>
      <c r="D98" s="19">
        <f t="shared" si="6"/>
        <v>1.3439660048840452E-2</v>
      </c>
      <c r="F98" s="56">
        <v>126.8496</v>
      </c>
      <c r="G98" s="19">
        <f t="shared" si="7"/>
        <v>8.2821371043122483E-2</v>
      </c>
      <c r="I98" s="56">
        <v>15.640252</v>
      </c>
      <c r="J98" s="19">
        <f t="shared" si="8"/>
        <v>5.6664119183306383E-2</v>
      </c>
      <c r="L98" s="21">
        <v>2080.41</v>
      </c>
      <c r="M98" s="19">
        <f t="shared" si="9"/>
        <v>5.0496306555847248E-4</v>
      </c>
      <c r="O98" s="21">
        <v>1198.1099999999999</v>
      </c>
      <c r="P98" s="19">
        <f t="shared" si="10"/>
        <v>3.119997245795525E-2</v>
      </c>
    </row>
    <row r="99" spans="1:16" ht="15" customHeight="1">
      <c r="A99" s="38">
        <v>42339</v>
      </c>
      <c r="C99" s="56">
        <v>174.773</v>
      </c>
      <c r="D99" s="19">
        <f t="shared" si="6"/>
        <v>-4.8273285783210218E-2</v>
      </c>
      <c r="F99" s="56">
        <v>125.3052</v>
      </c>
      <c r="G99" s="19">
        <f t="shared" si="7"/>
        <v>-1.217504824611193E-2</v>
      </c>
      <c r="I99" s="56">
        <v>16.512884</v>
      </c>
      <c r="J99" s="19">
        <f t="shared" si="8"/>
        <v>5.5793985928104028E-2</v>
      </c>
      <c r="L99" s="21">
        <v>2043.94</v>
      </c>
      <c r="M99" s="19">
        <f t="shared" si="9"/>
        <v>-1.7530198374358763E-2</v>
      </c>
      <c r="O99" s="21">
        <v>1135.8900000000001</v>
      </c>
      <c r="P99" s="19">
        <f t="shared" si="10"/>
        <v>-5.1931792573302826E-2</v>
      </c>
    </row>
    <row r="100" spans="1:16" ht="15" customHeight="1">
      <c r="A100" s="38">
        <v>42370</v>
      </c>
      <c r="C100" s="56">
        <v>156.66839999999999</v>
      </c>
      <c r="D100" s="19">
        <f t="shared" si="6"/>
        <v>-0.10358922716895635</v>
      </c>
      <c r="F100" s="56">
        <v>119.68340000000001</v>
      </c>
      <c r="G100" s="19">
        <f t="shared" si="7"/>
        <v>-4.4864857962797933E-2</v>
      </c>
      <c r="I100" s="56">
        <v>17.414283999999999</v>
      </c>
      <c r="J100" s="19">
        <f t="shared" si="8"/>
        <v>5.4587678324391931E-2</v>
      </c>
      <c r="L100" s="21">
        <v>1940.24</v>
      </c>
      <c r="M100" s="19">
        <f t="shared" si="9"/>
        <v>-5.0735344481736222E-2</v>
      </c>
      <c r="O100" s="21">
        <v>1035.3800000000001</v>
      </c>
      <c r="P100" s="19">
        <f t="shared" si="10"/>
        <v>-8.8485680831770663E-2</v>
      </c>
    </row>
    <row r="101" spans="1:16" ht="15" customHeight="1">
      <c r="A101" s="38">
        <v>42401</v>
      </c>
      <c r="C101" s="56">
        <v>145.0026</v>
      </c>
      <c r="D101" s="19">
        <f t="shared" si="6"/>
        <v>-7.4461729359590056E-2</v>
      </c>
      <c r="F101" s="56">
        <v>118.12269999999999</v>
      </c>
      <c r="G101" s="19">
        <f t="shared" si="7"/>
        <v>-1.3040237827468215E-2</v>
      </c>
      <c r="I101" s="56">
        <v>17.941700000000001</v>
      </c>
      <c r="J101" s="19">
        <f t="shared" si="8"/>
        <v>3.0286401668883078E-2</v>
      </c>
      <c r="L101" s="21">
        <v>1932.23</v>
      </c>
      <c r="M101" s="19">
        <f t="shared" si="9"/>
        <v>-4.1283552550199776E-3</v>
      </c>
      <c r="O101" s="21">
        <v>1033.9000000000001</v>
      </c>
      <c r="P101" s="19">
        <f t="shared" si="10"/>
        <v>-1.4294268770885799E-3</v>
      </c>
    </row>
    <row r="102" spans="1:16" ht="15" customHeight="1">
      <c r="A102" s="38">
        <v>42430</v>
      </c>
      <c r="C102" s="56">
        <v>152.88839999999999</v>
      </c>
      <c r="D102" s="19">
        <f t="shared" si="6"/>
        <v>5.4383852427473567E-2</v>
      </c>
      <c r="F102" s="56">
        <v>126.9828</v>
      </c>
      <c r="G102" s="19">
        <f t="shared" si="7"/>
        <v>7.5007598031538336E-2</v>
      </c>
      <c r="I102" s="56">
        <v>19.485893000000001</v>
      </c>
      <c r="J102" s="19">
        <f t="shared" si="8"/>
        <v>8.6067262299559077E-2</v>
      </c>
      <c r="L102" s="21">
        <v>2059.7399999999998</v>
      </c>
      <c r="M102" s="19">
        <f t="shared" si="9"/>
        <v>6.5991108718941094E-2</v>
      </c>
      <c r="O102" s="21">
        <v>1114.03</v>
      </c>
      <c r="P102" s="19">
        <f t="shared" si="10"/>
        <v>7.7502659831705012E-2</v>
      </c>
    </row>
    <row r="103" spans="1:16" ht="15" customHeight="1">
      <c r="A103" s="38">
        <v>42461</v>
      </c>
      <c r="C103" s="56">
        <v>159.83260000000001</v>
      </c>
      <c r="D103" s="19">
        <f t="shared" si="6"/>
        <v>4.5420058029255417E-2</v>
      </c>
      <c r="F103" s="56">
        <v>128.12119999999999</v>
      </c>
      <c r="G103" s="19">
        <f t="shared" si="7"/>
        <v>8.9649936841840194E-3</v>
      </c>
      <c r="I103" s="56">
        <v>18.618569999999998</v>
      </c>
      <c r="J103" s="19">
        <f t="shared" si="8"/>
        <v>-4.4510302915037214E-2</v>
      </c>
      <c r="L103" s="21">
        <v>2065.3000000000002</v>
      </c>
      <c r="M103" s="19">
        <f t="shared" si="9"/>
        <v>2.69936982337593E-3</v>
      </c>
      <c r="O103" s="21">
        <v>1130.8499999999999</v>
      </c>
      <c r="P103" s="19">
        <f t="shared" si="10"/>
        <v>1.5098336669568946E-2</v>
      </c>
    </row>
    <row r="104" spans="1:16" ht="15" customHeight="1">
      <c r="A104" s="38">
        <v>42491</v>
      </c>
      <c r="C104" s="56">
        <v>155.32329999999999</v>
      </c>
      <c r="D104" s="19">
        <f t="shared" ref="D104:D126" si="11">C104/C103-1</f>
        <v>-2.8212642477191907E-2</v>
      </c>
      <c r="F104" s="56">
        <v>126.42749999999999</v>
      </c>
      <c r="G104" s="19">
        <f t="shared" si="7"/>
        <v>-1.3219514022659751E-2</v>
      </c>
      <c r="I104" s="56">
        <v>18.831164999999999</v>
      </c>
      <c r="J104" s="19">
        <f t="shared" si="8"/>
        <v>1.1418438687826216E-2</v>
      </c>
      <c r="L104" s="21">
        <v>2096.9499999999998</v>
      </c>
      <c r="M104" s="19">
        <f t="shared" si="9"/>
        <v>1.5324650171887777E-2</v>
      </c>
      <c r="O104" s="21">
        <v>1154.79</v>
      </c>
      <c r="P104" s="19">
        <f t="shared" si="10"/>
        <v>2.116991643454047E-2</v>
      </c>
    </row>
    <row r="105" spans="1:16" ht="15" customHeight="1">
      <c r="A105" s="38">
        <v>42522</v>
      </c>
      <c r="C105" s="56">
        <v>145.3005</v>
      </c>
      <c r="D105" s="19">
        <f t="shared" si="11"/>
        <v>-6.4528631570408224E-2</v>
      </c>
      <c r="F105" s="56">
        <v>122.8211</v>
      </c>
      <c r="G105" s="19">
        <f t="shared" si="7"/>
        <v>-2.8525439481125514E-2</v>
      </c>
      <c r="I105" s="56">
        <v>18.056618</v>
      </c>
      <c r="J105" s="19">
        <f t="shared" si="8"/>
        <v>-4.1131124919780548E-2</v>
      </c>
      <c r="L105" s="21">
        <v>2098.86</v>
      </c>
      <c r="M105" s="19">
        <f t="shared" si="9"/>
        <v>9.1084670593022388E-4</v>
      </c>
      <c r="O105" s="21">
        <v>1151.92</v>
      </c>
      <c r="P105" s="19">
        <f t="shared" si="10"/>
        <v>-2.4853003576407184E-3</v>
      </c>
    </row>
    <row r="106" spans="1:16" ht="15" customHeight="1">
      <c r="A106" s="38">
        <v>42552</v>
      </c>
      <c r="C106" s="56">
        <v>155.3047</v>
      </c>
      <c r="D106" s="19">
        <f t="shared" si="11"/>
        <v>6.8851793352397328E-2</v>
      </c>
      <c r="F106" s="56">
        <v>132.96889999999999</v>
      </c>
      <c r="G106" s="19">
        <f t="shared" si="7"/>
        <v>8.2622611261419898E-2</v>
      </c>
      <c r="I106" s="56">
        <v>17.620937000000001</v>
      </c>
      <c r="J106" s="19">
        <f t="shared" si="8"/>
        <v>-2.4128604814035448E-2</v>
      </c>
      <c r="L106" s="21">
        <v>2173.6</v>
      </c>
      <c r="M106" s="19">
        <f t="shared" si="9"/>
        <v>3.5609807228685897E-2</v>
      </c>
      <c r="O106" s="21">
        <v>1219.94</v>
      </c>
      <c r="P106" s="19">
        <f t="shared" si="10"/>
        <v>5.9049239530522879E-2</v>
      </c>
    </row>
    <row r="107" spans="1:16" ht="15" customHeight="1">
      <c r="A107" s="38">
        <v>42583</v>
      </c>
      <c r="C107" s="56">
        <v>165.71969999999999</v>
      </c>
      <c r="D107" s="19">
        <f t="shared" si="11"/>
        <v>6.706171802913885E-2</v>
      </c>
      <c r="F107" s="56">
        <v>129.0059</v>
      </c>
      <c r="G107" s="19">
        <f t="shared" si="7"/>
        <v>-2.9803961678257052E-2</v>
      </c>
      <c r="I107" s="56">
        <v>17.885134000000001</v>
      </c>
      <c r="J107" s="19">
        <f t="shared" si="8"/>
        <v>1.4993357050195444E-2</v>
      </c>
      <c r="L107" s="21">
        <v>2170.9499999999998</v>
      </c>
      <c r="M107" s="19">
        <f t="shared" si="9"/>
        <v>-1.2191755612808164E-3</v>
      </c>
      <c r="O107" s="21">
        <v>1239.9100000000001</v>
      </c>
      <c r="P107" s="19">
        <f t="shared" si="10"/>
        <v>1.6369657524140546E-2</v>
      </c>
    </row>
    <row r="108" spans="1:16" ht="15" customHeight="1">
      <c r="A108" s="38">
        <v>42614</v>
      </c>
      <c r="C108" s="56">
        <v>158.3272</v>
      </c>
      <c r="D108" s="19">
        <f t="shared" si="11"/>
        <v>-4.4608456327159596E-2</v>
      </c>
      <c r="F108" s="56">
        <v>124.4081</v>
      </c>
      <c r="G108" s="19">
        <f t="shared" si="7"/>
        <v>-3.564023040806652E-2</v>
      </c>
      <c r="I108" s="56">
        <v>18.624669999999998</v>
      </c>
      <c r="J108" s="19">
        <f t="shared" si="8"/>
        <v>4.1349200962095045E-2</v>
      </c>
      <c r="L108" s="21">
        <v>2168.27</v>
      </c>
      <c r="M108" s="19">
        <f t="shared" si="9"/>
        <v>-1.2344825997834263E-3</v>
      </c>
      <c r="O108" s="21">
        <v>1251.6500000000001</v>
      </c>
      <c r="P108" s="19">
        <f t="shared" si="10"/>
        <v>9.46842916018098E-3</v>
      </c>
    </row>
    <row r="109" spans="1:16" ht="15" customHeight="1">
      <c r="A109" s="38">
        <v>42644</v>
      </c>
      <c r="C109" s="56">
        <v>174.98750000000001</v>
      </c>
      <c r="D109" s="19">
        <f t="shared" si="11"/>
        <v>0.10522702353101687</v>
      </c>
      <c r="F109" s="56">
        <v>117.95950000000001</v>
      </c>
      <c r="G109" s="19">
        <f t="shared" si="7"/>
        <v>-5.1834245519383426E-2</v>
      </c>
      <c r="I109" s="56">
        <v>17.661324</v>
      </c>
      <c r="J109" s="19">
        <f t="shared" si="8"/>
        <v>-5.1724191623260918E-2</v>
      </c>
      <c r="L109" s="21">
        <v>2126.15</v>
      </c>
      <c r="M109" s="19">
        <f t="shared" si="9"/>
        <v>-1.9425625037472249E-2</v>
      </c>
      <c r="O109" s="21">
        <v>1191.3900000000001</v>
      </c>
      <c r="P109" s="19">
        <f t="shared" si="10"/>
        <v>-4.814444932688855E-2</v>
      </c>
    </row>
    <row r="110" spans="1:16" ht="15" customHeight="1">
      <c r="A110" s="38">
        <v>42675</v>
      </c>
      <c r="C110" s="56">
        <v>215.2884</v>
      </c>
      <c r="D110" s="19">
        <f t="shared" si="11"/>
        <v>0.23030730766483321</v>
      </c>
      <c r="F110" s="56">
        <v>125.10420000000001</v>
      </c>
      <c r="G110" s="19">
        <f t="shared" si="7"/>
        <v>6.0569093629593285E-2</v>
      </c>
      <c r="I110" s="56">
        <v>19.802095000000001</v>
      </c>
      <c r="J110" s="19">
        <f t="shared" si="8"/>
        <v>0.12121237343247881</v>
      </c>
      <c r="L110" s="21">
        <v>2198.81</v>
      </c>
      <c r="M110" s="19">
        <f t="shared" si="9"/>
        <v>3.4174446769983158E-2</v>
      </c>
      <c r="O110" s="21">
        <v>1322.34</v>
      </c>
      <c r="P110" s="19">
        <f t="shared" si="10"/>
        <v>0.10991363029738355</v>
      </c>
    </row>
    <row r="111" spans="1:16" ht="15" customHeight="1">
      <c r="A111" s="38">
        <v>42705</v>
      </c>
      <c r="C111" s="56">
        <v>235.8092</v>
      </c>
      <c r="D111" s="19">
        <f t="shared" si="11"/>
        <v>9.5317722645530401E-2</v>
      </c>
      <c r="F111" s="56">
        <v>130.31710000000001</v>
      </c>
      <c r="G111" s="19">
        <f t="shared" si="7"/>
        <v>4.1668465167436386E-2</v>
      </c>
      <c r="I111" s="56">
        <v>21.856625000000001</v>
      </c>
      <c r="J111" s="19">
        <f t="shared" si="8"/>
        <v>0.10375316349103469</v>
      </c>
      <c r="L111" s="21">
        <v>2238.83</v>
      </c>
      <c r="M111" s="19">
        <f t="shared" si="9"/>
        <v>1.8200754044233047E-2</v>
      </c>
      <c r="O111" s="21">
        <v>1357.13</v>
      </c>
      <c r="P111" s="19">
        <f t="shared" si="10"/>
        <v>2.6309421177609593E-2</v>
      </c>
    </row>
    <row r="112" spans="1:16" ht="15" customHeight="1">
      <c r="A112" s="38">
        <v>42736</v>
      </c>
      <c r="C112" s="56">
        <v>225.83330000000001</v>
      </c>
      <c r="D112" s="19">
        <f t="shared" si="11"/>
        <v>-4.2304965200679168E-2</v>
      </c>
      <c r="F112" s="56">
        <v>133.71889999999999</v>
      </c>
      <c r="G112" s="19">
        <f t="shared" si="7"/>
        <v>2.6104018582365551E-2</v>
      </c>
      <c r="I112" s="56">
        <v>21.416561000000002</v>
      </c>
      <c r="J112" s="19">
        <f t="shared" si="8"/>
        <v>-2.0134124092809347E-2</v>
      </c>
      <c r="L112" s="21">
        <v>2278.87</v>
      </c>
      <c r="M112" s="19">
        <f t="shared" si="9"/>
        <v>1.7884341374735824E-2</v>
      </c>
      <c r="O112" s="21">
        <v>1361.82</v>
      </c>
      <c r="P112" s="19">
        <f t="shared" si="10"/>
        <v>3.4558222130525174E-3</v>
      </c>
    </row>
    <row r="113" spans="1:16" ht="15" customHeight="1">
      <c r="A113" s="38">
        <v>42767</v>
      </c>
      <c r="C113" s="56">
        <v>244.28829999999999</v>
      </c>
      <c r="D113" s="19">
        <f t="shared" si="11"/>
        <v>8.1719569257501012E-2</v>
      </c>
      <c r="F113" s="56">
        <v>140.8432</v>
      </c>
      <c r="G113" s="19">
        <f t="shared" si="7"/>
        <v>5.3278182814845199E-2</v>
      </c>
      <c r="I113" s="56">
        <v>20.769058000000001</v>
      </c>
      <c r="J113" s="19">
        <f t="shared" si="8"/>
        <v>-3.0233752281703885E-2</v>
      </c>
      <c r="L113" s="21">
        <v>2363.64</v>
      </c>
      <c r="M113" s="19">
        <f t="shared" si="9"/>
        <v>3.7198260541408734E-2</v>
      </c>
      <c r="O113" s="21">
        <v>1386.68</v>
      </c>
      <c r="P113" s="19">
        <f t="shared" si="10"/>
        <v>1.8254982303094414E-2</v>
      </c>
    </row>
    <row r="114" spans="1:16" ht="15" customHeight="1">
      <c r="A114" s="38">
        <v>42795</v>
      </c>
      <c r="C114" s="56">
        <v>226.8185</v>
      </c>
      <c r="D114" s="19">
        <f t="shared" si="11"/>
        <v>-7.1513044218654787E-2</v>
      </c>
      <c r="F114" s="56">
        <v>142.70930000000001</v>
      </c>
      <c r="G114" s="19">
        <f t="shared" si="7"/>
        <v>1.3249485953173545E-2</v>
      </c>
      <c r="I114" s="56">
        <v>20.376263000000002</v>
      </c>
      <c r="J114" s="19">
        <f t="shared" si="8"/>
        <v>-1.8912509175909586E-2</v>
      </c>
      <c r="L114" s="21">
        <v>2362.7199999999998</v>
      </c>
      <c r="M114" s="19">
        <f t="shared" si="9"/>
        <v>-3.8923017041514463E-4</v>
      </c>
      <c r="O114" s="21">
        <v>1385.92</v>
      </c>
      <c r="P114" s="19">
        <f t="shared" si="10"/>
        <v>-5.4807165315717832E-4</v>
      </c>
    </row>
    <row r="115" spans="1:16" ht="15" customHeight="1">
      <c r="A115" s="38">
        <v>42826</v>
      </c>
      <c r="C115" s="56">
        <v>220.97329999999999</v>
      </c>
      <c r="D115" s="19">
        <f t="shared" si="11"/>
        <v>-2.577038469084314E-2</v>
      </c>
      <c r="F115" s="56">
        <v>152.64250000000001</v>
      </c>
      <c r="G115" s="19">
        <f t="shared" si="7"/>
        <v>6.9604433628361884E-2</v>
      </c>
      <c r="I115" s="56">
        <v>19.639771</v>
      </c>
      <c r="J115" s="19">
        <f t="shared" si="8"/>
        <v>-3.6144606103680643E-2</v>
      </c>
      <c r="L115" s="21">
        <v>2384.1999999999998</v>
      </c>
      <c r="M115" s="19">
        <f t="shared" si="9"/>
        <v>9.0912169025529899E-3</v>
      </c>
      <c r="O115" s="21">
        <v>1400.43</v>
      </c>
      <c r="P115" s="19">
        <f t="shared" si="10"/>
        <v>1.0469579773724202E-2</v>
      </c>
    </row>
    <row r="116" spans="1:16" ht="15" customHeight="1">
      <c r="A116" s="38">
        <v>42856</v>
      </c>
      <c r="C116" s="56">
        <v>208.5916</v>
      </c>
      <c r="D116" s="19">
        <f t="shared" si="11"/>
        <v>-5.6032561399951941E-2</v>
      </c>
      <c r="F116" s="56">
        <v>150.10980000000001</v>
      </c>
      <c r="G116" s="19">
        <f t="shared" si="7"/>
        <v>-1.6592364511849644E-2</v>
      </c>
      <c r="I116" s="56">
        <v>18.903278</v>
      </c>
      <c r="J116" s="19">
        <f t="shared" si="8"/>
        <v>-3.7500080830881299E-2</v>
      </c>
      <c r="L116" s="21">
        <v>2411.8000000000002</v>
      </c>
      <c r="M116" s="19">
        <f t="shared" si="9"/>
        <v>1.1576210049492719E-2</v>
      </c>
      <c r="O116" s="21">
        <v>1370.21</v>
      </c>
      <c r="P116" s="19">
        <f t="shared" si="10"/>
        <v>-2.1579086423455629E-2</v>
      </c>
    </row>
    <row r="117" spans="1:16" ht="15" customHeight="1">
      <c r="A117" s="38">
        <v>42887</v>
      </c>
      <c r="C117" s="56">
        <v>219.8348</v>
      </c>
      <c r="D117" s="19">
        <f t="shared" si="11"/>
        <v>5.3900540577856537E-2</v>
      </c>
      <c r="F117" s="56">
        <v>150.8691</v>
      </c>
      <c r="G117" s="19">
        <f t="shared" si="7"/>
        <v>5.0582973263570974E-3</v>
      </c>
      <c r="I117" s="56">
        <v>20.369268000000002</v>
      </c>
      <c r="J117" s="19">
        <f t="shared" si="8"/>
        <v>7.7552157884997586E-2</v>
      </c>
      <c r="L117" s="21">
        <v>2423.41</v>
      </c>
      <c r="M117" s="19">
        <f t="shared" si="9"/>
        <v>4.8138319927024664E-3</v>
      </c>
      <c r="O117" s="21">
        <v>1415.36</v>
      </c>
      <c r="P117" s="19">
        <f t="shared" si="10"/>
        <v>3.295115347282529E-2</v>
      </c>
    </row>
    <row r="118" spans="1:16" ht="15" customHeight="1">
      <c r="A118" s="38">
        <v>42917</v>
      </c>
      <c r="C118" s="56">
        <v>223.2329</v>
      </c>
      <c r="D118" s="19">
        <f t="shared" si="11"/>
        <v>1.5457516280406924E-2</v>
      </c>
      <c r="F118" s="56">
        <v>147.1318</v>
      </c>
      <c r="G118" s="19">
        <f t="shared" si="7"/>
        <v>-2.477180549231095E-2</v>
      </c>
      <c r="I118" s="56">
        <v>23.131202999999999</v>
      </c>
      <c r="J118" s="19">
        <f t="shared" si="8"/>
        <v>0.13559323781296406</v>
      </c>
      <c r="L118" s="21">
        <v>2470.3000000000002</v>
      </c>
      <c r="M118" s="19">
        <f t="shared" si="9"/>
        <v>1.9348768883515444E-2</v>
      </c>
      <c r="O118" s="21">
        <v>1425.14</v>
      </c>
      <c r="P118" s="19">
        <f t="shared" si="10"/>
        <v>6.9099027809180757E-3</v>
      </c>
    </row>
    <row r="119" spans="1:16" ht="15" customHeight="1">
      <c r="A119" s="38">
        <v>42948</v>
      </c>
      <c r="C119" s="56">
        <v>221.65770000000001</v>
      </c>
      <c r="D119" s="19">
        <f t="shared" si="11"/>
        <v>-7.0563075603998771E-3</v>
      </c>
      <c r="F119" s="56">
        <v>147.3974</v>
      </c>
      <c r="G119" s="19">
        <f t="shared" si="7"/>
        <v>1.8051841953949932E-3</v>
      </c>
      <c r="I119" s="56">
        <v>21.799558999999999</v>
      </c>
      <c r="J119" s="19">
        <f t="shared" si="8"/>
        <v>-5.7569163177548566E-2</v>
      </c>
      <c r="L119" s="21">
        <v>2471.65</v>
      </c>
      <c r="M119" s="19">
        <f t="shared" si="9"/>
        <v>5.4649232886694321E-4</v>
      </c>
      <c r="O119" s="21">
        <v>1405.28</v>
      </c>
      <c r="P119" s="19">
        <f t="shared" si="10"/>
        <v>-1.3935473006160937E-2</v>
      </c>
    </row>
    <row r="120" spans="1:16" ht="15" customHeight="1">
      <c r="A120" s="38">
        <v>42979</v>
      </c>
      <c r="C120" s="56">
        <v>235.7851</v>
      </c>
      <c r="D120" s="19">
        <f t="shared" si="11"/>
        <v>6.3735209740063192E-2</v>
      </c>
      <c r="F120" s="56">
        <v>161.81280000000001</v>
      </c>
      <c r="G120" s="19">
        <f t="shared" si="7"/>
        <v>9.7799554130534316E-2</v>
      </c>
      <c r="I120" s="56">
        <v>23.764935000000001</v>
      </c>
      <c r="J120" s="19">
        <f t="shared" si="8"/>
        <v>9.015668619718431E-2</v>
      </c>
      <c r="L120" s="21">
        <v>2519.36</v>
      </c>
      <c r="M120" s="19">
        <f t="shared" si="9"/>
        <v>1.9302894827342154E-2</v>
      </c>
      <c r="O120" s="21">
        <v>1490.86</v>
      </c>
      <c r="P120" s="19">
        <f t="shared" si="10"/>
        <v>6.0898895593760605E-2</v>
      </c>
    </row>
    <row r="121" spans="1:16" ht="15" customHeight="1">
      <c r="A121" s="38">
        <v>43009</v>
      </c>
      <c r="C121" s="56">
        <v>241.0438</v>
      </c>
      <c r="D121" s="19">
        <f t="shared" si="11"/>
        <v>2.2302936020978548E-2</v>
      </c>
      <c r="F121" s="56">
        <v>164.00909999999999</v>
      </c>
      <c r="G121" s="19">
        <f t="shared" si="7"/>
        <v>1.3573091869122811E-2</v>
      </c>
      <c r="I121" s="56">
        <v>20.893339000000001</v>
      </c>
      <c r="J121" s="19">
        <f t="shared" si="8"/>
        <v>-0.12083332018370763</v>
      </c>
      <c r="L121" s="21">
        <v>2575.2600000000002</v>
      </c>
      <c r="M121" s="19">
        <f t="shared" si="9"/>
        <v>2.2188174774546043E-2</v>
      </c>
      <c r="O121" s="21">
        <v>1502.53</v>
      </c>
      <c r="P121" s="19">
        <f t="shared" si="10"/>
        <v>7.827696765625225E-3</v>
      </c>
    </row>
    <row r="122" spans="1:16" ht="15" customHeight="1">
      <c r="A122" s="38">
        <v>43040</v>
      </c>
      <c r="C122" s="56">
        <v>246.17320000000001</v>
      </c>
      <c r="D122" s="19">
        <f t="shared" si="11"/>
        <v>2.1279949951004795E-2</v>
      </c>
      <c r="F122" s="56">
        <v>177.8991</v>
      </c>
      <c r="G122" s="19">
        <f t="shared" si="7"/>
        <v>8.4690422665571807E-2</v>
      </c>
      <c r="I122" s="56">
        <v>22.971270000000001</v>
      </c>
      <c r="J122" s="19">
        <f t="shared" si="8"/>
        <v>9.9454232758105388E-2</v>
      </c>
      <c r="L122" s="21">
        <v>2584.84</v>
      </c>
      <c r="M122" s="19">
        <f t="shared" si="9"/>
        <v>3.7200127365779601E-3</v>
      </c>
      <c r="O122" s="21">
        <v>1486.88</v>
      </c>
      <c r="P122" s="19">
        <f t="shared" si="10"/>
        <v>-1.0415765409010014E-2</v>
      </c>
    </row>
    <row r="123" spans="1:16" ht="15" customHeight="1">
      <c r="A123" s="38">
        <v>43070</v>
      </c>
      <c r="C123" s="56">
        <v>254.04689999999999</v>
      </c>
      <c r="D123" s="19">
        <f t="shared" si="11"/>
        <v>3.1984391477219987E-2</v>
      </c>
      <c r="F123" s="56">
        <v>188.45529999999999</v>
      </c>
      <c r="G123" s="19">
        <f t="shared" si="7"/>
        <v>5.9338130434611447E-2</v>
      </c>
      <c r="I123" s="56">
        <v>19.242167999999999</v>
      </c>
      <c r="J123" s="19">
        <f t="shared" si="8"/>
        <v>-0.16233765046512449</v>
      </c>
      <c r="L123" s="21">
        <v>2673.61</v>
      </c>
      <c r="M123" s="19">
        <f t="shared" si="9"/>
        <v>3.4342551183051961E-2</v>
      </c>
      <c r="O123" s="21">
        <v>1535.51</v>
      </c>
      <c r="P123" s="19">
        <f t="shared" si="10"/>
        <v>3.2706069084256884E-2</v>
      </c>
    </row>
    <row r="124" spans="1:16" ht="15" customHeight="1">
      <c r="A124" s="38">
        <v>43101</v>
      </c>
      <c r="C124" s="56">
        <v>267.14010000000002</v>
      </c>
      <c r="D124" s="19">
        <f t="shared" si="11"/>
        <v>5.153851513244212E-2</v>
      </c>
      <c r="F124" s="56">
        <v>199.76079999999999</v>
      </c>
      <c r="G124" s="19">
        <f t="shared" si="7"/>
        <v>5.9990353150057407E-2</v>
      </c>
      <c r="I124" s="56">
        <v>15.910836</v>
      </c>
      <c r="J124" s="19">
        <f t="shared" si="8"/>
        <v>-0.1731266456045909</v>
      </c>
      <c r="L124" s="21">
        <v>2823.81</v>
      </c>
      <c r="M124" s="19">
        <f t="shared" si="9"/>
        <v>5.6178724645703726E-2</v>
      </c>
      <c r="O124" s="21">
        <v>1574.98</v>
      </c>
      <c r="P124" s="19">
        <f t="shared" si="10"/>
        <v>2.570481468697694E-2</v>
      </c>
    </row>
    <row r="125" spans="1:16" ht="15" customHeight="1">
      <c r="A125" s="38">
        <v>43132</v>
      </c>
      <c r="C125" s="56">
        <v>262.19400000000002</v>
      </c>
      <c r="D125" s="19">
        <f t="shared" si="11"/>
        <v>-1.8515003924906792E-2</v>
      </c>
      <c r="F125" s="56">
        <v>181.2364</v>
      </c>
      <c r="G125" s="19">
        <f t="shared" si="7"/>
        <v>-9.2732908558636029E-2</v>
      </c>
      <c r="I125" s="56">
        <v>15.65</v>
      </c>
      <c r="J125" s="19">
        <f t="shared" si="8"/>
        <v>-1.6393607476062222E-2</v>
      </c>
      <c r="L125" s="21">
        <v>2713.83</v>
      </c>
      <c r="M125" s="19">
        <f t="shared" si="9"/>
        <v>-3.8947379604151844E-2</v>
      </c>
      <c r="O125" s="21">
        <v>1512.45</v>
      </c>
      <c r="P125" s="19">
        <f t="shared" si="10"/>
        <v>-3.9702091455129596E-2</v>
      </c>
    </row>
    <row r="126" spans="1:16" ht="15" customHeight="1" thickBot="1">
      <c r="A126" s="38">
        <v>43160</v>
      </c>
      <c r="C126" s="57">
        <v>245.26</v>
      </c>
      <c r="D126" s="20">
        <f t="shared" si="11"/>
        <v>-6.4585764739086393E-2</v>
      </c>
      <c r="F126" s="57">
        <v>170.82579999999999</v>
      </c>
      <c r="G126" s="20">
        <f t="shared" si="7"/>
        <v>-5.7442103241953646E-2</v>
      </c>
      <c r="I126" s="57">
        <v>15.65</v>
      </c>
      <c r="J126" s="20">
        <f t="shared" si="8"/>
        <v>0</v>
      </c>
      <c r="L126" s="22">
        <v>2588.2600000000002</v>
      </c>
      <c r="M126" s="20">
        <f t="shared" si="9"/>
        <v>-4.6270400135601575E-2</v>
      </c>
      <c r="O126" s="22">
        <v>1510.08</v>
      </c>
      <c r="P126" s="20">
        <f t="shared" si="10"/>
        <v>-1.5669939502133134E-3</v>
      </c>
    </row>
  </sheetData>
  <mergeCells count="10">
    <mergeCell ref="R7:U7"/>
    <mergeCell ref="C4:G4"/>
    <mergeCell ref="I4:J4"/>
    <mergeCell ref="L4:M4"/>
    <mergeCell ref="O4:P4"/>
    <mergeCell ref="C5:D5"/>
    <mergeCell ref="F5:G5"/>
    <mergeCell ref="I5:J5"/>
    <mergeCell ref="L5:M5"/>
    <mergeCell ref="O5:P5"/>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F0B48-3E82-8244-B48F-66176159C728}">
  <sheetPr>
    <outlinePr summaryBelow="0" summaryRight="0"/>
  </sheetPr>
  <dimension ref="A1:P126"/>
  <sheetViews>
    <sheetView zoomScale="86" workbookViewId="0">
      <pane ySplit="6" topLeftCell="A7" activePane="bottomLeft" state="frozen"/>
      <selection pane="bottomLeft" activeCell="M122" sqref="M122"/>
    </sheetView>
  </sheetViews>
  <sheetFormatPr baseColWidth="10" defaultColWidth="14.5" defaultRowHeight="15" customHeight="1"/>
  <cols>
    <col min="1" max="1" width="14.5" style="6"/>
    <col min="2" max="2" width="1.6640625" style="6" customWidth="1"/>
    <col min="3" max="4" width="17.1640625" style="6" customWidth="1"/>
    <col min="5" max="5" width="1.6640625" style="6" customWidth="1"/>
    <col min="6" max="7" width="17.1640625" style="6" customWidth="1"/>
    <col min="8" max="8" width="1.6640625" style="6" customWidth="1"/>
    <col min="9" max="9" width="18" style="6" customWidth="1"/>
    <col min="10" max="10" width="18" style="52" customWidth="1"/>
    <col min="11" max="11" width="13.6640625" style="6" customWidth="1"/>
    <col min="12" max="13" width="18" style="6" customWidth="1"/>
    <col min="14" max="14" width="2.1640625" style="6" customWidth="1"/>
    <col min="15" max="16" width="18" style="6" customWidth="1"/>
    <col min="17" max="16384" width="14.5" style="6"/>
  </cols>
  <sheetData>
    <row r="1" spans="1:16" ht="15" customHeight="1" thickBot="1"/>
    <row r="2" spans="1:16" ht="24" customHeight="1" thickBot="1">
      <c r="F2" s="192" t="s">
        <v>54</v>
      </c>
      <c r="G2" s="193"/>
      <c r="H2" s="194"/>
    </row>
    <row r="3" spans="1:16" ht="15" customHeight="1" thickBot="1"/>
    <row r="4" spans="1:16" s="7" customFormat="1" ht="22" customHeight="1" thickBot="1">
      <c r="C4" s="184" t="s">
        <v>28</v>
      </c>
      <c r="D4" s="185"/>
      <c r="E4" s="185"/>
      <c r="F4" s="185"/>
      <c r="G4" s="186"/>
      <c r="I4" s="184" t="s">
        <v>29</v>
      </c>
      <c r="J4" s="186"/>
      <c r="L4" s="201" t="s">
        <v>30</v>
      </c>
      <c r="M4" s="203"/>
      <c r="O4" s="201" t="s">
        <v>31</v>
      </c>
      <c r="P4" s="203"/>
    </row>
    <row r="5" spans="1:16" ht="21" customHeight="1">
      <c r="C5" s="195" t="s">
        <v>38</v>
      </c>
      <c r="D5" s="196"/>
      <c r="E5" s="14"/>
      <c r="F5" s="197" t="s">
        <v>37</v>
      </c>
      <c r="G5" s="198"/>
      <c r="I5" s="199" t="s">
        <v>36</v>
      </c>
      <c r="J5" s="200"/>
      <c r="L5" s="204" t="s">
        <v>4</v>
      </c>
      <c r="M5" s="205"/>
      <c r="O5" s="204" t="s">
        <v>5</v>
      </c>
      <c r="P5" s="205"/>
    </row>
    <row r="6" spans="1:16" ht="16">
      <c r="A6" s="8" t="s">
        <v>0</v>
      </c>
      <c r="B6" s="8"/>
      <c r="C6" s="11" t="s">
        <v>33</v>
      </c>
      <c r="D6" s="12" t="s">
        <v>56</v>
      </c>
      <c r="E6" s="15"/>
      <c r="F6" s="13" t="s">
        <v>33</v>
      </c>
      <c r="G6" s="12" t="s">
        <v>56</v>
      </c>
      <c r="H6" s="4"/>
      <c r="I6" s="13" t="s">
        <v>33</v>
      </c>
      <c r="J6" s="12" t="s">
        <v>56</v>
      </c>
      <c r="K6" s="4"/>
      <c r="L6" s="11" t="s">
        <v>33</v>
      </c>
      <c r="M6" s="12" t="s">
        <v>56</v>
      </c>
      <c r="N6" s="10"/>
      <c r="O6" s="11" t="s">
        <v>33</v>
      </c>
      <c r="P6" s="12" t="s">
        <v>56</v>
      </c>
    </row>
    <row r="7" spans="1:16" ht="16">
      <c r="A7" s="38">
        <v>39539</v>
      </c>
      <c r="B7" s="9"/>
      <c r="C7" s="56">
        <v>168.6165</v>
      </c>
      <c r="D7" s="18" t="s">
        <v>35</v>
      </c>
      <c r="E7" s="16"/>
      <c r="F7" s="56">
        <v>22.23687</v>
      </c>
      <c r="G7" s="18" t="s">
        <v>35</v>
      </c>
      <c r="H7" s="5"/>
      <c r="I7" s="56">
        <v>20.050041</v>
      </c>
      <c r="J7" s="18" t="s">
        <v>35</v>
      </c>
      <c r="K7" s="5"/>
      <c r="L7" s="21">
        <v>1385.59</v>
      </c>
      <c r="M7" s="18" t="s">
        <v>35</v>
      </c>
      <c r="N7" s="5"/>
      <c r="O7" s="21">
        <v>716.18</v>
      </c>
      <c r="P7" s="18" t="s">
        <v>35</v>
      </c>
    </row>
    <row r="8" spans="1:16" ht="16">
      <c r="A8" s="38">
        <v>39569</v>
      </c>
      <c r="B8" s="9"/>
      <c r="C8" s="56">
        <v>155.72399999999999</v>
      </c>
      <c r="D8" s="19">
        <f>C31/C7-1</f>
        <v>-0.22485521879531356</v>
      </c>
      <c r="E8" s="16"/>
      <c r="F8" s="56">
        <v>21.125029999999999</v>
      </c>
      <c r="G8" s="19">
        <f>F31/F7-1</f>
        <v>0.31576206543456875</v>
      </c>
      <c r="H8" s="5"/>
      <c r="I8" s="56">
        <v>21.172529000000001</v>
      </c>
      <c r="J8" s="19">
        <f>I31/I7-1</f>
        <v>0.17321670314788884</v>
      </c>
      <c r="K8" s="5"/>
      <c r="L8" s="21">
        <v>1400.38</v>
      </c>
      <c r="M8" s="19">
        <f>L31/L7-1</f>
        <v>-0.14354895748381546</v>
      </c>
      <c r="N8" s="5"/>
      <c r="O8" s="21">
        <v>748.28</v>
      </c>
      <c r="P8" s="19">
        <f>O31/O7-1</f>
        <v>5.8644474852709294E-4</v>
      </c>
    </row>
    <row r="9" spans="1:16" ht="16">
      <c r="A9" s="38">
        <v>39600</v>
      </c>
      <c r="B9" s="9"/>
      <c r="C9" s="56">
        <v>154.39099999999999</v>
      </c>
      <c r="D9" s="19">
        <f t="shared" ref="D9:D72" si="0">C32/C8-1</f>
        <v>-0.16611440754154783</v>
      </c>
      <c r="E9" s="16"/>
      <c r="F9" s="56">
        <v>18.082909999999998</v>
      </c>
      <c r="G9" s="19">
        <f t="shared" ref="G9:G72" si="1">F32/F8-1</f>
        <v>0.33115313919080847</v>
      </c>
      <c r="H9" s="5"/>
      <c r="I9" s="56">
        <v>20.279366</v>
      </c>
      <c r="J9" s="19">
        <f t="shared" ref="J9:J72" si="2">I32/I8-1</f>
        <v>0.14214130961870453</v>
      </c>
      <c r="K9" s="5"/>
      <c r="L9" s="21">
        <v>1280</v>
      </c>
      <c r="M9" s="19">
        <f t="shared" ref="M9:M72" si="3">L32/L8-1</f>
        <v>-0.22206115482940347</v>
      </c>
      <c r="N9" s="5"/>
      <c r="O9" s="21">
        <v>689.66</v>
      </c>
      <c r="P9" s="19">
        <f t="shared" ref="P9:P72" si="4">O32/O8-1</f>
        <v>-0.1158256267707275</v>
      </c>
    </row>
    <row r="10" spans="1:16" ht="16">
      <c r="A10" s="38">
        <v>39630</v>
      </c>
      <c r="B10" s="9"/>
      <c r="C10" s="56">
        <v>162.45920000000001</v>
      </c>
      <c r="D10" s="19">
        <f t="shared" si="0"/>
        <v>-0.23273701187245366</v>
      </c>
      <c r="E10" s="16"/>
      <c r="F10" s="56">
        <v>18.553170000000001</v>
      </c>
      <c r="G10" s="19">
        <f t="shared" si="1"/>
        <v>0.28917690792024064</v>
      </c>
      <c r="H10" s="5"/>
      <c r="I10" s="56">
        <v>19.020403000000002</v>
      </c>
      <c r="J10" s="19">
        <f t="shared" si="2"/>
        <v>0.18548873766566465</v>
      </c>
      <c r="K10" s="5"/>
      <c r="L10" s="21">
        <v>1267.3800000000001</v>
      </c>
      <c r="M10" s="19">
        <f t="shared" si="3"/>
        <v>-0.19475781250000002</v>
      </c>
      <c r="N10" s="5"/>
      <c r="O10" s="21">
        <v>714.52</v>
      </c>
      <c r="P10" s="19">
        <f t="shared" si="4"/>
        <v>-0.11624568628019594</v>
      </c>
    </row>
    <row r="11" spans="1:16" ht="16">
      <c r="A11" s="38">
        <v>39661</v>
      </c>
      <c r="B11" s="9"/>
      <c r="C11" s="56">
        <v>145.02430000000001</v>
      </c>
      <c r="D11" s="19">
        <f t="shared" si="0"/>
        <v>-0.16224750583531145</v>
      </c>
      <c r="E11" s="16"/>
      <c r="F11" s="56">
        <v>21.114640000000001</v>
      </c>
      <c r="G11" s="19">
        <f t="shared" si="1"/>
        <v>0.28516312845729308</v>
      </c>
      <c r="H11" s="5"/>
      <c r="I11" s="56">
        <v>19.473351999999998</v>
      </c>
      <c r="J11" s="19">
        <f t="shared" si="2"/>
        <v>0.46372408618261129</v>
      </c>
      <c r="K11" s="5"/>
      <c r="L11" s="21">
        <v>1282.83</v>
      </c>
      <c r="M11" s="19">
        <f t="shared" si="3"/>
        <v>-0.13080528334043473</v>
      </c>
      <c r="N11" s="5"/>
      <c r="O11" s="21">
        <v>739.5</v>
      </c>
      <c r="P11" s="19">
        <f t="shared" si="4"/>
        <v>-8.9052790684655436E-2</v>
      </c>
    </row>
    <row r="12" spans="1:16" ht="16">
      <c r="A12" s="38">
        <v>39692</v>
      </c>
      <c r="B12" s="9"/>
      <c r="C12" s="56">
        <v>113.21040000000001</v>
      </c>
      <c r="D12" s="19">
        <f t="shared" si="0"/>
        <v>-0.14796210014459654</v>
      </c>
      <c r="E12" s="16"/>
      <c r="F12" s="56">
        <v>20.15701</v>
      </c>
      <c r="G12" s="19">
        <f t="shared" si="1"/>
        <v>0.10192690948081506</v>
      </c>
      <c r="H12" s="5"/>
      <c r="I12" s="56">
        <v>16.646305000000002</v>
      </c>
      <c r="J12" s="19">
        <f t="shared" si="2"/>
        <v>0.42678754022419985</v>
      </c>
      <c r="K12" s="5"/>
      <c r="L12" s="21">
        <v>1166.3599999999999</v>
      </c>
      <c r="M12" s="19">
        <f t="shared" si="3"/>
        <v>-0.18201944139129889</v>
      </c>
      <c r="N12" s="5"/>
      <c r="O12" s="21">
        <v>679.58</v>
      </c>
      <c r="P12" s="19">
        <f t="shared" si="4"/>
        <v>-0.18585530764029756</v>
      </c>
    </row>
    <row r="13" spans="1:16" ht="16">
      <c r="A13" s="38">
        <v>39722</v>
      </c>
      <c r="B13" s="9"/>
      <c r="C13" s="56">
        <v>81.812179999999998</v>
      </c>
      <c r="D13" s="19">
        <f t="shared" si="0"/>
        <v>0.15534615194363766</v>
      </c>
      <c r="E13" s="16"/>
      <c r="F13" s="56">
        <v>18.519960000000001</v>
      </c>
      <c r="G13" s="19">
        <f t="shared" si="1"/>
        <v>0.32562121068551342</v>
      </c>
      <c r="H13" s="5"/>
      <c r="I13" s="56">
        <v>12.982234</v>
      </c>
      <c r="J13" s="19">
        <f t="shared" si="2"/>
        <v>0.87461655905019131</v>
      </c>
      <c r="K13" s="5"/>
      <c r="L13" s="21">
        <v>968.75</v>
      </c>
      <c r="M13" s="19">
        <f t="shared" si="3"/>
        <v>-2.1571384478205613E-2</v>
      </c>
      <c r="N13" s="5"/>
      <c r="O13" s="21">
        <v>537.52</v>
      </c>
      <c r="P13" s="19">
        <f t="shared" si="4"/>
        <v>-5.0619500279585061E-3</v>
      </c>
    </row>
    <row r="14" spans="1:16" ht="16">
      <c r="A14" s="38">
        <v>39753</v>
      </c>
      <c r="B14" s="9"/>
      <c r="C14" s="56">
        <v>70.076340000000002</v>
      </c>
      <c r="D14" s="19">
        <f t="shared" si="0"/>
        <v>0.78175792406460753</v>
      </c>
      <c r="E14" s="16"/>
      <c r="F14" s="56">
        <v>18.14312</v>
      </c>
      <c r="G14" s="19">
        <f t="shared" si="1"/>
        <v>0.40727463774219808</v>
      </c>
      <c r="H14" s="5"/>
      <c r="I14" s="56">
        <v>12.207528999999999</v>
      </c>
      <c r="J14" s="19">
        <f t="shared" si="2"/>
        <v>1.1987420655027479</v>
      </c>
      <c r="K14" s="5"/>
      <c r="L14" s="21">
        <v>896.24</v>
      </c>
      <c r="M14" s="19">
        <f t="shared" si="3"/>
        <v>0.22142967741935493</v>
      </c>
      <c r="N14" s="5"/>
      <c r="O14" s="21">
        <v>473.14</v>
      </c>
      <c r="P14" s="19">
        <f t="shared" si="4"/>
        <v>0.30850945081113279</v>
      </c>
    </row>
    <row r="15" spans="1:16" ht="16">
      <c r="A15" s="38">
        <v>39783</v>
      </c>
      <c r="B15" s="9"/>
      <c r="C15" s="56">
        <v>74.867000000000004</v>
      </c>
      <c r="D15" s="19">
        <f t="shared" si="0"/>
        <v>1.0157317005996602</v>
      </c>
      <c r="E15" s="16"/>
      <c r="F15" s="56">
        <v>18.072469999999999</v>
      </c>
      <c r="G15" s="19">
        <f t="shared" si="1"/>
        <v>0.40442658153614142</v>
      </c>
      <c r="H15" s="5"/>
      <c r="I15" s="56">
        <v>12.792111999999999</v>
      </c>
      <c r="J15" s="19">
        <f t="shared" si="2"/>
        <v>1.2609848397656891</v>
      </c>
      <c r="K15" s="5"/>
      <c r="L15" s="21">
        <v>903.25</v>
      </c>
      <c r="M15" s="19">
        <f t="shared" si="3"/>
        <v>0.31722529679550115</v>
      </c>
      <c r="N15" s="5"/>
      <c r="O15" s="21">
        <v>499.45</v>
      </c>
      <c r="P15" s="19">
        <f t="shared" si="4"/>
        <v>0.53656423046032886</v>
      </c>
    </row>
    <row r="16" spans="1:16" ht="16">
      <c r="A16" s="38">
        <v>39814</v>
      </c>
      <c r="B16" s="9"/>
      <c r="C16" s="56">
        <v>71.62</v>
      </c>
      <c r="D16" s="19">
        <f t="shared" si="0"/>
        <v>1.0364686711101019</v>
      </c>
      <c r="E16" s="16"/>
      <c r="F16" s="56">
        <v>17.083929999999999</v>
      </c>
      <c r="G16" s="19">
        <f t="shared" si="1"/>
        <v>0.64896275937932124</v>
      </c>
      <c r="H16" s="5"/>
      <c r="I16" s="56">
        <v>13.024224999999999</v>
      </c>
      <c r="J16" s="19">
        <f t="shared" si="2"/>
        <v>1.5089567696092718</v>
      </c>
      <c r="K16" s="5"/>
      <c r="L16" s="21">
        <v>825.88</v>
      </c>
      <c r="M16" s="19">
        <f t="shared" si="3"/>
        <v>0.39234984777193471</v>
      </c>
      <c r="N16" s="5"/>
      <c r="O16" s="21">
        <v>443.53</v>
      </c>
      <c r="P16" s="19">
        <f t="shared" si="4"/>
        <v>0.56902592852137346</v>
      </c>
    </row>
    <row r="17" spans="1:16" ht="16">
      <c r="A17" s="38">
        <v>39845</v>
      </c>
      <c r="B17" s="9"/>
      <c r="C17" s="56">
        <v>80.802030000000002</v>
      </c>
      <c r="D17" s="19">
        <f t="shared" si="0"/>
        <v>1.0713208600949455</v>
      </c>
      <c r="E17" s="16"/>
      <c r="F17" s="56">
        <v>16.5761</v>
      </c>
      <c r="G17" s="19">
        <f t="shared" si="1"/>
        <v>0.82945785893526858</v>
      </c>
      <c r="H17" s="5"/>
      <c r="I17" s="56">
        <v>12.41385</v>
      </c>
      <c r="J17" s="19">
        <f t="shared" si="2"/>
        <v>1.799069272835812</v>
      </c>
      <c r="K17" s="5"/>
      <c r="L17" s="21">
        <v>735.09</v>
      </c>
      <c r="M17" s="19">
        <f t="shared" si="3"/>
        <v>0.55727224294086297</v>
      </c>
      <c r="N17" s="5"/>
      <c r="O17" s="21">
        <v>389.02</v>
      </c>
      <c r="P17" s="19">
        <f t="shared" si="4"/>
        <v>0.76143665591955467</v>
      </c>
    </row>
    <row r="18" spans="1:16" ht="16">
      <c r="A18" s="38">
        <v>39873</v>
      </c>
      <c r="B18" s="9"/>
      <c r="C18" s="56">
        <v>94.569599999999994</v>
      </c>
      <c r="D18" s="19">
        <f t="shared" si="0"/>
        <v>0.8377397201530703</v>
      </c>
      <c r="E18" s="16"/>
      <c r="F18" s="56">
        <v>18.69472</v>
      </c>
      <c r="G18" s="19">
        <f t="shared" si="1"/>
        <v>0.92140008807861906</v>
      </c>
      <c r="H18" s="5"/>
      <c r="I18" s="56">
        <v>14.019890999999999</v>
      </c>
      <c r="J18" s="19">
        <f t="shared" si="2"/>
        <v>2.2472875054878223</v>
      </c>
      <c r="K18" s="5"/>
      <c r="L18" s="21">
        <v>797.87</v>
      </c>
      <c r="M18" s="19">
        <f t="shared" si="3"/>
        <v>0.80552041246650075</v>
      </c>
      <c r="N18" s="5"/>
      <c r="O18" s="21">
        <v>422.75</v>
      </c>
      <c r="P18" s="19">
        <f t="shared" si="4"/>
        <v>1.1167292170068377</v>
      </c>
    </row>
    <row r="19" spans="1:16" ht="16">
      <c r="A19" s="38">
        <v>39904</v>
      </c>
      <c r="B19" s="9"/>
      <c r="C19" s="56">
        <v>114.6217</v>
      </c>
      <c r="D19" s="19">
        <f t="shared" si="0"/>
        <v>0.52376662267790075</v>
      </c>
      <c r="E19" s="16"/>
      <c r="F19" s="56">
        <v>21.14575</v>
      </c>
      <c r="G19" s="19">
        <f t="shared" si="1"/>
        <v>0.68501159685729451</v>
      </c>
      <c r="H19" s="5"/>
      <c r="I19" s="56">
        <v>18.292459000000001</v>
      </c>
      <c r="J19" s="19">
        <f t="shared" si="2"/>
        <v>1.6902545105379208</v>
      </c>
      <c r="K19" s="5"/>
      <c r="L19" s="21">
        <v>872.81</v>
      </c>
      <c r="M19" s="19">
        <f t="shared" si="3"/>
        <v>0.66171180768796911</v>
      </c>
      <c r="N19" s="5"/>
      <c r="O19" s="21">
        <v>487.56</v>
      </c>
      <c r="P19" s="19">
        <f t="shared" si="4"/>
        <v>0.99538734476641033</v>
      </c>
    </row>
    <row r="20" spans="1:16" ht="16">
      <c r="A20" s="38">
        <v>39934</v>
      </c>
      <c r="B20" s="9"/>
      <c r="C20" s="56">
        <v>128.95609999999999</v>
      </c>
      <c r="D20" s="19">
        <f t="shared" si="0"/>
        <v>0.19703249908176201</v>
      </c>
      <c r="E20" s="16"/>
      <c r="F20" s="56">
        <v>18.60698</v>
      </c>
      <c r="G20" s="19">
        <f t="shared" si="1"/>
        <v>0.50351252615773845</v>
      </c>
      <c r="H20" s="5"/>
      <c r="I20" s="56">
        <v>18.050253000000001</v>
      </c>
      <c r="J20" s="19">
        <f t="shared" si="2"/>
        <v>1.0041049155829733</v>
      </c>
      <c r="K20" s="5"/>
      <c r="L20" s="21">
        <v>919.14</v>
      </c>
      <c r="M20" s="19">
        <f t="shared" si="3"/>
        <v>0.56232169658917752</v>
      </c>
      <c r="N20" s="5"/>
      <c r="O20" s="21">
        <v>501.58</v>
      </c>
      <c r="P20" s="19">
        <f t="shared" si="4"/>
        <v>0.77473541717942407</v>
      </c>
    </row>
    <row r="21" spans="1:16" ht="16">
      <c r="A21" s="38">
        <v>39965</v>
      </c>
      <c r="B21" s="9"/>
      <c r="C21" s="56">
        <v>131.8544</v>
      </c>
      <c r="D21" s="19">
        <f t="shared" si="0"/>
        <v>-8.4563661587159222E-3</v>
      </c>
      <c r="E21" s="16"/>
      <c r="F21" s="56">
        <v>18.984590000000001</v>
      </c>
      <c r="G21" s="19">
        <f t="shared" si="1"/>
        <v>0.66864047792817538</v>
      </c>
      <c r="H21" s="5"/>
      <c r="I21" s="56">
        <v>18.649612000000001</v>
      </c>
      <c r="J21" s="19">
        <f t="shared" si="2"/>
        <v>1.1140468779024868</v>
      </c>
      <c r="K21" s="5"/>
      <c r="L21" s="21">
        <v>919.32</v>
      </c>
      <c r="M21" s="19">
        <f t="shared" si="3"/>
        <v>0.46354200665839818</v>
      </c>
      <c r="N21" s="5"/>
      <c r="O21" s="21">
        <v>508.28</v>
      </c>
      <c r="P21" s="19">
        <f t="shared" si="4"/>
        <v>0.69125563220224095</v>
      </c>
    </row>
    <row r="22" spans="1:16" ht="16">
      <c r="A22" s="38">
        <v>39995</v>
      </c>
      <c r="B22" s="9"/>
      <c r="C22" s="56">
        <v>146.0378</v>
      </c>
      <c r="D22" s="19">
        <f t="shared" si="0"/>
        <v>-8.053580312829911E-2</v>
      </c>
      <c r="E22" s="16"/>
      <c r="F22" s="56">
        <v>21.033149999999999</v>
      </c>
      <c r="G22" s="19">
        <f t="shared" si="1"/>
        <v>0.63274529499978649</v>
      </c>
      <c r="H22" s="5"/>
      <c r="I22" s="56">
        <v>20.986236999999999</v>
      </c>
      <c r="J22" s="19">
        <f t="shared" si="2"/>
        <v>0.84798847289691581</v>
      </c>
      <c r="K22" s="5"/>
      <c r="L22" s="21">
        <v>987.48</v>
      </c>
      <c r="M22" s="19">
        <f t="shared" si="3"/>
        <v>0.43654005134229656</v>
      </c>
      <c r="N22" s="5"/>
      <c r="O22" s="21">
        <v>556.71</v>
      </c>
      <c r="P22" s="19">
        <f t="shared" si="4"/>
        <v>0.62790194381049824</v>
      </c>
    </row>
    <row r="23" spans="1:16" ht="16">
      <c r="A23" s="38">
        <v>40026</v>
      </c>
      <c r="B23" s="9"/>
      <c r="C23" s="56">
        <v>147.96950000000001</v>
      </c>
      <c r="D23" s="19">
        <f t="shared" si="0"/>
        <v>-0.15810906491333065</v>
      </c>
      <c r="E23" s="16"/>
      <c r="F23" s="56">
        <v>22.127780000000001</v>
      </c>
      <c r="G23" s="19">
        <f t="shared" si="1"/>
        <v>0.43191628453179853</v>
      </c>
      <c r="H23" s="5"/>
      <c r="I23" s="56">
        <v>19.815598999999999</v>
      </c>
      <c r="J23" s="19">
        <f t="shared" si="2"/>
        <v>0.40338484693563692</v>
      </c>
      <c r="K23" s="5"/>
      <c r="L23" s="21">
        <v>1020.62</v>
      </c>
      <c r="M23" s="19">
        <f t="shared" si="3"/>
        <v>0.30866447928059304</v>
      </c>
      <c r="N23" s="5"/>
      <c r="O23" s="21">
        <v>572.07000000000005</v>
      </c>
      <c r="P23" s="19">
        <f t="shared" si="4"/>
        <v>0.4316789710980582</v>
      </c>
    </row>
    <row r="24" spans="1:16" ht="16">
      <c r="A24" s="38">
        <v>40057</v>
      </c>
      <c r="B24" s="9"/>
      <c r="C24" s="56">
        <v>165.21889999999999</v>
      </c>
      <c r="D24" s="19">
        <f t="shared" si="0"/>
        <v>-0.28452823047993003</v>
      </c>
      <c r="E24" s="16"/>
      <c r="F24" s="56">
        <v>21.600739999999998</v>
      </c>
      <c r="G24" s="19">
        <f t="shared" si="1"/>
        <v>0.30068447896716255</v>
      </c>
      <c r="H24" s="5"/>
      <c r="I24" s="56">
        <v>21.402241</v>
      </c>
      <c r="J24" s="19">
        <f t="shared" si="2"/>
        <v>0.39914533999199331</v>
      </c>
      <c r="K24" s="5"/>
      <c r="L24" s="21">
        <v>1057.08</v>
      </c>
      <c r="M24" s="19">
        <f t="shared" si="3"/>
        <v>0.19426427073739494</v>
      </c>
      <c r="N24" s="5"/>
      <c r="O24" s="21">
        <v>604.28</v>
      </c>
      <c r="P24" s="19">
        <f t="shared" si="4"/>
        <v>0.27049137343332097</v>
      </c>
    </row>
    <row r="25" spans="1:16" ht="16">
      <c r="A25" s="38">
        <v>40087</v>
      </c>
      <c r="B25" s="9"/>
      <c r="C25" s="56">
        <v>152.51050000000001</v>
      </c>
      <c r="D25" s="19">
        <f t="shared" si="0"/>
        <v>-0.47712574045705425</v>
      </c>
      <c r="E25" s="16"/>
      <c r="F25" s="56">
        <v>20.513059999999999</v>
      </c>
      <c r="G25" s="19">
        <f t="shared" si="1"/>
        <v>0.32178434627702579</v>
      </c>
      <c r="H25" s="5"/>
      <c r="I25" s="56">
        <v>20.085851999999999</v>
      </c>
      <c r="J25" s="19">
        <f t="shared" si="2"/>
        <v>0.1035679861749057</v>
      </c>
      <c r="K25" s="5"/>
      <c r="L25" s="21">
        <v>1036.19</v>
      </c>
      <c r="M25" s="19">
        <f t="shared" si="3"/>
        <v>7.0325803155863564E-2</v>
      </c>
      <c r="N25" s="5"/>
      <c r="O25" s="21">
        <v>562.77</v>
      </c>
      <c r="P25" s="19">
        <f t="shared" si="4"/>
        <v>6.5995895942278393E-2</v>
      </c>
    </row>
    <row r="26" spans="1:16" ht="16">
      <c r="A26" s="38">
        <v>40118</v>
      </c>
      <c r="B26" s="9"/>
      <c r="C26" s="56">
        <v>152.05340000000001</v>
      </c>
      <c r="D26" s="19">
        <f t="shared" si="0"/>
        <v>-0.34369109012166388</v>
      </c>
      <c r="E26" s="16"/>
      <c r="F26" s="56">
        <v>22.368970000000001</v>
      </c>
      <c r="G26" s="19">
        <f t="shared" si="1"/>
        <v>0.51594106388807903</v>
      </c>
      <c r="H26" s="5"/>
      <c r="I26" s="56">
        <v>18.489004000000001</v>
      </c>
      <c r="J26" s="19">
        <f t="shared" si="2"/>
        <v>0.49319844634920162</v>
      </c>
      <c r="K26" s="5"/>
      <c r="L26" s="21">
        <v>1095.6300000000001</v>
      </c>
      <c r="M26" s="19">
        <f t="shared" si="3"/>
        <v>0.20952721026066645</v>
      </c>
      <c r="N26" s="5"/>
      <c r="O26" s="21">
        <v>579.73</v>
      </c>
      <c r="P26" s="19">
        <f t="shared" si="4"/>
        <v>0.31680793219254744</v>
      </c>
    </row>
    <row r="27" spans="1:16" ht="16">
      <c r="A27" s="38">
        <v>40148</v>
      </c>
      <c r="B27" s="9"/>
      <c r="C27" s="56">
        <v>151.64179999999999</v>
      </c>
      <c r="D27" s="19">
        <f t="shared" si="0"/>
        <v>-0.42398104876313192</v>
      </c>
      <c r="E27" s="16"/>
      <c r="F27" s="56">
        <v>23.652570000000001</v>
      </c>
      <c r="G27" s="19">
        <f t="shared" si="1"/>
        <v>0.5229695421827647</v>
      </c>
      <c r="H27" s="5"/>
      <c r="I27" s="56">
        <v>19.731514000000001</v>
      </c>
      <c r="J27" s="19">
        <f t="shared" si="2"/>
        <v>0.59916596913495157</v>
      </c>
      <c r="K27" s="5"/>
      <c r="L27" s="21">
        <v>1115.0999999999999</v>
      </c>
      <c r="M27" s="19">
        <f t="shared" si="3"/>
        <v>0.13812144610863153</v>
      </c>
      <c r="N27" s="5"/>
      <c r="O27" s="21">
        <v>625.39</v>
      </c>
      <c r="P27" s="19">
        <f t="shared" si="4"/>
        <v>0.2720059337967673</v>
      </c>
    </row>
    <row r="28" spans="1:16" ht="16">
      <c r="A28" s="38">
        <v>40179</v>
      </c>
      <c r="B28" s="9"/>
      <c r="C28" s="56">
        <v>133.57130000000001</v>
      </c>
      <c r="D28" s="19">
        <f t="shared" si="0"/>
        <v>-0.45302594667169604</v>
      </c>
      <c r="E28" s="16"/>
      <c r="F28" s="56">
        <v>23.09028</v>
      </c>
      <c r="G28" s="19">
        <f t="shared" si="1"/>
        <v>0.55597890630912405</v>
      </c>
      <c r="H28" s="5"/>
      <c r="I28" s="56">
        <v>18.550250999999999</v>
      </c>
      <c r="J28" s="19">
        <f t="shared" si="2"/>
        <v>0.36826287126269164</v>
      </c>
      <c r="K28" s="5"/>
      <c r="L28" s="21">
        <v>1073.8699999999999</v>
      </c>
      <c r="M28" s="19">
        <f t="shared" si="3"/>
        <v>0.12779122948614474</v>
      </c>
      <c r="N28" s="5"/>
      <c r="O28" s="21">
        <v>602.04</v>
      </c>
      <c r="P28" s="19">
        <f t="shared" si="4"/>
        <v>0.18473272677849017</v>
      </c>
    </row>
    <row r="29" spans="1:16" ht="16">
      <c r="A29" s="38">
        <v>40210</v>
      </c>
      <c r="B29" s="9"/>
      <c r="C29" s="56">
        <v>140.42400000000001</v>
      </c>
      <c r="D29" s="19">
        <f t="shared" si="0"/>
        <v>-0.23454814020676595</v>
      </c>
      <c r="E29" s="16"/>
      <c r="F29" s="56">
        <v>25.71998</v>
      </c>
      <c r="G29" s="19">
        <f t="shared" si="1"/>
        <v>0.68296573276720762</v>
      </c>
      <c r="H29" s="5"/>
      <c r="I29" s="56">
        <v>20.457781000000001</v>
      </c>
      <c r="J29" s="19">
        <f t="shared" si="2"/>
        <v>0.67109609460270914</v>
      </c>
      <c r="K29" s="5"/>
      <c r="L29" s="21">
        <v>1104.49</v>
      </c>
      <c r="M29" s="19">
        <f t="shared" si="3"/>
        <v>0.22213117043962516</v>
      </c>
      <c r="N29" s="5"/>
      <c r="O29" s="21">
        <v>628.55999999999995</v>
      </c>
      <c r="P29" s="19">
        <f t="shared" si="4"/>
        <v>0.31688924323965195</v>
      </c>
    </row>
    <row r="30" spans="1:16" ht="16">
      <c r="A30" s="38">
        <v>40238</v>
      </c>
      <c r="B30" s="9"/>
      <c r="C30" s="56">
        <v>153.59299999999999</v>
      </c>
      <c r="D30" s="19">
        <f t="shared" si="0"/>
        <v>-0.24793055318179236</v>
      </c>
      <c r="E30" s="16"/>
      <c r="F30" s="56">
        <v>26.667999999999999</v>
      </c>
      <c r="G30" s="19">
        <f t="shared" si="1"/>
        <v>0.61913034146993895</v>
      </c>
      <c r="H30" s="5"/>
      <c r="I30" s="56">
        <v>23.153984000000001</v>
      </c>
      <c r="J30" s="19">
        <f t="shared" si="2"/>
        <v>0.54635446532544263</v>
      </c>
      <c r="K30" s="5"/>
      <c r="L30" s="21">
        <v>1169.43</v>
      </c>
      <c r="M30" s="19">
        <f t="shared" si="3"/>
        <v>0.2364801854249472</v>
      </c>
      <c r="N30" s="5"/>
      <c r="O30" s="21">
        <v>678.64</v>
      </c>
      <c r="P30" s="19">
        <f t="shared" si="4"/>
        <v>0.29015527555046483</v>
      </c>
    </row>
    <row r="31" spans="1:16" ht="16">
      <c r="A31" s="38">
        <v>40269</v>
      </c>
      <c r="B31" s="9"/>
      <c r="C31" s="56">
        <v>130.7022</v>
      </c>
      <c r="D31" s="19">
        <f t="shared" si="0"/>
        <v>-0.25505003483231647</v>
      </c>
      <c r="E31" s="16"/>
      <c r="F31" s="56">
        <v>29.258430000000001</v>
      </c>
      <c r="G31" s="19">
        <f t="shared" si="1"/>
        <v>0.651517549122544</v>
      </c>
      <c r="H31" s="5"/>
      <c r="I31" s="56">
        <v>23.523043000000001</v>
      </c>
      <c r="J31" s="19">
        <f t="shared" si="2"/>
        <v>0.20892154024119569</v>
      </c>
      <c r="K31" s="5"/>
      <c r="L31" s="21">
        <v>1186.69</v>
      </c>
      <c r="M31" s="19">
        <f t="shared" si="3"/>
        <v>0.20440727533926784</v>
      </c>
      <c r="N31" s="5"/>
      <c r="O31" s="21">
        <v>716.6</v>
      </c>
      <c r="P31" s="19">
        <f t="shared" si="4"/>
        <v>0.22347636449369324</v>
      </c>
    </row>
    <row r="32" spans="1:16" ht="16">
      <c r="A32" s="38">
        <v>40299</v>
      </c>
      <c r="B32" s="9"/>
      <c r="C32" s="56">
        <v>129.85599999999999</v>
      </c>
      <c r="D32" s="19">
        <f t="shared" si="0"/>
        <v>-0.18947959559976801</v>
      </c>
      <c r="E32" s="16"/>
      <c r="F32" s="56">
        <v>28.120650000000001</v>
      </c>
      <c r="G32" s="19">
        <f t="shared" si="1"/>
        <v>0.55912193511408503</v>
      </c>
      <c r="H32" s="5"/>
      <c r="I32" s="56">
        <v>24.182020000000001</v>
      </c>
      <c r="J32" s="19">
        <f t="shared" si="2"/>
        <v>0.16439288913428407</v>
      </c>
      <c r="K32" s="5"/>
      <c r="L32" s="21">
        <v>1089.4100000000001</v>
      </c>
      <c r="M32" s="19">
        <f t="shared" si="3"/>
        <v>0.17799088220175441</v>
      </c>
      <c r="N32" s="5"/>
      <c r="O32" s="21">
        <v>661.61</v>
      </c>
      <c r="P32" s="19">
        <f t="shared" si="4"/>
        <v>0.13993859893943617</v>
      </c>
    </row>
    <row r="33" spans="1:16" ht="16">
      <c r="A33" s="38">
        <v>40330</v>
      </c>
      <c r="B33" s="9"/>
      <c r="C33" s="56">
        <v>118.4585</v>
      </c>
      <c r="D33" s="19">
        <f t="shared" si="0"/>
        <v>-0.32199528708723502</v>
      </c>
      <c r="E33" s="16"/>
      <c r="F33" s="56">
        <v>23.312069999999999</v>
      </c>
      <c r="G33" s="19">
        <f t="shared" si="1"/>
        <v>0.54546392064194804</v>
      </c>
      <c r="H33" s="5"/>
      <c r="I33" s="56">
        <v>24.040959999999998</v>
      </c>
      <c r="J33" s="19">
        <f t="shared" si="2"/>
        <v>8.808180623454942E-2</v>
      </c>
      <c r="K33" s="5"/>
      <c r="L33" s="21">
        <v>1030.71</v>
      </c>
      <c r="M33" s="19">
        <f t="shared" si="3"/>
        <v>0.20278866542440377</v>
      </c>
      <c r="N33" s="5"/>
      <c r="O33" s="21">
        <v>609.49</v>
      </c>
      <c r="P33" s="19">
        <f t="shared" si="4"/>
        <v>0.15146385332748902</v>
      </c>
    </row>
    <row r="34" spans="1:16" ht="16">
      <c r="A34" s="38">
        <v>40360</v>
      </c>
      <c r="B34" s="9"/>
      <c r="C34" s="56">
        <v>136.10059999999999</v>
      </c>
      <c r="D34" s="19">
        <f t="shared" si="0"/>
        <v>-0.25195971584985466</v>
      </c>
      <c r="E34" s="16"/>
      <c r="F34" s="56">
        <v>23.84385</v>
      </c>
      <c r="G34" s="19">
        <f t="shared" si="1"/>
        <v>1.0139708743153224</v>
      </c>
      <c r="H34" s="5"/>
      <c r="I34" s="56">
        <v>27.840622</v>
      </c>
      <c r="J34" s="19">
        <f t="shared" si="2"/>
        <v>0.13041151434884468</v>
      </c>
      <c r="K34" s="5"/>
      <c r="L34" s="21">
        <v>1101.5999999999999</v>
      </c>
      <c r="M34" s="19">
        <f t="shared" si="3"/>
        <v>0.32157444868100638</v>
      </c>
      <c r="N34" s="5"/>
      <c r="O34" s="21">
        <v>650.89</v>
      </c>
      <c r="P34" s="19">
        <f t="shared" si="4"/>
        <v>0.31009532560009179</v>
      </c>
    </row>
    <row r="35" spans="1:16" ht="16">
      <c r="A35" s="38">
        <v>40391</v>
      </c>
      <c r="B35" s="9"/>
      <c r="C35" s="56">
        <v>123.56619999999999</v>
      </c>
      <c r="D35" s="19">
        <f t="shared" si="0"/>
        <v>-0.31469354286461626</v>
      </c>
      <c r="E35" s="16"/>
      <c r="F35" s="56">
        <v>23.26679</v>
      </c>
      <c r="G35" s="19">
        <f t="shared" si="1"/>
        <v>0.93895490870811549</v>
      </c>
      <c r="H35" s="5"/>
      <c r="I35" s="56">
        <v>27.784336</v>
      </c>
      <c r="J35" s="19">
        <f t="shared" si="2"/>
        <v>-0.30225334046056873</v>
      </c>
      <c r="K35" s="5"/>
      <c r="L35" s="21">
        <v>1049.33</v>
      </c>
      <c r="M35" s="19">
        <f t="shared" si="3"/>
        <v>0.25210602759622369</v>
      </c>
      <c r="N35" s="5"/>
      <c r="O35" s="21">
        <v>602.05999999999995</v>
      </c>
      <c r="P35" s="19">
        <f t="shared" si="4"/>
        <v>0.20902149364716016</v>
      </c>
    </row>
    <row r="36" spans="1:16" ht="16">
      <c r="A36" s="38">
        <v>40422</v>
      </c>
      <c r="B36" s="9"/>
      <c r="C36" s="56">
        <v>130.7972</v>
      </c>
      <c r="D36" s="19">
        <f t="shared" si="0"/>
        <v>-0.20911883670453568</v>
      </c>
      <c r="E36" s="16"/>
      <c r="F36" s="56">
        <v>26.720559999999999</v>
      </c>
      <c r="G36" s="19">
        <f t="shared" si="1"/>
        <v>1.1610733582071266</v>
      </c>
      <c r="H36" s="5"/>
      <c r="I36" s="56">
        <v>31.205438999999998</v>
      </c>
      <c r="J36" s="19">
        <f t="shared" si="2"/>
        <v>-0.33985631328385901</v>
      </c>
      <c r="K36" s="5"/>
      <c r="L36" s="21">
        <v>1141.2</v>
      </c>
      <c r="M36" s="19">
        <f t="shared" si="3"/>
        <v>0.34045533816816453</v>
      </c>
      <c r="N36" s="5"/>
      <c r="O36" s="21">
        <v>676.14</v>
      </c>
      <c r="P36" s="19">
        <f t="shared" si="4"/>
        <v>0.34885227385974837</v>
      </c>
    </row>
    <row r="37" spans="1:16" ht="16">
      <c r="A37" s="38">
        <v>40452</v>
      </c>
      <c r="B37" s="9"/>
      <c r="C37" s="56">
        <v>145.76949999999999</v>
      </c>
      <c r="D37" s="19">
        <f t="shared" si="0"/>
        <v>-0.19305459138269021</v>
      </c>
      <c r="E37" s="16"/>
      <c r="F37" s="56">
        <v>26.062670000000001</v>
      </c>
      <c r="G37" s="19">
        <f t="shared" si="1"/>
        <v>1.0120731002643657</v>
      </c>
      <c r="H37" s="5"/>
      <c r="I37" s="56">
        <v>28.544584</v>
      </c>
      <c r="J37" s="19">
        <f t="shared" si="2"/>
        <v>-0.4994241548724887</v>
      </c>
      <c r="K37" s="5"/>
      <c r="L37" s="21">
        <v>1183.26</v>
      </c>
      <c r="M37" s="19">
        <f t="shared" si="3"/>
        <v>0.26241675429372591</v>
      </c>
      <c r="N37" s="5"/>
      <c r="O37" s="21">
        <v>703.35</v>
      </c>
      <c r="P37" s="19">
        <f t="shared" si="4"/>
        <v>0.23857485136214396</v>
      </c>
    </row>
    <row r="38" spans="1:16" ht="16">
      <c r="A38" s="38">
        <v>40483</v>
      </c>
      <c r="B38" s="9"/>
      <c r="C38" s="56">
        <v>141.2551</v>
      </c>
      <c r="D38" s="19">
        <f t="shared" si="0"/>
        <v>-0.2204617564030884</v>
      </c>
      <c r="E38" s="16"/>
      <c r="F38" s="56">
        <v>25.48068</v>
      </c>
      <c r="G38" s="19">
        <f t="shared" si="1"/>
        <v>1.0973756717941789</v>
      </c>
      <c r="H38" s="5"/>
      <c r="I38" s="56">
        <v>27.601037999999999</v>
      </c>
      <c r="J38" s="19">
        <f t="shared" si="2"/>
        <v>-0.46511264623789927</v>
      </c>
      <c r="K38" s="5"/>
      <c r="L38" s="21">
        <v>1180.55</v>
      </c>
      <c r="M38" s="19">
        <f t="shared" si="3"/>
        <v>0.19344860808275444</v>
      </c>
      <c r="N38" s="5"/>
      <c r="O38" s="21">
        <v>727.01</v>
      </c>
      <c r="P38" s="19">
        <f t="shared" si="4"/>
        <v>0.16404350607805496</v>
      </c>
    </row>
    <row r="39" spans="1:16" ht="16">
      <c r="A39" s="38">
        <v>40513</v>
      </c>
      <c r="B39" s="9"/>
      <c r="C39" s="56">
        <v>152.46430000000001</v>
      </c>
      <c r="D39" s="19">
        <f t="shared" si="0"/>
        <v>-0.2257829982775843</v>
      </c>
      <c r="E39" s="16"/>
      <c r="F39" s="56">
        <v>29.800830000000001</v>
      </c>
      <c r="G39" s="19">
        <f t="shared" si="1"/>
        <v>1.2742489603888121</v>
      </c>
      <c r="H39" s="5"/>
      <c r="I39" s="56">
        <v>32.094856</v>
      </c>
      <c r="J39" s="19">
        <f t="shared" si="2"/>
        <v>-0.35242884706002719</v>
      </c>
      <c r="K39" s="5"/>
      <c r="L39" s="21">
        <v>1257.6400000000001</v>
      </c>
      <c r="M39" s="19">
        <f t="shared" si="3"/>
        <v>0.19959340985134055</v>
      </c>
      <c r="N39" s="5"/>
      <c r="O39" s="21">
        <v>783.65</v>
      </c>
      <c r="P39" s="19">
        <f t="shared" si="4"/>
        <v>0.13054841061333411</v>
      </c>
    </row>
    <row r="40" spans="1:16" ht="16">
      <c r="A40" s="38">
        <v>40544</v>
      </c>
      <c r="B40" s="9"/>
      <c r="C40" s="56">
        <v>148.34800000000001</v>
      </c>
      <c r="D40" s="19">
        <f t="shared" si="0"/>
        <v>-0.21991443242778808</v>
      </c>
      <c r="E40" s="16"/>
      <c r="F40" s="56">
        <v>31.25433</v>
      </c>
      <c r="G40" s="19">
        <f t="shared" si="1"/>
        <v>0.8566556703286452</v>
      </c>
      <c r="H40" s="5"/>
      <c r="I40" s="56">
        <v>36.455708000000001</v>
      </c>
      <c r="J40" s="19">
        <f t="shared" si="2"/>
        <v>-0.44649871618056169</v>
      </c>
      <c r="K40" s="5"/>
      <c r="L40" s="21">
        <v>1286.1199999999999</v>
      </c>
      <c r="M40" s="19">
        <f t="shared" si="3"/>
        <v>0.13402086447632078</v>
      </c>
      <c r="N40" s="5"/>
      <c r="O40" s="21">
        <v>781.25</v>
      </c>
      <c r="P40" s="19">
        <f t="shared" si="4"/>
        <v>8.3838448286862821E-2</v>
      </c>
    </row>
    <row r="41" spans="1:16" ht="16">
      <c r="A41" s="38">
        <v>40575</v>
      </c>
      <c r="B41" s="9"/>
      <c r="C41" s="56">
        <v>148.4931</v>
      </c>
      <c r="D41" s="19">
        <f t="shared" si="0"/>
        <v>-7.068042710383704E-2</v>
      </c>
      <c r="E41" s="16"/>
      <c r="F41" s="56">
        <v>31.849319999999999</v>
      </c>
      <c r="G41" s="19">
        <f t="shared" si="1"/>
        <v>0.91542771833534742</v>
      </c>
      <c r="H41" s="5"/>
      <c r="I41" s="56">
        <v>40.311340000000001</v>
      </c>
      <c r="J41" s="19">
        <f t="shared" si="2"/>
        <v>-0.49624969565808463</v>
      </c>
      <c r="K41" s="5"/>
      <c r="L41" s="21">
        <v>1327.22</v>
      </c>
      <c r="M41" s="19">
        <f t="shared" si="3"/>
        <v>0.16482909837340221</v>
      </c>
      <c r="N41" s="5"/>
      <c r="O41" s="21">
        <v>823.45</v>
      </c>
      <c r="P41" s="19">
        <f t="shared" si="4"/>
        <v>0.15467520000000001</v>
      </c>
    </row>
    <row r="42" spans="1:16" ht="16">
      <c r="A42" s="38">
        <v>40603</v>
      </c>
      <c r="B42" s="9"/>
      <c r="C42" s="56">
        <v>144.102</v>
      </c>
      <c r="D42" s="19">
        <f t="shared" si="0"/>
        <v>-5.9658664274636397E-2</v>
      </c>
      <c r="E42" s="16"/>
      <c r="F42" s="56">
        <v>31.500820000000001</v>
      </c>
      <c r="G42" s="19">
        <f t="shared" si="1"/>
        <v>0.9240238096135176</v>
      </c>
      <c r="H42" s="5"/>
      <c r="I42" s="56">
        <v>37.717075000000001</v>
      </c>
      <c r="J42" s="19">
        <f t="shared" si="2"/>
        <v>-0.49594292821821351</v>
      </c>
      <c r="K42" s="5"/>
      <c r="L42" s="21">
        <v>1325.83</v>
      </c>
      <c r="M42" s="19">
        <f t="shared" si="3"/>
        <v>0.14124259730866018</v>
      </c>
      <c r="N42" s="5"/>
      <c r="O42" s="21">
        <v>843.55</v>
      </c>
      <c r="P42" s="19">
        <f t="shared" si="4"/>
        <v>0.10645455097455825</v>
      </c>
    </row>
    <row r="43" spans="1:16" ht="16">
      <c r="A43" s="38">
        <v>40634</v>
      </c>
      <c r="B43" s="9"/>
      <c r="C43" s="56">
        <v>137.20590000000001</v>
      </c>
      <c r="D43" s="19">
        <f t="shared" si="0"/>
        <v>-4.4656562712523162E-2</v>
      </c>
      <c r="E43" s="16"/>
      <c r="F43" s="56">
        <v>31.792899999999999</v>
      </c>
      <c r="G43" s="19">
        <f t="shared" si="1"/>
        <v>0.98166015995774081</v>
      </c>
      <c r="H43" s="5"/>
      <c r="I43" s="56">
        <v>36.660007</v>
      </c>
      <c r="J43" s="19">
        <f t="shared" si="2"/>
        <v>-0.52443753923123682</v>
      </c>
      <c r="K43" s="5"/>
      <c r="L43" s="21">
        <v>1363.61</v>
      </c>
      <c r="M43" s="19">
        <f t="shared" si="3"/>
        <v>0.1835529441934487</v>
      </c>
      <c r="N43" s="5"/>
      <c r="O43" s="21">
        <v>865.29</v>
      </c>
      <c r="P43" s="19">
        <f t="shared" si="4"/>
        <v>0.12801849327247949</v>
      </c>
    </row>
    <row r="44" spans="1:16" ht="16">
      <c r="A44" s="38">
        <v>40664</v>
      </c>
      <c r="B44" s="9"/>
      <c r="C44" s="56">
        <v>127.8656</v>
      </c>
      <c r="D44" s="19">
        <f t="shared" si="0"/>
        <v>-4.0042009855262295E-3</v>
      </c>
      <c r="E44" s="16"/>
      <c r="F44" s="56">
        <v>31.048359999999999</v>
      </c>
      <c r="G44" s="19">
        <f t="shared" si="1"/>
        <v>1.0752548524985137</v>
      </c>
      <c r="H44" s="5"/>
      <c r="I44" s="56">
        <v>38.159081</v>
      </c>
      <c r="J44" s="19">
        <f t="shared" si="2"/>
        <v>-0.47684445341213388</v>
      </c>
      <c r="K44" s="5"/>
      <c r="L44" s="21">
        <v>1345.2</v>
      </c>
      <c r="M44" s="19">
        <f t="shared" si="3"/>
        <v>0.17157398376368604</v>
      </c>
      <c r="N44" s="5"/>
      <c r="O44" s="21">
        <v>848.3</v>
      </c>
      <c r="P44" s="19">
        <f t="shared" si="4"/>
        <v>9.4962382553825941E-2</v>
      </c>
    </row>
    <row r="45" spans="1:16" ht="16">
      <c r="A45" s="38">
        <v>40695</v>
      </c>
      <c r="B45" s="9"/>
      <c r="C45" s="56">
        <v>121.2354</v>
      </c>
      <c r="D45" s="19">
        <f t="shared" si="0"/>
        <v>0.18589127959357321</v>
      </c>
      <c r="E45" s="16"/>
      <c r="F45" s="56">
        <v>30.997</v>
      </c>
      <c r="G45" s="19">
        <f t="shared" si="1"/>
        <v>1.2788553082996978</v>
      </c>
      <c r="H45" s="5"/>
      <c r="I45" s="56">
        <v>34.464267999999997</v>
      </c>
      <c r="J45" s="19">
        <f t="shared" si="2"/>
        <v>-0.44422466568311747</v>
      </c>
      <c r="K45" s="5"/>
      <c r="L45" s="21">
        <v>1320.64</v>
      </c>
      <c r="M45" s="19">
        <f t="shared" si="3"/>
        <v>0.21226583407671717</v>
      </c>
      <c r="N45" s="5"/>
      <c r="O45" s="21">
        <v>827.43</v>
      </c>
      <c r="P45" s="19">
        <f t="shared" si="4"/>
        <v>0.16014381704585645</v>
      </c>
    </row>
    <row r="46" spans="1:16" ht="16">
      <c r="A46" s="38">
        <v>40725</v>
      </c>
      <c r="B46" s="9"/>
      <c r="C46" s="56">
        <v>122.9479</v>
      </c>
      <c r="D46" s="19">
        <f t="shared" si="0"/>
        <v>0.17086098614761047</v>
      </c>
      <c r="E46" s="16"/>
      <c r="F46" s="56">
        <v>30.117709999999999</v>
      </c>
      <c r="G46" s="19">
        <f t="shared" si="1"/>
        <v>1.2480982030519079</v>
      </c>
      <c r="H46" s="5"/>
      <c r="I46" s="56">
        <v>29.451767</v>
      </c>
      <c r="J46" s="19">
        <f t="shared" si="2"/>
        <v>-0.34471789738868086</v>
      </c>
      <c r="K46" s="5"/>
      <c r="L46" s="21">
        <v>1292.28</v>
      </c>
      <c r="M46" s="19">
        <f t="shared" si="3"/>
        <v>0.2162890719651076</v>
      </c>
      <c r="N46" s="5"/>
      <c r="O46" s="21">
        <v>797.03</v>
      </c>
      <c r="P46" s="19">
        <f t="shared" si="4"/>
        <v>0.18134464546849904</v>
      </c>
    </row>
    <row r="47" spans="1:16" ht="16">
      <c r="A47" s="38">
        <v>40756</v>
      </c>
      <c r="B47" s="9"/>
      <c r="C47" s="56">
        <v>105.86799999999999</v>
      </c>
      <c r="D47" s="19">
        <f t="shared" si="0"/>
        <v>0.25210760004847566</v>
      </c>
      <c r="E47" s="16"/>
      <c r="F47" s="56">
        <v>28.78126</v>
      </c>
      <c r="G47" s="19">
        <f t="shared" si="1"/>
        <v>1.3720209803467798</v>
      </c>
      <c r="H47" s="5"/>
      <c r="I47" s="56">
        <v>27.724903000000001</v>
      </c>
      <c r="J47" s="19">
        <f t="shared" si="2"/>
        <v>-0.17681940781345995</v>
      </c>
      <c r="K47" s="5"/>
      <c r="L47" s="21">
        <v>1218.8900000000001</v>
      </c>
      <c r="M47" s="19">
        <f t="shared" si="3"/>
        <v>0.30446188132602847</v>
      </c>
      <c r="N47" s="5"/>
      <c r="O47" s="21">
        <v>726.81</v>
      </c>
      <c r="P47" s="19">
        <f t="shared" si="4"/>
        <v>0.31144373486568888</v>
      </c>
    </row>
    <row r="48" spans="1:16" ht="16">
      <c r="A48" s="38">
        <v>40787</v>
      </c>
      <c r="B48" s="9"/>
      <c r="C48" s="56">
        <v>86.388710000000003</v>
      </c>
      <c r="D48" s="19">
        <f t="shared" si="0"/>
        <v>0.34861997959723445</v>
      </c>
      <c r="E48" s="16"/>
      <c r="F48" s="56">
        <v>28.55152</v>
      </c>
      <c r="G48" s="19">
        <f t="shared" si="1"/>
        <v>1.3395737365216118</v>
      </c>
      <c r="H48" s="5"/>
      <c r="I48" s="56">
        <v>23.618828000000001</v>
      </c>
      <c r="J48" s="19">
        <f t="shared" si="2"/>
        <v>-0.19927463767862419</v>
      </c>
      <c r="K48" s="5"/>
      <c r="L48" s="21">
        <v>1131.42</v>
      </c>
      <c r="M48" s="19">
        <f t="shared" si="3"/>
        <v>0.33971892459532849</v>
      </c>
      <c r="N48" s="5"/>
      <c r="O48" s="21">
        <v>644.16</v>
      </c>
      <c r="P48" s="19">
        <f t="shared" si="4"/>
        <v>0.39087244259159903</v>
      </c>
    </row>
    <row r="49" spans="1:16" ht="16">
      <c r="A49" s="38">
        <v>40817</v>
      </c>
      <c r="B49" s="9"/>
      <c r="C49" s="56">
        <v>100.09399999999999</v>
      </c>
      <c r="D49" s="19">
        <f t="shared" si="0"/>
        <v>0.72439199520400277</v>
      </c>
      <c r="E49" s="16"/>
      <c r="F49" s="56">
        <v>31.096589999999999</v>
      </c>
      <c r="G49" s="19">
        <f t="shared" si="1"/>
        <v>1.4014574355410847</v>
      </c>
      <c r="H49" s="5"/>
      <c r="I49" s="56">
        <v>29.992163000000001</v>
      </c>
      <c r="J49" s="19">
        <f t="shared" si="2"/>
        <v>3.813085052315035E-2</v>
      </c>
      <c r="K49" s="5"/>
      <c r="L49" s="21">
        <v>1253.3</v>
      </c>
      <c r="M49" s="19">
        <f t="shared" si="3"/>
        <v>0.48622969365929536</v>
      </c>
      <c r="N49" s="5"/>
      <c r="O49" s="21">
        <v>741.06</v>
      </c>
      <c r="P49" s="19">
        <f t="shared" si="4"/>
        <v>0.66696162444113272</v>
      </c>
    </row>
    <row r="50" spans="1:16" ht="16">
      <c r="A50" s="38">
        <v>40848</v>
      </c>
      <c r="B50" s="9"/>
      <c r="C50" s="56">
        <v>87.585639999999998</v>
      </c>
      <c r="D50" s="19">
        <f t="shared" si="0"/>
        <v>0.5132095829919876</v>
      </c>
      <c r="E50" s="16"/>
      <c r="F50" s="56">
        <v>34.067259999999997</v>
      </c>
      <c r="G50" s="19">
        <f t="shared" si="1"/>
        <v>1.2761312413997805</v>
      </c>
      <c r="H50" s="5"/>
      <c r="I50" s="56">
        <v>29.566986</v>
      </c>
      <c r="J50" s="19">
        <f t="shared" si="2"/>
        <v>-0.27944610063635633</v>
      </c>
      <c r="K50" s="5"/>
      <c r="L50" s="21">
        <v>1246.96</v>
      </c>
      <c r="M50" s="19">
        <f t="shared" si="3"/>
        <v>0.40153195563711797</v>
      </c>
      <c r="N50" s="5"/>
      <c r="O50" s="21">
        <v>737.42</v>
      </c>
      <c r="P50" s="19">
        <f t="shared" si="4"/>
        <v>0.4845626534963432</v>
      </c>
    </row>
    <row r="51" spans="1:16" ht="16">
      <c r="A51" s="38">
        <v>40878</v>
      </c>
      <c r="B51" s="9"/>
      <c r="C51" s="56">
        <v>82.944130000000001</v>
      </c>
      <c r="D51" s="19">
        <f t="shared" si="0"/>
        <v>0.81617899920580594</v>
      </c>
      <c r="E51" s="16"/>
      <c r="F51" s="56">
        <v>36.802900000000001</v>
      </c>
      <c r="G51" s="19">
        <f t="shared" si="1"/>
        <v>1.1518064558171104</v>
      </c>
      <c r="H51" s="5"/>
      <c r="I51" s="56">
        <v>26.997897999999999</v>
      </c>
      <c r="J51" s="19">
        <f t="shared" si="2"/>
        <v>-0.19775390700966267</v>
      </c>
      <c r="K51" s="5"/>
      <c r="L51" s="21">
        <v>1257.5999999999999</v>
      </c>
      <c r="M51" s="19">
        <f t="shared" si="3"/>
        <v>0.44816994931673815</v>
      </c>
      <c r="N51" s="5"/>
      <c r="O51" s="21">
        <v>740.92</v>
      </c>
      <c r="P51" s="19">
        <f t="shared" si="4"/>
        <v>0.54984947519730976</v>
      </c>
    </row>
    <row r="52" spans="1:16" ht="16">
      <c r="A52" s="38">
        <v>40909</v>
      </c>
      <c r="B52" s="9"/>
      <c r="C52" s="56">
        <v>102.2424</v>
      </c>
      <c r="D52" s="19">
        <f t="shared" si="0"/>
        <v>1.0188673990552437</v>
      </c>
      <c r="E52" s="16"/>
      <c r="F52" s="56">
        <v>38.860149999999997</v>
      </c>
      <c r="G52" s="19">
        <f t="shared" si="1"/>
        <v>1.033092229144986</v>
      </c>
      <c r="H52" s="5"/>
      <c r="I52" s="56">
        <v>30.999251999999998</v>
      </c>
      <c r="J52" s="19">
        <f t="shared" si="2"/>
        <v>-7.5909909727046143E-2</v>
      </c>
      <c r="K52" s="5"/>
      <c r="L52" s="21">
        <v>1312.41</v>
      </c>
      <c r="M52" s="19">
        <f t="shared" si="3"/>
        <v>0.46975190839694658</v>
      </c>
      <c r="N52" s="5"/>
      <c r="O52" s="21">
        <v>792.82</v>
      </c>
      <c r="P52" s="19">
        <f t="shared" si="4"/>
        <v>0.57053393078874937</v>
      </c>
    </row>
    <row r="53" spans="1:16" ht="16">
      <c r="A53" s="38">
        <v>40940</v>
      </c>
      <c r="B53" s="9"/>
      <c r="C53" s="56">
        <v>105.6086</v>
      </c>
      <c r="D53" s="19">
        <f t="shared" si="0"/>
        <v>0.51639828486029282</v>
      </c>
      <c r="E53" s="16"/>
      <c r="F53" s="56">
        <v>41.643999999999998</v>
      </c>
      <c r="G53" s="19">
        <f t="shared" si="1"/>
        <v>0.80591068227991913</v>
      </c>
      <c r="H53" s="5"/>
      <c r="I53" s="56">
        <v>31.634981</v>
      </c>
      <c r="J53" s="19">
        <f t="shared" si="2"/>
        <v>-0.24346126158140846</v>
      </c>
      <c r="K53" s="5"/>
      <c r="L53" s="21">
        <v>1365.68</v>
      </c>
      <c r="M53" s="19">
        <f t="shared" si="3"/>
        <v>0.35825694714304213</v>
      </c>
      <c r="N53" s="5"/>
      <c r="O53" s="21">
        <v>810.94</v>
      </c>
      <c r="P53" s="19">
        <f t="shared" si="4"/>
        <v>0.42640195756918353</v>
      </c>
    </row>
    <row r="54" spans="1:16" ht="16">
      <c r="A54" s="38">
        <v>40969</v>
      </c>
      <c r="B54" s="9"/>
      <c r="C54" s="56">
        <v>114.4191</v>
      </c>
      <c r="D54" s="19">
        <f t="shared" si="0"/>
        <v>0.48890620650212191</v>
      </c>
      <c r="E54" s="16"/>
      <c r="F54" s="56">
        <v>44.042670000000001</v>
      </c>
      <c r="G54" s="19">
        <f t="shared" si="1"/>
        <v>0.79877605417347053</v>
      </c>
      <c r="H54" s="5"/>
      <c r="I54" s="56">
        <v>27.991350000000001</v>
      </c>
      <c r="J54" s="19">
        <f t="shared" si="2"/>
        <v>-0.23501423945852851</v>
      </c>
      <c r="K54" s="5"/>
      <c r="L54" s="21">
        <v>1408.47</v>
      </c>
      <c r="M54" s="19">
        <f t="shared" si="3"/>
        <v>0.36155614785308421</v>
      </c>
      <c r="N54" s="5"/>
      <c r="O54" s="21">
        <v>830.3</v>
      </c>
      <c r="P54" s="19">
        <f t="shared" si="4"/>
        <v>0.45883789182923507</v>
      </c>
    </row>
    <row r="55" spans="1:16" ht="16">
      <c r="A55" s="38">
        <v>41000</v>
      </c>
      <c r="B55" s="9"/>
      <c r="C55" s="56">
        <v>105.93680000000001</v>
      </c>
      <c r="D55" s="19">
        <f t="shared" si="0"/>
        <v>0.35735816834776712</v>
      </c>
      <c r="E55" s="16"/>
      <c r="F55" s="56">
        <v>45.617460000000001</v>
      </c>
      <c r="G55" s="19">
        <f t="shared" si="1"/>
        <v>0.64068163896512176</v>
      </c>
      <c r="H55" s="5"/>
      <c r="I55" s="56">
        <v>27.390063999999999</v>
      </c>
      <c r="J55" s="19">
        <f t="shared" si="2"/>
        <v>-0.19153992215452276</v>
      </c>
      <c r="K55" s="5"/>
      <c r="L55" s="21">
        <v>1397.91</v>
      </c>
      <c r="M55" s="19">
        <f t="shared" si="3"/>
        <v>0.3293431879983244</v>
      </c>
      <c r="N55" s="5"/>
      <c r="O55" s="21">
        <v>816.88</v>
      </c>
      <c r="P55" s="19">
        <f t="shared" si="4"/>
        <v>0.41279055762977235</v>
      </c>
    </row>
    <row r="56" spans="1:16" ht="16">
      <c r="A56" s="38">
        <v>41030</v>
      </c>
      <c r="B56" s="9"/>
      <c r="C56" s="56">
        <v>88.04298</v>
      </c>
      <c r="D56" s="19">
        <f t="shared" si="0"/>
        <v>0.42998183822807534</v>
      </c>
      <c r="E56" s="16"/>
      <c r="F56" s="56">
        <v>43.459449999999997</v>
      </c>
      <c r="G56" s="19">
        <f t="shared" si="1"/>
        <v>0.60080482341629704</v>
      </c>
      <c r="H56" s="5"/>
      <c r="I56" s="56">
        <v>26.312016</v>
      </c>
      <c r="J56" s="19">
        <f t="shared" si="2"/>
        <v>-0.24080918540387497</v>
      </c>
      <c r="K56" s="5"/>
      <c r="L56" s="21">
        <v>1310.33</v>
      </c>
      <c r="M56" s="19">
        <f t="shared" si="3"/>
        <v>0.34769048078917808</v>
      </c>
      <c r="N56" s="5"/>
      <c r="O56" s="21">
        <v>761.82</v>
      </c>
      <c r="P56" s="19">
        <f t="shared" si="4"/>
        <v>0.37946822054646945</v>
      </c>
    </row>
    <row r="57" spans="1:16" ht="16">
      <c r="A57" s="38">
        <v>41061</v>
      </c>
      <c r="B57" s="9"/>
      <c r="C57" s="56">
        <v>88.611729999999994</v>
      </c>
      <c r="D57" s="19">
        <f t="shared" si="0"/>
        <v>0.72050400838317818</v>
      </c>
      <c r="E57" s="16"/>
      <c r="F57" s="56">
        <v>46.949829999999999</v>
      </c>
      <c r="G57" s="19">
        <f t="shared" si="1"/>
        <v>0.69550995238089763</v>
      </c>
      <c r="H57" s="5"/>
      <c r="I57" s="56">
        <v>27.176178</v>
      </c>
      <c r="J57" s="19">
        <f t="shared" si="2"/>
        <v>-0.20620985484350574</v>
      </c>
      <c r="K57" s="5"/>
      <c r="L57" s="21">
        <v>1362.16</v>
      </c>
      <c r="M57" s="19">
        <f t="shared" si="3"/>
        <v>0.46800424320590994</v>
      </c>
      <c r="N57" s="5"/>
      <c r="O57" s="21">
        <v>798.49</v>
      </c>
      <c r="P57" s="19">
        <f t="shared" si="4"/>
        <v>0.48919692315770114</v>
      </c>
    </row>
    <row r="58" spans="1:16" ht="16">
      <c r="A58" s="38">
        <v>41091</v>
      </c>
      <c r="B58" s="9"/>
      <c r="C58" s="56">
        <v>93.270619999999994</v>
      </c>
      <c r="D58" s="19">
        <f t="shared" si="0"/>
        <v>0.79718757324792122</v>
      </c>
      <c r="E58" s="16"/>
      <c r="F58" s="56">
        <v>46.232149999999997</v>
      </c>
      <c r="G58" s="19">
        <f t="shared" si="1"/>
        <v>0.5837411977849547</v>
      </c>
      <c r="H58" s="5"/>
      <c r="I58" s="56">
        <v>19.425701</v>
      </c>
      <c r="J58" s="19">
        <f t="shared" si="2"/>
        <v>-0.22734127661365777</v>
      </c>
      <c r="K58" s="5"/>
      <c r="L58" s="21">
        <v>1379.32</v>
      </c>
      <c r="M58" s="19">
        <f t="shared" si="3"/>
        <v>0.43906002231749564</v>
      </c>
      <c r="N58" s="5"/>
      <c r="O58" s="21">
        <v>786.94</v>
      </c>
      <c r="P58" s="19">
        <f t="shared" si="4"/>
        <v>0.49401996267955761</v>
      </c>
    </row>
    <row r="59" spans="1:16" ht="16">
      <c r="A59" s="38">
        <v>41122</v>
      </c>
      <c r="B59" s="9"/>
      <c r="C59" s="56">
        <v>97.726179999999999</v>
      </c>
      <c r="D59" s="19">
        <f t="shared" si="0"/>
        <v>0.76278875384338618</v>
      </c>
      <c r="E59" s="16"/>
      <c r="F59" s="56">
        <v>50.281239999999997</v>
      </c>
      <c r="G59" s="19">
        <f t="shared" si="1"/>
        <v>0.61553334638341517</v>
      </c>
      <c r="H59" s="5"/>
      <c r="I59" s="56">
        <v>18.341653999999998</v>
      </c>
      <c r="J59" s="19">
        <f t="shared" si="2"/>
        <v>6.5601802478067572E-2</v>
      </c>
      <c r="K59" s="5"/>
      <c r="L59" s="21">
        <v>1406.58</v>
      </c>
      <c r="M59" s="19">
        <f t="shared" si="3"/>
        <v>0.39972595191833671</v>
      </c>
      <c r="N59" s="5"/>
      <c r="O59" s="21">
        <v>812.09</v>
      </c>
      <c r="P59" s="19">
        <f t="shared" si="4"/>
        <v>0.42332325209037514</v>
      </c>
    </row>
    <row r="60" spans="1:16" ht="16">
      <c r="A60" s="38">
        <v>41153</v>
      </c>
      <c r="B60" s="9"/>
      <c r="C60" s="56">
        <v>105.5462</v>
      </c>
      <c r="D60" s="19">
        <f t="shared" si="0"/>
        <v>0.74314804896702191</v>
      </c>
      <c r="E60" s="16"/>
      <c r="F60" s="56">
        <v>53.763719999999999</v>
      </c>
      <c r="G60" s="19">
        <f t="shared" si="1"/>
        <v>0.71785182704324724</v>
      </c>
      <c r="H60" s="5"/>
      <c r="I60" s="56">
        <v>15.620689</v>
      </c>
      <c r="J60" s="19">
        <f t="shared" si="2"/>
        <v>0.17595899475587107</v>
      </c>
      <c r="K60" s="5"/>
      <c r="L60" s="21">
        <v>1440.67</v>
      </c>
      <c r="M60" s="19">
        <f t="shared" si="3"/>
        <v>0.42428443458601706</v>
      </c>
      <c r="N60" s="5"/>
      <c r="O60" s="21">
        <v>837.45</v>
      </c>
      <c r="P60" s="19">
        <f t="shared" si="4"/>
        <v>0.44608356216675471</v>
      </c>
    </row>
    <row r="61" spans="1:16" ht="16">
      <c r="A61" s="38">
        <v>41183</v>
      </c>
      <c r="B61" s="9"/>
      <c r="C61" s="56">
        <v>113.63290000000001</v>
      </c>
      <c r="D61" s="19">
        <f t="shared" si="0"/>
        <v>0.65931696261921324</v>
      </c>
      <c r="E61" s="16"/>
      <c r="F61" s="56">
        <v>54.663209999999999</v>
      </c>
      <c r="G61" s="19">
        <f t="shared" si="1"/>
        <v>0.57633865364971038</v>
      </c>
      <c r="H61" s="5"/>
      <c r="I61" s="56">
        <v>15.268136999999999</v>
      </c>
      <c r="J61" s="19">
        <f t="shared" si="2"/>
        <v>0.2282412126635387</v>
      </c>
      <c r="K61" s="5"/>
      <c r="L61" s="21">
        <v>1412.16</v>
      </c>
      <c r="M61" s="19">
        <f t="shared" si="3"/>
        <v>0.36900886393136512</v>
      </c>
      <c r="N61" s="5"/>
      <c r="O61" s="21">
        <v>818.73</v>
      </c>
      <c r="P61" s="19">
        <f t="shared" si="4"/>
        <v>0.31551734431906375</v>
      </c>
    </row>
    <row r="62" spans="1:16" ht="16">
      <c r="A62" s="38">
        <v>41214</v>
      </c>
      <c r="B62" s="9"/>
      <c r="C62" s="56">
        <v>109.3621</v>
      </c>
      <c r="D62" s="19">
        <f t="shared" si="0"/>
        <v>0.59513309965687755</v>
      </c>
      <c r="E62" s="16"/>
      <c r="F62" s="56">
        <v>57.94941</v>
      </c>
      <c r="G62" s="19">
        <f t="shared" si="1"/>
        <v>0.65640766431389608</v>
      </c>
      <c r="H62" s="5"/>
      <c r="I62" s="56">
        <v>17.873636000000001</v>
      </c>
      <c r="J62" s="19">
        <f t="shared" si="2"/>
        <v>0.29822367981109932</v>
      </c>
      <c r="K62" s="5"/>
      <c r="L62" s="21">
        <v>1416.18</v>
      </c>
      <c r="M62" s="19">
        <f t="shared" si="3"/>
        <v>0.42905194878767272</v>
      </c>
      <c r="N62" s="5"/>
      <c r="O62" s="21">
        <v>821.92</v>
      </c>
      <c r="P62" s="19">
        <f t="shared" si="4"/>
        <v>0.43332966912168835</v>
      </c>
    </row>
    <row r="63" spans="1:16" ht="16">
      <c r="A63" s="38">
        <v>41244</v>
      </c>
      <c r="B63" s="9"/>
      <c r="C63" s="56">
        <v>118.93519999999999</v>
      </c>
      <c r="D63" s="19">
        <f t="shared" si="0"/>
        <v>0.64364254161176482</v>
      </c>
      <c r="E63" s="16"/>
      <c r="F63" s="56">
        <v>55.329880000000003</v>
      </c>
      <c r="G63" s="19">
        <f t="shared" si="1"/>
        <v>0.59259740521948379</v>
      </c>
      <c r="H63" s="5"/>
      <c r="I63" s="56">
        <v>17.764544000000001</v>
      </c>
      <c r="J63" s="19">
        <f t="shared" si="2"/>
        <v>9.7088191792649159E-2</v>
      </c>
      <c r="K63" s="5"/>
      <c r="L63" s="21">
        <v>1426.19</v>
      </c>
      <c r="M63" s="19">
        <f t="shared" si="3"/>
        <v>0.45995565535454519</v>
      </c>
      <c r="N63" s="5"/>
      <c r="O63" s="21">
        <v>849.35</v>
      </c>
      <c r="P63" s="19">
        <f t="shared" si="4"/>
        <v>0.4274260268639285</v>
      </c>
    </row>
    <row r="64" spans="1:16" ht="16">
      <c r="A64" s="38">
        <v>41275</v>
      </c>
      <c r="B64" s="9"/>
      <c r="C64" s="56">
        <v>137.86269999999999</v>
      </c>
      <c r="D64" s="19">
        <f t="shared" si="0"/>
        <v>0.55978633743416584</v>
      </c>
      <c r="E64" s="16"/>
      <c r="F64" s="56">
        <v>59.865409999999997</v>
      </c>
      <c r="G64" s="19">
        <f t="shared" si="1"/>
        <v>0.76146559508171707</v>
      </c>
      <c r="H64" s="5"/>
      <c r="I64" s="56">
        <v>18.364574000000001</v>
      </c>
      <c r="J64" s="19">
        <f t="shared" si="2"/>
        <v>0.15190978164145386</v>
      </c>
      <c r="K64" s="5"/>
      <c r="L64" s="21">
        <v>1498.11</v>
      </c>
      <c r="M64" s="19">
        <f t="shared" si="3"/>
        <v>0.44363654211570691</v>
      </c>
      <c r="N64" s="5"/>
      <c r="O64" s="21">
        <v>902.09</v>
      </c>
      <c r="P64" s="19">
        <f t="shared" si="4"/>
        <v>0.41837876022840992</v>
      </c>
    </row>
    <row r="65" spans="1:16" ht="16">
      <c r="A65" s="38">
        <v>41306</v>
      </c>
      <c r="B65" s="9"/>
      <c r="C65" s="56">
        <v>139.63419999999999</v>
      </c>
      <c r="D65" s="19">
        <f t="shared" si="0"/>
        <v>0.19693434119598696</v>
      </c>
      <c r="E65" s="16"/>
      <c r="F65" s="56">
        <v>61.278849999999998</v>
      </c>
      <c r="G65" s="19">
        <f t="shared" si="1"/>
        <v>0.62721745328395828</v>
      </c>
      <c r="H65" s="5"/>
      <c r="I65" s="56">
        <v>20.319216000000001</v>
      </c>
      <c r="J65" s="19">
        <f t="shared" si="2"/>
        <v>0.13011829188087898</v>
      </c>
      <c r="K65" s="5"/>
      <c r="L65" s="21">
        <v>1514.68</v>
      </c>
      <c r="M65" s="19">
        <f t="shared" si="3"/>
        <v>0.33167123909459262</v>
      </c>
      <c r="N65" s="5"/>
      <c r="O65" s="21">
        <v>911.11</v>
      </c>
      <c r="P65" s="19">
        <f t="shared" si="4"/>
        <v>0.29187775055703979</v>
      </c>
    </row>
    <row r="66" spans="1:16" ht="16">
      <c r="A66" s="38">
        <v>41334</v>
      </c>
      <c r="B66" s="9"/>
      <c r="C66" s="56">
        <v>137.6669</v>
      </c>
      <c r="D66" s="19">
        <f t="shared" si="0"/>
        <v>0.30087686254513568</v>
      </c>
      <c r="E66" s="16"/>
      <c r="F66" s="56">
        <v>62.423920000000003</v>
      </c>
      <c r="G66" s="19">
        <f t="shared" si="1"/>
        <v>0.74694858013817167</v>
      </c>
      <c r="H66" s="5"/>
      <c r="I66" s="56">
        <v>17.936824999999999</v>
      </c>
      <c r="J66" s="19">
        <f t="shared" si="2"/>
        <v>-5.3893319506028714E-3</v>
      </c>
      <c r="K66" s="5"/>
      <c r="L66" s="21">
        <v>1569.19</v>
      </c>
      <c r="M66" s="19">
        <f t="shared" si="3"/>
        <v>0.38940238202128508</v>
      </c>
      <c r="N66" s="5"/>
      <c r="O66" s="21">
        <v>951.54</v>
      </c>
      <c r="P66" s="19">
        <f t="shared" si="4"/>
        <v>0.35370043134198936</v>
      </c>
    </row>
    <row r="67" spans="1:16" ht="17" thickBot="1">
      <c r="A67" s="38">
        <v>41365</v>
      </c>
      <c r="B67" s="9"/>
      <c r="C67" s="56">
        <v>136.65649999999999</v>
      </c>
      <c r="D67" s="19">
        <f t="shared" si="0"/>
        <v>0.31091569578453493</v>
      </c>
      <c r="E67" s="17"/>
      <c r="F67" s="56">
        <v>65.978369999999998</v>
      </c>
      <c r="G67" s="19">
        <f t="shared" si="1"/>
        <v>0.6978667792730735</v>
      </c>
      <c r="H67" s="5"/>
      <c r="I67" s="56">
        <v>19.178885999999999</v>
      </c>
      <c r="J67" s="19">
        <f t="shared" si="2"/>
        <v>-1.8917171796011711E-2</v>
      </c>
      <c r="K67" s="5"/>
      <c r="L67" s="21">
        <v>1597.57</v>
      </c>
      <c r="M67" s="19">
        <f t="shared" si="3"/>
        <v>0.31780727636551331</v>
      </c>
      <c r="N67" s="5"/>
      <c r="O67" s="21">
        <v>947.46</v>
      </c>
      <c r="P67" s="19">
        <f t="shared" si="4"/>
        <v>0.31657103222145166</v>
      </c>
    </row>
    <row r="68" spans="1:16" ht="15" customHeight="1">
      <c r="A68" s="38">
        <v>41395</v>
      </c>
      <c r="C68" s="56">
        <v>151.63470000000001</v>
      </c>
      <c r="D68" s="19">
        <f t="shared" si="0"/>
        <v>0.37997533962892382</v>
      </c>
      <c r="F68" s="56">
        <v>70.754720000000006</v>
      </c>
      <c r="G68" s="19">
        <f t="shared" si="1"/>
        <v>0.52043465153807222</v>
      </c>
      <c r="I68" s="56">
        <v>21.207875999999999</v>
      </c>
      <c r="J68" s="19">
        <f t="shared" si="2"/>
        <v>-0.18369356802058256</v>
      </c>
      <c r="L68" s="21">
        <v>1630.74</v>
      </c>
      <c r="M68" s="19">
        <f t="shared" si="3"/>
        <v>0.30542636629380882</v>
      </c>
      <c r="O68" s="21">
        <v>984.15</v>
      </c>
      <c r="P68" s="19">
        <f t="shared" si="4"/>
        <v>0.2877905135836869</v>
      </c>
    </row>
    <row r="69" spans="1:16" ht="15" customHeight="1">
      <c r="A69" s="38">
        <v>41426</v>
      </c>
      <c r="C69" s="56">
        <v>141.94980000000001</v>
      </c>
      <c r="D69" s="19">
        <f t="shared" si="0"/>
        <v>0.30552439514174501</v>
      </c>
      <c r="F69" s="56">
        <v>69.684299999999993</v>
      </c>
      <c r="G69" s="19">
        <f t="shared" si="1"/>
        <v>0.47663929699672325</v>
      </c>
      <c r="I69" s="56">
        <v>22.583818000000001</v>
      </c>
      <c r="J69" s="19">
        <f t="shared" si="2"/>
        <v>-0.23468040835395287</v>
      </c>
      <c r="L69" s="21">
        <v>1606.28</v>
      </c>
      <c r="M69" s="19">
        <f t="shared" si="3"/>
        <v>0.29229061652991883</v>
      </c>
      <c r="O69" s="21">
        <v>977.48</v>
      </c>
      <c r="P69" s="19">
        <f t="shared" si="4"/>
        <v>0.26660570035055642</v>
      </c>
    </row>
    <row r="70" spans="1:16" ht="15" customHeight="1">
      <c r="A70" s="38">
        <v>41456</v>
      </c>
      <c r="C70" s="56">
        <v>153.94399999999999</v>
      </c>
      <c r="D70" s="19">
        <f t="shared" si="0"/>
        <v>0.41658670882241466</v>
      </c>
      <c r="F70" s="56">
        <v>71.439840000000004</v>
      </c>
      <c r="G70" s="19">
        <f t="shared" si="1"/>
        <v>0.49542005875068007</v>
      </c>
      <c r="I70" s="56">
        <v>24.244122999999998</v>
      </c>
      <c r="J70" s="19">
        <f t="shared" si="2"/>
        <v>-0.31807681942884947</v>
      </c>
      <c r="L70" s="21">
        <v>1685.73</v>
      </c>
      <c r="M70" s="19">
        <f t="shared" si="3"/>
        <v>0.28440247030405663</v>
      </c>
      <c r="O70" s="21">
        <v>1045.26</v>
      </c>
      <c r="P70" s="19">
        <f t="shared" si="4"/>
        <v>0.28283954658918864</v>
      </c>
    </row>
    <row r="71" spans="1:16" ht="15" customHeight="1">
      <c r="A71" s="38">
        <v>41487</v>
      </c>
      <c r="C71" s="56">
        <v>142.7757</v>
      </c>
      <c r="D71" s="19">
        <f t="shared" si="0"/>
        <v>0.28294379774463452</v>
      </c>
      <c r="F71" s="56">
        <v>67.335880000000003</v>
      </c>
      <c r="G71" s="19">
        <f t="shared" si="1"/>
        <v>0.54427417530610356</v>
      </c>
      <c r="I71" s="56">
        <v>22.200033000000001</v>
      </c>
      <c r="J71" s="19">
        <f t="shared" si="2"/>
        <v>-0.35500426227007664</v>
      </c>
      <c r="L71" s="21">
        <v>1632.97</v>
      </c>
      <c r="M71" s="19">
        <f t="shared" si="3"/>
        <v>0.24802904379704938</v>
      </c>
      <c r="O71" s="21">
        <v>1010.9</v>
      </c>
      <c r="P71" s="19">
        <f t="shared" si="4"/>
        <v>0.18504486921914176</v>
      </c>
    </row>
    <row r="72" spans="1:16" ht="15" customHeight="1">
      <c r="A72" s="38">
        <v>41518</v>
      </c>
      <c r="C72" s="56">
        <v>148.96799999999999</v>
      </c>
      <c r="D72" s="19">
        <f t="shared" si="0"/>
        <v>0.27631592771038771</v>
      </c>
      <c r="F72" s="56">
        <v>68.565259999999995</v>
      </c>
      <c r="G72" s="19">
        <f t="shared" si="1"/>
        <v>0.6304130873465974</v>
      </c>
      <c r="I72" s="56">
        <v>24.519434</v>
      </c>
      <c r="J72" s="19">
        <f t="shared" si="2"/>
        <v>-0.31222831966060594</v>
      </c>
      <c r="L72" s="21">
        <v>1681.55</v>
      </c>
      <c r="M72" s="19">
        <f t="shared" si="3"/>
        <v>0.20772580022903053</v>
      </c>
      <c r="O72" s="21">
        <v>1073.79</v>
      </c>
      <c r="P72" s="19">
        <f t="shared" si="4"/>
        <v>0.1469482639232369</v>
      </c>
    </row>
    <row r="73" spans="1:16" ht="15" customHeight="1">
      <c r="A73" s="38">
        <v>41548</v>
      </c>
      <c r="C73" s="56">
        <v>151.4632</v>
      </c>
      <c r="D73" s="19">
        <f t="shared" ref="D73:D103" si="5">C96/C72-1</f>
        <v>0.12724813382739919</v>
      </c>
      <c r="F73" s="56">
        <v>70.779920000000004</v>
      </c>
      <c r="G73" s="19">
        <f t="shared" ref="G73:G103" si="6">F96/F72-1</f>
        <v>0.58784346475168348</v>
      </c>
      <c r="I73" s="56">
        <v>21.610969999999998</v>
      </c>
      <c r="J73" s="19">
        <f t="shared" ref="J73:J103" si="7">I96/I72-1</f>
        <v>-0.43248445294455007</v>
      </c>
      <c r="L73" s="21">
        <v>1756.54</v>
      </c>
      <c r="M73" s="19">
        <f t="shared" ref="M73:M103" si="8">L96/L72-1</f>
        <v>0.14182153370402317</v>
      </c>
      <c r="O73" s="21">
        <v>1100.1500000000001</v>
      </c>
      <c r="P73" s="19">
        <f t="shared" ref="P73:P103" si="9">O96/O72-1</f>
        <v>2.505145326367364E-2</v>
      </c>
    </row>
    <row r="74" spans="1:16" ht="15" customHeight="1">
      <c r="A74" s="38">
        <v>41579</v>
      </c>
      <c r="C74" s="56">
        <v>159.0712</v>
      </c>
      <c r="D74" s="19">
        <f t="shared" si="5"/>
        <v>0.19634670335764715</v>
      </c>
      <c r="F74" s="56">
        <v>73.306150000000002</v>
      </c>
      <c r="G74" s="19">
        <f t="shared" si="6"/>
        <v>0.6550922917121127</v>
      </c>
      <c r="I74" s="56">
        <v>23.719999000000001</v>
      </c>
      <c r="J74" s="19">
        <f t="shared" si="7"/>
        <v>-0.31509154841268106</v>
      </c>
      <c r="L74" s="21">
        <v>1805.81</v>
      </c>
      <c r="M74" s="19">
        <f t="shared" si="8"/>
        <v>0.18378175276395647</v>
      </c>
      <c r="O74" s="21">
        <v>1142.8900000000001</v>
      </c>
      <c r="P74" s="19">
        <f t="shared" si="9"/>
        <v>5.6092351043039335E-2</v>
      </c>
    </row>
    <row r="75" spans="1:16" ht="15" customHeight="1">
      <c r="A75" s="38">
        <v>41609</v>
      </c>
      <c r="C75" s="56">
        <v>167.45320000000001</v>
      </c>
      <c r="D75" s="19">
        <f t="shared" si="5"/>
        <v>0.15443776120378794</v>
      </c>
      <c r="F75" s="56">
        <v>74.823689999999999</v>
      </c>
      <c r="G75" s="19">
        <f t="shared" si="6"/>
        <v>0.73040870377178435</v>
      </c>
      <c r="I75" s="56">
        <v>24.94849</v>
      </c>
      <c r="J75" s="19">
        <f t="shared" si="7"/>
        <v>-0.3406301576994164</v>
      </c>
      <c r="L75" s="21">
        <v>1848.36</v>
      </c>
      <c r="M75" s="19">
        <f t="shared" si="8"/>
        <v>0.15206472441729746</v>
      </c>
      <c r="O75" s="21">
        <v>1163.6400000000001</v>
      </c>
      <c r="P75" s="19">
        <f t="shared" si="9"/>
        <v>4.8316110911811094E-2</v>
      </c>
    </row>
    <row r="76" spans="1:16" ht="15" customHeight="1">
      <c r="A76" s="38">
        <v>41640</v>
      </c>
      <c r="C76" s="56">
        <v>155.0402</v>
      </c>
      <c r="D76" s="19">
        <f t="shared" si="5"/>
        <v>4.3712511913776453E-2</v>
      </c>
      <c r="F76" s="56">
        <v>70.177959999999999</v>
      </c>
      <c r="G76" s="19">
        <f t="shared" si="6"/>
        <v>0.67467282086729474</v>
      </c>
      <c r="I76" s="56">
        <v>23.452134999999998</v>
      </c>
      <c r="J76" s="19">
        <f t="shared" si="7"/>
        <v>-0.33812090431124286</v>
      </c>
      <c r="L76" s="21">
        <v>1782.59</v>
      </c>
      <c r="M76" s="19">
        <f t="shared" si="8"/>
        <v>0.10581272046571022</v>
      </c>
      <c r="O76" s="21">
        <v>1130.8800000000001</v>
      </c>
      <c r="P76" s="19">
        <f t="shared" si="9"/>
        <v>-2.3847581726307077E-2</v>
      </c>
    </row>
    <row r="77" spans="1:16" ht="15" customHeight="1">
      <c r="A77" s="38">
        <v>41671</v>
      </c>
      <c r="C77" s="56">
        <v>157.2413</v>
      </c>
      <c r="D77" s="19">
        <f t="shared" si="5"/>
        <v>1.0501792438348145E-2</v>
      </c>
      <c r="F77" s="56">
        <v>74.908230000000003</v>
      </c>
      <c r="G77" s="19">
        <f t="shared" si="6"/>
        <v>0.70542717400163824</v>
      </c>
      <c r="I77" s="56">
        <v>24.200310000000002</v>
      </c>
      <c r="J77" s="19">
        <f t="shared" si="7"/>
        <v>-0.25745421472288132</v>
      </c>
      <c r="L77" s="21">
        <v>1859.45</v>
      </c>
      <c r="M77" s="19">
        <f t="shared" si="8"/>
        <v>8.8438732406217913E-2</v>
      </c>
      <c r="O77" s="21">
        <v>1183.03</v>
      </c>
      <c r="P77" s="19">
        <f t="shared" si="9"/>
        <v>-8.4447509903791684E-2</v>
      </c>
    </row>
    <row r="78" spans="1:16" ht="15" customHeight="1">
      <c r="A78" s="38">
        <v>41699</v>
      </c>
      <c r="C78" s="56">
        <v>155.30770000000001</v>
      </c>
      <c r="D78" s="19">
        <f t="shared" si="5"/>
        <v>-7.7833876977613348E-2</v>
      </c>
      <c r="F78" s="56">
        <v>72.260000000000005</v>
      </c>
      <c r="G78" s="19">
        <f t="shared" si="6"/>
        <v>0.57689882673772952</v>
      </c>
      <c r="I78" s="56">
        <v>22.629888999999999</v>
      </c>
      <c r="J78" s="19">
        <f t="shared" si="7"/>
        <v>-0.25861693507231931</v>
      </c>
      <c r="L78" s="21">
        <v>1872.34</v>
      </c>
      <c r="M78" s="19">
        <f t="shared" si="8"/>
        <v>3.9140606093199581E-2</v>
      </c>
      <c r="O78" s="21">
        <v>1173.04</v>
      </c>
      <c r="P78" s="19">
        <f t="shared" si="9"/>
        <v>-0.12605766548608222</v>
      </c>
    </row>
    <row r="79" spans="1:16" ht="15" customHeight="1">
      <c r="A79" s="38">
        <v>41730</v>
      </c>
      <c r="C79" s="56">
        <v>151.48769999999999</v>
      </c>
      <c r="D79" s="19">
        <f t="shared" si="5"/>
        <v>-1.5577463319590867E-2</v>
      </c>
      <c r="F79" s="56">
        <v>73.024649999999994</v>
      </c>
      <c r="G79" s="19">
        <f t="shared" si="6"/>
        <v>0.75730417935233851</v>
      </c>
      <c r="I79" s="56">
        <v>20.794284999999999</v>
      </c>
      <c r="J79" s="19">
        <f t="shared" si="7"/>
        <v>-0.13893112776646843</v>
      </c>
      <c r="L79" s="21">
        <v>1883.95</v>
      </c>
      <c r="M79" s="19">
        <f t="shared" si="8"/>
        <v>0.1000886591110588</v>
      </c>
      <c r="O79" s="21">
        <v>1126.8599999999999</v>
      </c>
      <c r="P79" s="19">
        <f t="shared" si="9"/>
        <v>-5.0305189933847139E-2</v>
      </c>
    </row>
    <row r="80" spans="1:16" ht="15" customHeight="1">
      <c r="A80" s="38">
        <v>41760</v>
      </c>
      <c r="C80" s="56">
        <v>151.47829999999999</v>
      </c>
      <c r="D80" s="19">
        <f t="shared" si="5"/>
        <v>5.5086320539555533E-2</v>
      </c>
      <c r="F80" s="56">
        <v>73.685929999999999</v>
      </c>
      <c r="G80" s="19">
        <f t="shared" si="6"/>
        <v>0.75449248986472384</v>
      </c>
      <c r="I80" s="56">
        <v>20.886219000000001</v>
      </c>
      <c r="J80" s="19">
        <f t="shared" si="7"/>
        <v>-0.10463043090926183</v>
      </c>
      <c r="L80" s="21">
        <v>1923.57</v>
      </c>
      <c r="M80" s="19">
        <f t="shared" si="8"/>
        <v>9.6260516468059221E-2</v>
      </c>
      <c r="O80" s="21">
        <v>1134.5</v>
      </c>
      <c r="P80" s="19">
        <f t="shared" si="9"/>
        <v>3.5408125232947452E-3</v>
      </c>
    </row>
    <row r="81" spans="1:16" ht="15" customHeight="1">
      <c r="A81" s="38">
        <v>41791</v>
      </c>
      <c r="C81" s="56">
        <v>159.25190000000001</v>
      </c>
      <c r="D81" s="19">
        <f t="shared" si="5"/>
        <v>2.5383173695506134E-2</v>
      </c>
      <c r="F81" s="56">
        <v>74.356380000000001</v>
      </c>
      <c r="G81" s="19">
        <f t="shared" si="6"/>
        <v>0.71576174718837082</v>
      </c>
      <c r="I81" s="56">
        <v>20.997910999999998</v>
      </c>
      <c r="J81" s="19">
        <f t="shared" si="7"/>
        <v>-9.839282064408128E-2</v>
      </c>
      <c r="L81" s="21">
        <v>1960.23</v>
      </c>
      <c r="M81" s="19">
        <f t="shared" si="8"/>
        <v>9.013448951688785E-2</v>
      </c>
      <c r="O81" s="21">
        <v>1192.96</v>
      </c>
      <c r="P81" s="19">
        <f t="shared" si="9"/>
        <v>1.7884530630233542E-2</v>
      </c>
    </row>
    <row r="82" spans="1:16" ht="15" customHeight="1">
      <c r="A82" s="38">
        <v>41821</v>
      </c>
      <c r="C82" s="56">
        <v>164.41640000000001</v>
      </c>
      <c r="D82" s="19">
        <f t="shared" si="5"/>
        <v>-8.7605862159258474E-2</v>
      </c>
      <c r="F82" s="56">
        <v>74.689580000000007</v>
      </c>
      <c r="G82" s="19">
        <f t="shared" si="6"/>
        <v>0.65178966485458267</v>
      </c>
      <c r="I82" s="56">
        <v>20.700061999999999</v>
      </c>
      <c r="J82" s="19">
        <f t="shared" si="7"/>
        <v>-0.14007550560624804</v>
      </c>
      <c r="L82" s="21">
        <v>1930.67</v>
      </c>
      <c r="M82" s="19">
        <f t="shared" si="8"/>
        <v>7.0721292909505573E-2</v>
      </c>
      <c r="O82" s="21">
        <v>1120.07</v>
      </c>
      <c r="P82" s="19">
        <f t="shared" si="9"/>
        <v>-3.4401824034334783E-2</v>
      </c>
    </row>
    <row r="83" spans="1:16" ht="15" customHeight="1">
      <c r="A83" s="38">
        <v>41852</v>
      </c>
      <c r="C83" s="56">
        <v>170.35120000000001</v>
      </c>
      <c r="D83" s="19">
        <f t="shared" si="5"/>
        <v>-5.5418437576786772E-2</v>
      </c>
      <c r="F83" s="56">
        <v>86.375720000000001</v>
      </c>
      <c r="G83" s="19">
        <f t="shared" si="6"/>
        <v>0.78028715652169933</v>
      </c>
      <c r="I83" s="56">
        <v>21.569033000000001</v>
      </c>
      <c r="J83" s="19">
        <f t="shared" si="7"/>
        <v>-0.14874955446993332</v>
      </c>
      <c r="L83" s="21">
        <v>2003.37</v>
      </c>
      <c r="M83" s="19">
        <f t="shared" si="8"/>
        <v>0.12582678552005255</v>
      </c>
      <c r="O83" s="21">
        <v>1174.3499999999999</v>
      </c>
      <c r="P83" s="19">
        <f t="shared" si="9"/>
        <v>8.9164070102761617E-2</v>
      </c>
    </row>
    <row r="84" spans="1:16" ht="15" customHeight="1">
      <c r="A84" s="38">
        <v>41883</v>
      </c>
      <c r="C84" s="56">
        <v>175.13460000000001</v>
      </c>
      <c r="D84" s="19">
        <f t="shared" si="5"/>
        <v>-2.7187950539826033E-2</v>
      </c>
      <c r="F84" s="56">
        <v>84.749830000000003</v>
      </c>
      <c r="G84" s="19">
        <f t="shared" si="6"/>
        <v>0.49354355599003963</v>
      </c>
      <c r="I84" s="56">
        <v>19.185974000000002</v>
      </c>
      <c r="J84" s="19">
        <f t="shared" si="7"/>
        <v>-0.17079574221060356</v>
      </c>
      <c r="L84" s="21">
        <v>1972.29</v>
      </c>
      <c r="M84" s="19">
        <f t="shared" si="8"/>
        <v>8.3649051348477776E-2</v>
      </c>
      <c r="O84" s="21">
        <v>1101.68</v>
      </c>
      <c r="P84" s="19">
        <f t="shared" si="9"/>
        <v>5.5826627496061709E-2</v>
      </c>
    </row>
    <row r="85" spans="1:16" ht="15" customHeight="1">
      <c r="A85" s="38">
        <v>41913</v>
      </c>
      <c r="C85" s="56">
        <v>181.25960000000001</v>
      </c>
      <c r="D85" s="19">
        <f t="shared" si="5"/>
        <v>-9.5968472249344239E-2</v>
      </c>
      <c r="F85" s="56">
        <v>90.544560000000004</v>
      </c>
      <c r="G85" s="19">
        <f t="shared" si="6"/>
        <v>0.46794512744155359</v>
      </c>
      <c r="I85" s="56">
        <v>19.821456999999999</v>
      </c>
      <c r="J85" s="19">
        <f t="shared" si="7"/>
        <v>-2.9255955418265644E-2</v>
      </c>
      <c r="L85" s="21">
        <v>2018.05</v>
      </c>
      <c r="M85" s="19">
        <f t="shared" si="8"/>
        <v>9.9366725988571769E-2</v>
      </c>
      <c r="O85" s="21">
        <v>1173.51</v>
      </c>
      <c r="P85" s="19">
        <f t="shared" si="9"/>
        <v>0.13612845835451304</v>
      </c>
    </row>
    <row r="86" spans="1:16" ht="15" customHeight="1">
      <c r="A86" s="38">
        <v>41944</v>
      </c>
      <c r="C86" s="56">
        <v>179.75219999999999</v>
      </c>
      <c r="D86" s="19">
        <f t="shared" si="5"/>
        <v>-3.4602856896958856E-2</v>
      </c>
      <c r="F86" s="56">
        <v>92.290080000000003</v>
      </c>
      <c r="G86" s="19">
        <f t="shared" si="6"/>
        <v>0.30277843307206975</v>
      </c>
      <c r="I86" s="56">
        <v>19.608955000000002</v>
      </c>
      <c r="J86" s="19">
        <f t="shared" si="7"/>
        <v>-0.10897952658071497</v>
      </c>
      <c r="L86" s="21">
        <v>2067.56</v>
      </c>
      <c r="M86" s="19">
        <f t="shared" si="8"/>
        <v>5.3566561779936128E-2</v>
      </c>
      <c r="O86" s="21">
        <v>1173.23</v>
      </c>
      <c r="P86" s="19">
        <f t="shared" si="9"/>
        <v>1.5236342255285473E-2</v>
      </c>
    </row>
    <row r="87" spans="1:16" ht="15" customHeight="1">
      <c r="A87" s="38">
        <v>41974</v>
      </c>
      <c r="C87" s="56">
        <v>185.51349999999999</v>
      </c>
      <c r="D87" s="19">
        <f t="shared" si="5"/>
        <v>0.19769549413025267</v>
      </c>
      <c r="F87" s="56">
        <v>97.461680000000001</v>
      </c>
      <c r="G87" s="19">
        <f t="shared" si="6"/>
        <v>0.3555541397298605</v>
      </c>
      <c r="I87" s="56">
        <v>20.463152000000001</v>
      </c>
      <c r="J87" s="19">
        <f t="shared" si="7"/>
        <v>9.8495814794821168E-3</v>
      </c>
      <c r="L87" s="21">
        <v>2058.9</v>
      </c>
      <c r="M87" s="19">
        <f t="shared" si="8"/>
        <v>6.3480624504246519E-2</v>
      </c>
      <c r="O87" s="21">
        <v>1204.7</v>
      </c>
      <c r="P87" s="19">
        <f t="shared" si="9"/>
        <v>0.12709357926408282</v>
      </c>
    </row>
    <row r="88" spans="1:16" ht="15" customHeight="1">
      <c r="A88" s="38">
        <v>42005</v>
      </c>
      <c r="C88" s="56">
        <v>165.01259999999999</v>
      </c>
      <c r="D88" s="19">
        <f t="shared" si="5"/>
        <v>0.27111611823398296</v>
      </c>
      <c r="F88" s="56">
        <v>97.41404</v>
      </c>
      <c r="G88" s="19">
        <f t="shared" si="6"/>
        <v>0.33711115999642116</v>
      </c>
      <c r="I88" s="56">
        <v>20.754141000000001</v>
      </c>
      <c r="J88" s="19">
        <f t="shared" si="7"/>
        <v>6.8096693999047719E-2</v>
      </c>
      <c r="L88" s="21">
        <v>1994.99</v>
      </c>
      <c r="M88" s="19">
        <f t="shared" si="8"/>
        <v>8.7391325465054015E-2</v>
      </c>
      <c r="O88" s="21">
        <v>1165.3900000000001</v>
      </c>
      <c r="P88" s="19">
        <f t="shared" si="9"/>
        <v>0.12652942641321485</v>
      </c>
    </row>
    <row r="89" spans="1:16" ht="15" customHeight="1">
      <c r="A89" s="38">
        <v>42036</v>
      </c>
      <c r="C89" s="56">
        <v>181.64689999999999</v>
      </c>
      <c r="D89" s="19">
        <f t="shared" si="5"/>
        <v>0.3685821567565144</v>
      </c>
      <c r="F89" s="56">
        <v>107.051</v>
      </c>
      <c r="G89" s="19">
        <f t="shared" si="6"/>
        <v>0.37268611382917682</v>
      </c>
      <c r="I89" s="56">
        <v>20.209709</v>
      </c>
      <c r="J89" s="19">
        <f t="shared" si="7"/>
        <v>3.1917485768261811E-2</v>
      </c>
      <c r="L89" s="21">
        <v>2104.5</v>
      </c>
      <c r="M89" s="19">
        <f t="shared" si="8"/>
        <v>0.14229645261379753</v>
      </c>
      <c r="O89" s="21">
        <v>1233.3699999999999</v>
      </c>
      <c r="P89" s="19">
        <f t="shared" si="9"/>
        <v>0.16855301658672195</v>
      </c>
    </row>
    <row r="90" spans="1:16" ht="15" customHeight="1">
      <c r="A90" s="38">
        <v>42064</v>
      </c>
      <c r="C90" s="56">
        <v>180.46969999999999</v>
      </c>
      <c r="D90" s="19">
        <f t="shared" si="5"/>
        <v>0.3448525683620256</v>
      </c>
      <c r="F90" s="56">
        <v>105.9875</v>
      </c>
      <c r="G90" s="19">
        <f t="shared" si="6"/>
        <v>0.31566449636154714</v>
      </c>
      <c r="I90" s="56">
        <v>17.597511000000001</v>
      </c>
      <c r="J90" s="19">
        <f t="shared" si="7"/>
        <v>2.7677241666369312E-2</v>
      </c>
      <c r="L90" s="21">
        <v>2067.89</v>
      </c>
      <c r="M90" s="19">
        <f t="shared" si="8"/>
        <v>0.123136136849608</v>
      </c>
      <c r="O90" s="21">
        <v>1252.77</v>
      </c>
      <c r="P90" s="19">
        <f t="shared" si="9"/>
        <v>0.1243017099491639</v>
      </c>
    </row>
    <row r="91" spans="1:16" ht="15" customHeight="1">
      <c r="A91" s="38">
        <v>42095</v>
      </c>
      <c r="C91" s="56">
        <v>188.58260000000001</v>
      </c>
      <c r="D91" s="19">
        <f t="shared" si="5"/>
        <v>0.25682316754557699</v>
      </c>
      <c r="F91" s="56">
        <v>100.3158</v>
      </c>
      <c r="G91" s="19">
        <f t="shared" si="6"/>
        <v>0.34647293312890692</v>
      </c>
      <c r="I91" s="56">
        <v>15.655848000000001</v>
      </c>
      <c r="J91" s="19">
        <f t="shared" si="7"/>
        <v>0.15790596749733532</v>
      </c>
      <c r="L91" s="21">
        <v>2085.5100000000002</v>
      </c>
      <c r="M91" s="19">
        <f t="shared" si="8"/>
        <v>0.14257528205078596</v>
      </c>
      <c r="O91" s="21">
        <v>1220.1300000000001</v>
      </c>
      <c r="P91" s="19">
        <f t="shared" si="9"/>
        <v>0.10628447360648807</v>
      </c>
    </row>
    <row r="92" spans="1:16" ht="15" customHeight="1">
      <c r="A92" s="38">
        <v>42125</v>
      </c>
      <c r="C92" s="56">
        <v>197.96279999999999</v>
      </c>
      <c r="D92" s="19">
        <f t="shared" si="5"/>
        <v>0.17175868823528773</v>
      </c>
      <c r="F92" s="56">
        <v>104.47920000000001</v>
      </c>
      <c r="G92" s="19">
        <f t="shared" si="6"/>
        <v>0.52161972490873842</v>
      </c>
      <c r="I92" s="56">
        <v>16.230803000000002</v>
      </c>
      <c r="J92" s="19">
        <f t="shared" si="7"/>
        <v>0.25446868160702629</v>
      </c>
      <c r="L92" s="21">
        <v>2107.39</v>
      </c>
      <c r="M92" s="19">
        <f t="shared" si="8"/>
        <v>0.14322156211190529</v>
      </c>
      <c r="O92" s="21">
        <v>1246.53</v>
      </c>
      <c r="P92" s="19">
        <f t="shared" si="9"/>
        <v>0.14777113914091111</v>
      </c>
    </row>
    <row r="93" spans="1:16" ht="15" customHeight="1">
      <c r="A93" s="38">
        <v>42156</v>
      </c>
      <c r="C93" s="56">
        <v>201.08420000000001</v>
      </c>
      <c r="D93" s="19">
        <f t="shared" si="5"/>
        <v>5.3690895461167454E-2</v>
      </c>
      <c r="F93" s="56">
        <v>104.2073</v>
      </c>
      <c r="G93" s="19">
        <f t="shared" si="6"/>
        <v>0.43674339007189955</v>
      </c>
      <c r="I93" s="56">
        <v>15.400429000000001</v>
      </c>
      <c r="J93" s="19">
        <f t="shared" si="7"/>
        <v>0.16465451524487107</v>
      </c>
      <c r="L93" s="21">
        <v>2063.11</v>
      </c>
      <c r="M93" s="19">
        <f t="shared" si="8"/>
        <v>0.14444882057901021</v>
      </c>
      <c r="O93" s="21">
        <v>1253.95</v>
      </c>
      <c r="P93" s="19">
        <f t="shared" si="9"/>
        <v>9.921943314641446E-2</v>
      </c>
    </row>
    <row r="94" spans="1:16" ht="15" customHeight="1">
      <c r="A94" s="38">
        <v>42186</v>
      </c>
      <c r="C94" s="56">
        <v>197.50149999999999</v>
      </c>
      <c r="D94" s="19">
        <f t="shared" si="5"/>
        <v>9.3247505273910125E-2</v>
      </c>
      <c r="F94" s="56">
        <v>110.3227</v>
      </c>
      <c r="G94" s="19">
        <f t="shared" si="6"/>
        <v>0.44777861051960843</v>
      </c>
      <c r="I94" s="56">
        <v>15.637356</v>
      </c>
      <c r="J94" s="19">
        <f t="shared" si="7"/>
        <v>0.32264289520765943</v>
      </c>
      <c r="L94" s="21">
        <v>2103.84</v>
      </c>
      <c r="M94" s="19">
        <f t="shared" si="8"/>
        <v>0.17463925820726955</v>
      </c>
      <c r="O94" s="21">
        <v>1238.68</v>
      </c>
      <c r="P94" s="19">
        <f t="shared" si="9"/>
        <v>0.12872124087882275</v>
      </c>
    </row>
    <row r="95" spans="1:16" ht="15" customHeight="1">
      <c r="A95" s="38">
        <v>42217</v>
      </c>
      <c r="C95" s="56">
        <v>182.2269</v>
      </c>
      <c r="D95" s="19">
        <f t="shared" si="5"/>
        <v>0.13028458011711308</v>
      </c>
      <c r="F95" s="56">
        <v>109.78530000000001</v>
      </c>
      <c r="G95" s="19">
        <f t="shared" si="6"/>
        <v>0.33364937587640631</v>
      </c>
      <c r="I95" s="56">
        <v>15.268554</v>
      </c>
      <c r="J95" s="19">
        <f t="shared" si="7"/>
        <v>0.47922724276405804</v>
      </c>
      <c r="L95" s="21">
        <v>1972.18</v>
      </c>
      <c r="M95" s="19">
        <f t="shared" si="8"/>
        <v>0.17418624990493581</v>
      </c>
      <c r="O95" s="21">
        <v>1159.45</v>
      </c>
      <c r="P95" s="19">
        <f t="shared" si="9"/>
        <v>0.15053121064358832</v>
      </c>
    </row>
    <row r="96" spans="1:16" ht="15" customHeight="1">
      <c r="A96" s="38">
        <v>42248</v>
      </c>
      <c r="C96" s="56">
        <v>167.9239</v>
      </c>
      <c r="D96" s="19">
        <f t="shared" si="5"/>
        <v>0.21638298187589222</v>
      </c>
      <c r="F96" s="56">
        <v>108.87090000000001</v>
      </c>
      <c r="G96" s="19">
        <f t="shared" si="6"/>
        <v>0.3425968686153793</v>
      </c>
      <c r="I96" s="56">
        <v>13.91516</v>
      </c>
      <c r="J96" s="19">
        <f t="shared" si="7"/>
        <v>0.42774220793927165</v>
      </c>
      <c r="L96" s="21">
        <v>1920.03</v>
      </c>
      <c r="M96" s="19">
        <f t="shared" si="8"/>
        <v>0.25325781622367138</v>
      </c>
      <c r="O96" s="21">
        <v>1100.69</v>
      </c>
      <c r="P96" s="19">
        <f t="shared" si="9"/>
        <v>0.21202294191211335</v>
      </c>
    </row>
    <row r="97" spans="1:16" ht="15" customHeight="1">
      <c r="A97" s="38">
        <v>42278</v>
      </c>
      <c r="C97" s="56">
        <v>181.20249999999999</v>
      </c>
      <c r="D97" s="19">
        <f t="shared" si="5"/>
        <v>0.40411877046686029</v>
      </c>
      <c r="F97" s="56">
        <v>117.1473</v>
      </c>
      <c r="G97" s="19">
        <f t="shared" si="6"/>
        <v>0.48628145813068513</v>
      </c>
      <c r="I97" s="56">
        <v>14.801536</v>
      </c>
      <c r="J97" s="19">
        <f t="shared" si="7"/>
        <v>0.70784489722001043</v>
      </c>
      <c r="L97" s="21">
        <v>2079.36</v>
      </c>
      <c r="M97" s="19">
        <f t="shared" si="8"/>
        <v>0.31214616438284826</v>
      </c>
      <c r="O97" s="21">
        <v>1161.8599999999999</v>
      </c>
      <c r="P97" s="19">
        <f t="shared" si="9"/>
        <v>0.35447764584033625</v>
      </c>
    </row>
    <row r="98" spans="1:16" ht="15" customHeight="1">
      <c r="A98" s="38">
        <v>42309</v>
      </c>
      <c r="C98" s="56">
        <v>183.6378</v>
      </c>
      <c r="D98" s="19">
        <f t="shared" si="5"/>
        <v>0.33024544363350405</v>
      </c>
      <c r="F98" s="56">
        <v>126.8496</v>
      </c>
      <c r="G98" s="19">
        <f t="shared" si="6"/>
        <v>0.40002458443344402</v>
      </c>
      <c r="I98" s="56">
        <v>15.640252</v>
      </c>
      <c r="J98" s="19">
        <f t="shared" si="7"/>
        <v>0.41156559697588135</v>
      </c>
      <c r="L98" s="21">
        <v>2080.41</v>
      </c>
      <c r="M98" s="19">
        <f t="shared" si="8"/>
        <v>0.23848684210526327</v>
      </c>
      <c r="O98" s="21">
        <v>1198.1099999999999</v>
      </c>
      <c r="P98" s="19">
        <f t="shared" si="9"/>
        <v>0.29321088599314904</v>
      </c>
    </row>
    <row r="99" spans="1:16" ht="15" customHeight="1">
      <c r="A99" s="38">
        <v>42339</v>
      </c>
      <c r="C99" s="56">
        <v>174.773</v>
      </c>
      <c r="D99" s="19">
        <f t="shared" si="5"/>
        <v>0.34053664332724543</v>
      </c>
      <c r="F99" s="56">
        <v>125.3052</v>
      </c>
      <c r="G99" s="19">
        <f t="shared" si="6"/>
        <v>0.40244115866348817</v>
      </c>
      <c r="I99" s="56">
        <v>16.512884</v>
      </c>
      <c r="J99" s="19">
        <f t="shared" si="7"/>
        <v>0.46872761385174622</v>
      </c>
      <c r="L99" s="21">
        <v>2043.94</v>
      </c>
      <c r="M99" s="19">
        <f t="shared" si="8"/>
        <v>0.24246662917405715</v>
      </c>
      <c r="O99" s="21">
        <v>1135.8900000000001</v>
      </c>
      <c r="P99" s="19">
        <f t="shared" si="9"/>
        <v>0.24102127517506755</v>
      </c>
    </row>
    <row r="100" spans="1:16" ht="15" customHeight="1">
      <c r="A100" s="38">
        <v>42370</v>
      </c>
      <c r="C100" s="56">
        <v>156.66839999999999</v>
      </c>
      <c r="D100" s="19">
        <f t="shared" si="5"/>
        <v>0.45358207503447323</v>
      </c>
      <c r="F100" s="56">
        <v>119.68340000000001</v>
      </c>
      <c r="G100" s="19">
        <f t="shared" si="6"/>
        <v>0.50397030610062465</v>
      </c>
      <c r="I100" s="56">
        <v>17.414283999999999</v>
      </c>
      <c r="J100" s="19">
        <f t="shared" si="7"/>
        <v>0.16528209124463045</v>
      </c>
      <c r="L100" s="21">
        <v>1940.24</v>
      </c>
      <c r="M100" s="19">
        <f t="shared" si="8"/>
        <v>0.30806677299725038</v>
      </c>
      <c r="O100" s="21">
        <v>1035.3800000000001</v>
      </c>
      <c r="P100" s="19">
        <f t="shared" si="9"/>
        <v>0.35181223533968953</v>
      </c>
    </row>
    <row r="101" spans="1:16" ht="15" customHeight="1">
      <c r="A101" s="38">
        <v>42401</v>
      </c>
      <c r="C101" s="56">
        <v>145.0026</v>
      </c>
      <c r="D101" s="19">
        <f t="shared" si="5"/>
        <v>0.70513070919215393</v>
      </c>
      <c r="F101" s="56">
        <v>118.12269999999999</v>
      </c>
      <c r="G101" s="19">
        <f t="shared" si="6"/>
        <v>0.66907691459300112</v>
      </c>
      <c r="I101" s="56">
        <v>17.941700000000001</v>
      </c>
      <c r="J101" s="19">
        <f t="shared" si="7"/>
        <v>-8.633418405258575E-2</v>
      </c>
      <c r="L101" s="21">
        <v>1932.23</v>
      </c>
      <c r="M101" s="19">
        <f t="shared" si="8"/>
        <v>0.45539211643920341</v>
      </c>
      <c r="O101" s="21">
        <v>1033.9000000000001</v>
      </c>
      <c r="P101" s="19">
        <f t="shared" si="9"/>
        <v>0.5211613127547372</v>
      </c>
    </row>
    <row r="102" spans="1:16" ht="15" customHeight="1">
      <c r="A102" s="38">
        <v>42430</v>
      </c>
      <c r="C102" s="56">
        <v>152.88839999999999</v>
      </c>
      <c r="D102" s="19">
        <f t="shared" si="5"/>
        <v>0.80820205982513427</v>
      </c>
      <c r="F102" s="56">
        <v>126.9828</v>
      </c>
      <c r="G102" s="19">
        <f t="shared" si="6"/>
        <v>0.53430627643966844</v>
      </c>
      <c r="I102" s="56">
        <v>19.485893000000001</v>
      </c>
      <c r="J102" s="19">
        <f t="shared" si="7"/>
        <v>-0.12773037114654684</v>
      </c>
      <c r="L102" s="21">
        <v>2059.7399999999998</v>
      </c>
      <c r="M102" s="19">
        <f t="shared" si="8"/>
        <v>0.40450670986373249</v>
      </c>
      <c r="O102" s="21">
        <v>1114.03</v>
      </c>
      <c r="P102" s="19">
        <f t="shared" si="9"/>
        <v>0.46285907728020104</v>
      </c>
    </row>
    <row r="103" spans="1:16" ht="15" customHeight="1">
      <c r="A103" s="38">
        <v>42461</v>
      </c>
      <c r="C103" s="56">
        <v>159.83260000000001</v>
      </c>
      <c r="D103" s="19">
        <f t="shared" si="5"/>
        <v>0.6041766412625158</v>
      </c>
      <c r="F103" s="56">
        <v>128.12119999999999</v>
      </c>
      <c r="G103" s="19">
        <f t="shared" si="6"/>
        <v>0.34526723304258522</v>
      </c>
      <c r="I103" s="56">
        <v>18.618569999999998</v>
      </c>
      <c r="J103" s="19">
        <f t="shared" si="7"/>
        <v>-0.19685487342047914</v>
      </c>
      <c r="L103" s="21">
        <v>2065.3000000000002</v>
      </c>
      <c r="M103" s="19">
        <f t="shared" si="8"/>
        <v>0.25659549263499293</v>
      </c>
      <c r="O103" s="21">
        <v>1130.8499999999999</v>
      </c>
      <c r="P103" s="19">
        <f t="shared" si="9"/>
        <v>0.35551107241277169</v>
      </c>
    </row>
    <row r="104" spans="1:16" ht="15" customHeight="1">
      <c r="A104" s="38">
        <v>42491</v>
      </c>
      <c r="C104" s="56">
        <v>155.32329999999999</v>
      </c>
      <c r="D104" s="19"/>
      <c r="F104" s="56">
        <v>126.42749999999999</v>
      </c>
      <c r="G104" s="19"/>
      <c r="I104" s="56">
        <v>18.831164999999999</v>
      </c>
      <c r="J104" s="19"/>
      <c r="L104" s="21">
        <v>2096.9499999999998</v>
      </c>
      <c r="M104" s="19"/>
      <c r="O104" s="21">
        <v>1154.79</v>
      </c>
      <c r="P104" s="19"/>
    </row>
    <row r="105" spans="1:16" ht="15" customHeight="1">
      <c r="A105" s="38">
        <v>42522</v>
      </c>
      <c r="C105" s="56">
        <v>145.3005</v>
      </c>
      <c r="D105" s="19"/>
      <c r="F105" s="56">
        <v>122.8211</v>
      </c>
      <c r="G105" s="19"/>
      <c r="I105" s="56">
        <v>18.056618</v>
      </c>
      <c r="J105" s="19"/>
      <c r="L105" s="21">
        <v>2098.86</v>
      </c>
      <c r="M105" s="19"/>
      <c r="O105" s="21">
        <v>1151.92</v>
      </c>
      <c r="P105" s="19"/>
    </row>
    <row r="106" spans="1:16" ht="15" customHeight="1">
      <c r="A106" s="38">
        <v>42552</v>
      </c>
      <c r="C106" s="56">
        <v>155.3047</v>
      </c>
      <c r="D106" s="19"/>
      <c r="F106" s="56">
        <v>132.96889999999999</v>
      </c>
      <c r="G106" s="19"/>
      <c r="I106" s="56">
        <v>17.620937000000001</v>
      </c>
      <c r="J106" s="19"/>
      <c r="L106" s="21">
        <v>2173.6</v>
      </c>
      <c r="M106" s="19"/>
      <c r="O106" s="21">
        <v>1219.94</v>
      </c>
      <c r="P106" s="19"/>
    </row>
    <row r="107" spans="1:16" ht="15" customHeight="1">
      <c r="A107" s="38">
        <v>42583</v>
      </c>
      <c r="C107" s="56">
        <v>165.71969999999999</v>
      </c>
      <c r="D107" s="19"/>
      <c r="F107" s="56">
        <v>129.0059</v>
      </c>
      <c r="G107" s="19"/>
      <c r="I107" s="56">
        <v>17.885134000000001</v>
      </c>
      <c r="J107" s="19"/>
      <c r="L107" s="21">
        <v>2170.9499999999998</v>
      </c>
      <c r="M107" s="19"/>
      <c r="O107" s="21">
        <v>1239.9100000000001</v>
      </c>
      <c r="P107" s="19"/>
    </row>
    <row r="108" spans="1:16" ht="15" customHeight="1">
      <c r="A108" s="38">
        <v>42614</v>
      </c>
      <c r="C108" s="56">
        <v>158.3272</v>
      </c>
      <c r="D108" s="19"/>
      <c r="F108" s="56">
        <v>124.4081</v>
      </c>
      <c r="G108" s="19"/>
      <c r="I108" s="56">
        <v>18.624669999999998</v>
      </c>
      <c r="J108" s="19"/>
      <c r="L108" s="21">
        <v>2168.27</v>
      </c>
      <c r="M108" s="19"/>
      <c r="O108" s="21">
        <v>1251.6500000000001</v>
      </c>
      <c r="P108" s="19"/>
    </row>
    <row r="109" spans="1:16" ht="15" customHeight="1">
      <c r="A109" s="38">
        <v>42644</v>
      </c>
      <c r="C109" s="56">
        <v>174.98750000000001</v>
      </c>
      <c r="D109" s="19"/>
      <c r="F109" s="56">
        <v>117.95950000000001</v>
      </c>
      <c r="G109" s="19"/>
      <c r="I109" s="56">
        <v>17.661324</v>
      </c>
      <c r="J109" s="19"/>
      <c r="L109" s="21">
        <v>2126.15</v>
      </c>
      <c r="M109" s="19"/>
      <c r="O109" s="21">
        <v>1191.3900000000001</v>
      </c>
      <c r="P109" s="19"/>
    </row>
    <row r="110" spans="1:16" ht="15" customHeight="1">
      <c r="A110" s="38">
        <v>42675</v>
      </c>
      <c r="C110" s="56">
        <v>215.2884</v>
      </c>
      <c r="D110" s="19"/>
      <c r="F110" s="56">
        <v>125.10420000000001</v>
      </c>
      <c r="G110" s="19"/>
      <c r="I110" s="56">
        <v>19.802095000000001</v>
      </c>
      <c r="J110" s="19"/>
      <c r="L110" s="21">
        <v>2198.81</v>
      </c>
      <c r="M110" s="19"/>
      <c r="O110" s="21">
        <v>1322.34</v>
      </c>
      <c r="P110" s="19"/>
    </row>
    <row r="111" spans="1:16" ht="15" customHeight="1">
      <c r="A111" s="38">
        <v>42705</v>
      </c>
      <c r="C111" s="56">
        <v>235.8092</v>
      </c>
      <c r="D111" s="19"/>
      <c r="F111" s="56">
        <v>130.31710000000001</v>
      </c>
      <c r="G111" s="19"/>
      <c r="I111" s="56">
        <v>21.856625000000001</v>
      </c>
      <c r="J111" s="19"/>
      <c r="L111" s="21">
        <v>2238.83</v>
      </c>
      <c r="M111" s="19"/>
      <c r="O111" s="21">
        <v>1357.13</v>
      </c>
      <c r="P111" s="19"/>
    </row>
    <row r="112" spans="1:16" ht="15" customHeight="1">
      <c r="A112" s="38">
        <v>42736</v>
      </c>
      <c r="C112" s="56">
        <v>225.83330000000001</v>
      </c>
      <c r="D112" s="19"/>
      <c r="F112" s="56">
        <v>133.71889999999999</v>
      </c>
      <c r="G112" s="19"/>
      <c r="I112" s="56">
        <v>21.416561000000002</v>
      </c>
      <c r="J112" s="19"/>
      <c r="L112" s="21">
        <v>2278.87</v>
      </c>
      <c r="M112" s="19"/>
      <c r="O112" s="21">
        <v>1361.82</v>
      </c>
      <c r="P112" s="19"/>
    </row>
    <row r="113" spans="1:16" ht="15" customHeight="1">
      <c r="A113" s="38">
        <v>42767</v>
      </c>
      <c r="C113" s="56">
        <v>244.28829999999999</v>
      </c>
      <c r="D113" s="19"/>
      <c r="F113" s="56">
        <v>140.8432</v>
      </c>
      <c r="G113" s="19"/>
      <c r="I113" s="56">
        <v>20.769058000000001</v>
      </c>
      <c r="J113" s="19"/>
      <c r="L113" s="21">
        <v>2363.64</v>
      </c>
      <c r="M113" s="19"/>
      <c r="O113" s="21">
        <v>1386.68</v>
      </c>
      <c r="P113" s="19"/>
    </row>
    <row r="114" spans="1:16" ht="15" customHeight="1">
      <c r="A114" s="38">
        <v>42795</v>
      </c>
      <c r="C114" s="56">
        <v>226.8185</v>
      </c>
      <c r="D114" s="19"/>
      <c r="F114" s="56">
        <v>142.70930000000001</v>
      </c>
      <c r="G114" s="19"/>
      <c r="I114" s="56">
        <v>20.376263000000002</v>
      </c>
      <c r="J114" s="19"/>
      <c r="L114" s="21">
        <v>2362.7199999999998</v>
      </c>
      <c r="M114" s="19"/>
      <c r="O114" s="21">
        <v>1385.92</v>
      </c>
      <c r="P114" s="19"/>
    </row>
    <row r="115" spans="1:16" ht="15" customHeight="1">
      <c r="A115" s="38">
        <v>42826</v>
      </c>
      <c r="C115" s="56">
        <v>220.97329999999999</v>
      </c>
      <c r="D115" s="19"/>
      <c r="F115" s="56">
        <v>152.64250000000001</v>
      </c>
      <c r="G115" s="19"/>
      <c r="I115" s="56">
        <v>19.639771</v>
      </c>
      <c r="J115" s="19"/>
      <c r="L115" s="21">
        <v>2384.1999999999998</v>
      </c>
      <c r="M115" s="19"/>
      <c r="O115" s="21">
        <v>1400.43</v>
      </c>
      <c r="P115" s="19"/>
    </row>
    <row r="116" spans="1:16" ht="15" customHeight="1">
      <c r="A116" s="38">
        <v>42856</v>
      </c>
      <c r="C116" s="56">
        <v>208.5916</v>
      </c>
      <c r="D116" s="19"/>
      <c r="F116" s="56">
        <v>150.10980000000001</v>
      </c>
      <c r="G116" s="19"/>
      <c r="I116" s="56">
        <v>18.903278</v>
      </c>
      <c r="J116" s="19"/>
      <c r="L116" s="21">
        <v>2411.8000000000002</v>
      </c>
      <c r="M116" s="19"/>
      <c r="O116" s="21">
        <v>1370.21</v>
      </c>
      <c r="P116" s="19"/>
    </row>
    <row r="117" spans="1:16" ht="15" customHeight="1">
      <c r="A117" s="38">
        <v>42887</v>
      </c>
      <c r="C117" s="56">
        <v>219.8348</v>
      </c>
      <c r="D117" s="19"/>
      <c r="F117" s="56">
        <v>150.8691</v>
      </c>
      <c r="G117" s="19"/>
      <c r="I117" s="56">
        <v>20.369268000000002</v>
      </c>
      <c r="J117" s="19"/>
      <c r="L117" s="21">
        <v>2423.41</v>
      </c>
      <c r="M117" s="19"/>
      <c r="O117" s="21">
        <v>1415.36</v>
      </c>
      <c r="P117" s="19"/>
    </row>
    <row r="118" spans="1:16" ht="15" customHeight="1">
      <c r="A118" s="38">
        <v>42917</v>
      </c>
      <c r="C118" s="56">
        <v>223.2329</v>
      </c>
      <c r="D118" s="19"/>
      <c r="F118" s="56">
        <v>147.1318</v>
      </c>
      <c r="G118" s="19"/>
      <c r="I118" s="56">
        <v>23.131202999999999</v>
      </c>
      <c r="J118" s="19"/>
      <c r="L118" s="21">
        <v>2470.3000000000002</v>
      </c>
      <c r="M118" s="19"/>
      <c r="O118" s="21">
        <v>1425.14</v>
      </c>
      <c r="P118" s="19"/>
    </row>
    <row r="119" spans="1:16" ht="15" customHeight="1">
      <c r="A119" s="38">
        <v>42948</v>
      </c>
      <c r="C119" s="56">
        <v>221.65770000000001</v>
      </c>
      <c r="D119" s="19"/>
      <c r="F119" s="56">
        <v>147.3974</v>
      </c>
      <c r="G119" s="19"/>
      <c r="I119" s="56">
        <v>21.799558999999999</v>
      </c>
      <c r="J119" s="19"/>
      <c r="L119" s="21">
        <v>2471.65</v>
      </c>
      <c r="M119" s="19"/>
      <c r="O119" s="21">
        <v>1405.28</v>
      </c>
      <c r="P119" s="19"/>
    </row>
    <row r="120" spans="1:16" ht="15" customHeight="1">
      <c r="A120" s="38">
        <v>42979</v>
      </c>
      <c r="C120" s="56">
        <v>235.7851</v>
      </c>
      <c r="D120" s="19"/>
      <c r="F120" s="56">
        <v>161.81280000000001</v>
      </c>
      <c r="G120" s="19"/>
      <c r="I120" s="56">
        <v>23.764935000000001</v>
      </c>
      <c r="J120" s="19"/>
      <c r="L120" s="21">
        <v>2519.36</v>
      </c>
      <c r="M120" s="19"/>
      <c r="O120" s="21">
        <v>1490.86</v>
      </c>
      <c r="P120" s="19"/>
    </row>
    <row r="121" spans="1:16" ht="15" customHeight="1">
      <c r="A121" s="38">
        <v>43009</v>
      </c>
      <c r="C121" s="56">
        <v>241.0438</v>
      </c>
      <c r="D121" s="19"/>
      <c r="F121" s="56">
        <v>164.00909999999999</v>
      </c>
      <c r="G121" s="19"/>
      <c r="I121" s="56">
        <v>20.893339000000001</v>
      </c>
      <c r="J121" s="19"/>
      <c r="L121" s="21">
        <v>2575.2600000000002</v>
      </c>
      <c r="M121" s="19"/>
      <c r="O121" s="21">
        <v>1502.53</v>
      </c>
      <c r="P121" s="19"/>
    </row>
    <row r="122" spans="1:16" ht="15" customHeight="1">
      <c r="A122" s="38">
        <v>43040</v>
      </c>
      <c r="C122" s="56">
        <v>246.17320000000001</v>
      </c>
      <c r="D122" s="19"/>
      <c r="F122" s="56">
        <v>177.8991</v>
      </c>
      <c r="G122" s="19"/>
      <c r="I122" s="56">
        <v>22.971270000000001</v>
      </c>
      <c r="J122" s="19"/>
      <c r="L122" s="21">
        <v>2584.84</v>
      </c>
      <c r="M122" s="19"/>
      <c r="O122" s="21">
        <v>1486.88</v>
      </c>
      <c r="P122" s="19"/>
    </row>
    <row r="123" spans="1:16" ht="15" customHeight="1">
      <c r="A123" s="38">
        <v>43070</v>
      </c>
      <c r="C123" s="56">
        <v>254.04689999999999</v>
      </c>
      <c r="D123" s="19"/>
      <c r="F123" s="56">
        <v>188.45529999999999</v>
      </c>
      <c r="G123" s="19"/>
      <c r="I123" s="56">
        <v>19.242167999999999</v>
      </c>
      <c r="J123" s="19"/>
      <c r="L123" s="21">
        <v>2673.61</v>
      </c>
      <c r="M123" s="19"/>
      <c r="O123" s="21">
        <v>1535.51</v>
      </c>
      <c r="P123" s="19"/>
    </row>
    <row r="124" spans="1:16" ht="15" customHeight="1">
      <c r="A124" s="38">
        <v>43101</v>
      </c>
      <c r="C124" s="56">
        <v>267.14010000000002</v>
      </c>
      <c r="D124" s="19"/>
      <c r="F124" s="56">
        <v>199.76079999999999</v>
      </c>
      <c r="G124" s="19"/>
      <c r="I124" s="56">
        <v>15.910836</v>
      </c>
      <c r="J124" s="19"/>
      <c r="L124" s="21">
        <v>2823.81</v>
      </c>
      <c r="M124" s="19"/>
      <c r="O124" s="21">
        <v>1574.98</v>
      </c>
      <c r="P124" s="19"/>
    </row>
    <row r="125" spans="1:16" ht="15" customHeight="1">
      <c r="A125" s="38">
        <v>43132</v>
      </c>
      <c r="C125" s="56">
        <v>262.19400000000002</v>
      </c>
      <c r="D125" s="19"/>
      <c r="F125" s="56">
        <v>181.2364</v>
      </c>
      <c r="G125" s="19"/>
      <c r="I125" s="56">
        <v>15.65</v>
      </c>
      <c r="J125" s="19"/>
      <c r="L125" s="21">
        <v>2713.83</v>
      </c>
      <c r="M125" s="19"/>
      <c r="O125" s="21">
        <v>1512.45</v>
      </c>
      <c r="P125" s="19"/>
    </row>
    <row r="126" spans="1:16" ht="15" customHeight="1" thickBot="1">
      <c r="A126" s="38">
        <v>43160</v>
      </c>
      <c r="C126" s="57">
        <v>245.26</v>
      </c>
      <c r="D126" s="20"/>
      <c r="F126" s="57">
        <v>170.82579999999999</v>
      </c>
      <c r="G126" s="20"/>
      <c r="I126" s="57">
        <v>15.65</v>
      </c>
      <c r="J126" s="20"/>
      <c r="L126" s="22">
        <v>2588.2600000000002</v>
      </c>
      <c r="M126" s="20"/>
      <c r="O126" s="22">
        <v>1510.08</v>
      </c>
      <c r="P126" s="20"/>
    </row>
  </sheetData>
  <mergeCells count="10">
    <mergeCell ref="L4:M4"/>
    <mergeCell ref="O4:P4"/>
    <mergeCell ref="L5:M5"/>
    <mergeCell ref="O5:P5"/>
    <mergeCell ref="F2:H2"/>
    <mergeCell ref="C4:G4"/>
    <mergeCell ref="I4:J4"/>
    <mergeCell ref="C5:D5"/>
    <mergeCell ref="F5:G5"/>
    <mergeCell ref="I5:J5"/>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L36"/>
  <sheetViews>
    <sheetView zoomScale="112" workbookViewId="0">
      <selection activeCell="H35" sqref="H35"/>
    </sheetView>
  </sheetViews>
  <sheetFormatPr baseColWidth="10" defaultColWidth="14.5" defaultRowHeight="15" customHeight="1"/>
  <cols>
    <col min="3" max="3" width="15.33203125" customWidth="1"/>
    <col min="4" max="6" width="33.6640625" customWidth="1"/>
  </cols>
  <sheetData>
    <row r="2" spans="1:7" ht="16" thickBot="1">
      <c r="B2" s="1"/>
      <c r="C2" s="1"/>
      <c r="D2" s="1"/>
      <c r="E2" s="1"/>
      <c r="F2" s="1"/>
    </row>
    <row r="3" spans="1:7" ht="25" customHeight="1">
      <c r="A3" s="1"/>
      <c r="B3" s="2"/>
      <c r="C3" s="209" t="s">
        <v>53</v>
      </c>
      <c r="D3" s="210"/>
      <c r="E3" s="210"/>
      <c r="F3" s="211"/>
    </row>
    <row r="4" spans="1:7" ht="27" customHeight="1" thickBot="1">
      <c r="A4" s="1"/>
      <c r="B4" s="2"/>
      <c r="C4" s="39"/>
      <c r="D4" s="49" t="s">
        <v>38</v>
      </c>
      <c r="E4" s="48" t="s">
        <v>37</v>
      </c>
      <c r="F4" s="50" t="s">
        <v>36</v>
      </c>
      <c r="G4" s="47"/>
    </row>
    <row r="5" spans="1:7" ht="22" customHeight="1" thickBot="1">
      <c r="A5" s="1"/>
      <c r="B5" s="2"/>
      <c r="C5" s="206" t="s">
        <v>44</v>
      </c>
      <c r="D5" s="207"/>
      <c r="E5" s="207"/>
      <c r="F5" s="208"/>
    </row>
    <row r="6" spans="1:7" ht="27" customHeight="1">
      <c r="A6" s="1"/>
      <c r="B6" s="3"/>
      <c r="C6" s="40" t="s">
        <v>45</v>
      </c>
      <c r="D6" s="41">
        <f>COVAR('Daily Raw Data (Q1)'!D47:D67, 'Daily Raw Data (Q1)'!M47:M67)/VAR('Daily Raw Data (Q1)'!M47:M67)</f>
        <v>1.31791149790133</v>
      </c>
      <c r="E6" s="41">
        <f>COVAR('Daily Raw Data (Q1)'!G47:G67, 'Daily Raw Data (Q1)'!M47:M67)/VAR('Daily Raw Data (Q1)'!M47:M67)</f>
        <v>0.85391703824876619</v>
      </c>
      <c r="F6" s="43">
        <f>COVAR('Daily Raw Data (Q1)'!J47:J67, 'Daily Raw Data (Q1)'!M47:M67)/VAR('Daily Raw Data (Q1)'!M47:M67)</f>
        <v>0.33796815186170265</v>
      </c>
    </row>
    <row r="7" spans="1:7" ht="27" customHeight="1">
      <c r="C7" s="40" t="s">
        <v>46</v>
      </c>
      <c r="D7" s="41">
        <f>COVAR('Daily Raw Data (Q1)'!D25:D67, 'Daily Raw Data (Q1)'!M25:M67)/VAR('Daily Raw Data (Q1)'!M25:M67)</f>
        <v>1.252687142638905</v>
      </c>
      <c r="E7" s="41">
        <f>COVAR('Daily Raw Data (Q1)'!G25:G67, 'Daily Raw Data (Q1)'!M25:M67)/VAR('Daily Raw Data (Q1)'!M25:M67)</f>
        <v>1.1207788216372159</v>
      </c>
      <c r="F7" s="43">
        <f>COVAR('Daily Raw Data (Q1)'!J25:J67, 'Daily Raw Data (Q1)'!M25:M67)/VAR('Daily Raw Data (Q1)'!M25:M67)</f>
        <v>0.4063853182814699</v>
      </c>
    </row>
    <row r="8" spans="1:7" ht="27" customHeight="1" thickBot="1">
      <c r="C8" s="40" t="s">
        <v>47</v>
      </c>
      <c r="D8" s="41">
        <f>COVAR('Daily Raw Data (Q1)'!D8:D67, 'Daily Raw Data (Q1)'!M8:M67)/VAR('Daily Raw Data (Q1)'!M8:M67)</f>
        <v>1.1905914730619827</v>
      </c>
      <c r="E8" s="41">
        <f>COVAR('Daily Raw Data (Q1)'!G8:G67, 'Daily Raw Data (Q1)'!M8:M67)/VAR('Daily Raw Data (Q1)'!M8:M67)</f>
        <v>1.1470715116967376</v>
      </c>
      <c r="F8" s="43">
        <f>COVAR('Daily Raw Data (Q1)'!J8:J67, 'Daily Raw Data (Q1)'!M8:M67)/VAR('Daily Raw Data (Q1)'!M8:M67)</f>
        <v>0.46743287969498643</v>
      </c>
    </row>
    <row r="9" spans="1:7" ht="22" customHeight="1" thickBot="1">
      <c r="C9" s="206" t="s">
        <v>48</v>
      </c>
      <c r="D9" s="207"/>
      <c r="E9" s="207"/>
      <c r="F9" s="208"/>
    </row>
    <row r="10" spans="1:7" ht="27" customHeight="1">
      <c r="C10" s="40" t="s">
        <v>49</v>
      </c>
      <c r="D10" s="41">
        <f>COVAR('Monthly Raw Data (Q1)'!D102:D126, 'Monthly Raw Data (Q1)'!M102:M126)/VAR('Monthly Raw Data (Q1)'!M102:M126)</f>
        <v>1.1067501163972837</v>
      </c>
      <c r="E10" s="41">
        <f>COVAR('Monthly Raw Data (Q1)'!G102:G126, 'Monthly Raw Data (Q1)'!M102:M126)/VAR('Monthly Raw Data (Q1)'!M102:M126)</f>
        <v>1.4657804488464949</v>
      </c>
      <c r="F10" s="43">
        <f>COVAR('Monthly Raw Data (Q1)'!J102:J126, 'Monthly Raw Data (Q1)'!M102:M126)/VAR('Monthly Raw Data (Q1)'!M102:M126)</f>
        <v>-0.12947557985283209</v>
      </c>
    </row>
    <row r="11" spans="1:7" ht="27" customHeight="1">
      <c r="C11" s="40" t="s">
        <v>50</v>
      </c>
      <c r="D11" s="41">
        <f>COVAR('Monthly Raw Data (Q1)'!D90:D126, 'Monthly Raw Data (Q1)'!M90:M126)/VAR('Monthly Raw Data (Q1)'!M90:M126)</f>
        <v>1.2452270828651395</v>
      </c>
      <c r="E11" s="41">
        <f>COVAR('Monthly Raw Data (Q1)'!G90:G126, 'Monthly Raw Data (Q1)'!M90:M126)/VAR('Monthly Raw Data (Q1)'!M90:M126)</f>
        <v>1.0489603435191319</v>
      </c>
      <c r="F11" s="43">
        <f>COVAR('Monthly Raw Data (Q1)'!J90:J126, 'Monthly Raw Data (Q1)'!M90:M126)/VAR('Monthly Raw Data (Q1)'!M90:M126)</f>
        <v>0.18981402536884079</v>
      </c>
    </row>
    <row r="12" spans="1:7" ht="27" customHeight="1">
      <c r="C12" s="40" t="s">
        <v>51</v>
      </c>
      <c r="D12" s="41">
        <f>COVAR('Monthly Raw Data (Q1)'!D66:D126, 'Monthly Raw Data (Q1)'!M66:M126)/VAR('Monthly Raw Data (Q1)'!M66:M126)</f>
        <v>1.2922282312696276</v>
      </c>
      <c r="E12" s="41">
        <f>COVAR('Monthly Raw Data (Q1)'!G66:G126, 'Monthly Raw Data (Q1)'!M66:M126)/VAR('Monthly Raw Data (Q1)'!M66:M126)</f>
        <v>1.1209752394702039</v>
      </c>
      <c r="F12" s="43">
        <f>COVAR('Monthly Raw Data (Q1)'!J66:J126, 'Monthly Raw Data (Q1)'!M66:M126)/VAR('Monthly Raw Data (Q1)'!M66:M126)</f>
        <v>0.34068570093694772</v>
      </c>
    </row>
    <row r="13" spans="1:7" ht="27" customHeight="1" thickBot="1">
      <c r="C13" s="44" t="s">
        <v>52</v>
      </c>
      <c r="D13" s="45">
        <f>COVAR('Monthly Raw Data (Q1)'!D7:D126, 'Monthly Raw Data (Q1)'!M7:M126)/VAR('Monthly Raw Data (Q1)'!M7:M126)</f>
        <v>1.3482022285936395</v>
      </c>
      <c r="E13" s="45">
        <f>COVAR('Monthly Raw Data (Q1)'!G7:G126, 'Monthly Raw Data (Q1)'!M7:M126)/VAR('Monthly Raw Data (Q1)'!M7:M126)</f>
        <v>0.92111399764224655</v>
      </c>
      <c r="F13" s="46">
        <f>COVAR('Monthly Raw Data (Q1)'!J7:J126, 'Monthly Raw Data (Q1)'!M7:M126)/VAR('Monthly Raw Data (Q1)'!M7:M126)</f>
        <v>0.9781476971683255</v>
      </c>
    </row>
    <row r="15" spans="1:7" ht="15" customHeight="1" thickBot="1"/>
    <row r="16" spans="1:7" ht="25" customHeight="1">
      <c r="C16" s="209" t="s">
        <v>57</v>
      </c>
      <c r="D16" s="210"/>
      <c r="E16" s="210"/>
      <c r="F16" s="211"/>
    </row>
    <row r="17" spans="3:6" ht="26" customHeight="1" thickBot="1">
      <c r="C17" s="39"/>
      <c r="D17" s="49" t="s">
        <v>38</v>
      </c>
      <c r="E17" s="48" t="s">
        <v>37</v>
      </c>
      <c r="F17" s="50" t="s">
        <v>36</v>
      </c>
    </row>
    <row r="18" spans="3:6" ht="22" customHeight="1" thickBot="1">
      <c r="C18" s="206" t="s">
        <v>44</v>
      </c>
      <c r="D18" s="207"/>
      <c r="E18" s="207"/>
      <c r="F18" s="208"/>
    </row>
    <row r="19" spans="3:6" ht="27" customHeight="1">
      <c r="C19" s="40" t="s">
        <v>45</v>
      </c>
      <c r="D19" s="41">
        <f>COVAR('Daily Raw Data (Q1)'!D47:D67, 'Daily Raw Data (Q1)'!P47:P67)/VAR('Daily Raw Data (Q1)'!P47:P67)</f>
        <v>1.141517478034854</v>
      </c>
      <c r="E19" s="41">
        <f>COVAR('Daily Raw Data (Q1)'!G47:G67, 'Daily Raw Data (Q1)'!P47:P67)/VAR('Daily Raw Data (Q1)'!P47:P67)</f>
        <v>0.69596658136959211</v>
      </c>
      <c r="F19" s="43">
        <f>COVAR('Daily Raw Data (Q1)'!J47:J67, 'Daily Raw Data (Q1)'!P47:P67)/VAR('Daily Raw Data (Q1)'!P47:P67)</f>
        <v>0.30267751708206603</v>
      </c>
    </row>
    <row r="20" spans="3:6" ht="27" customHeight="1">
      <c r="C20" s="40" t="s">
        <v>46</v>
      </c>
      <c r="D20" s="41">
        <f>COVAR('Daily Raw Data (Q1)'!D25:D67, 'Daily Raw Data (Q1)'!P25:P67)/VAR('Daily Raw Data (Q1)'!P25:P67)</f>
        <v>1.2904661994754154</v>
      </c>
      <c r="E20" s="41">
        <f>COVAR('Daily Raw Data (Q1)'!G25:G67, 'Daily Raw Data (Q1)'!P25:P67)/VAR('Daily Raw Data (Q1)'!P25:P67)</f>
        <v>1.0845223297218931</v>
      </c>
      <c r="F20" s="43">
        <f>COVAR('Daily Raw Data (Q1)'!J25:J67, 'Daily Raw Data (Q1)'!P25:P67)/VAR('Daily Raw Data (Q1)'!P25:P67)</f>
        <v>0.41628587522162791</v>
      </c>
    </row>
    <row r="21" spans="3:6" ht="27" customHeight="1" thickBot="1">
      <c r="C21" s="40" t="s">
        <v>47</v>
      </c>
      <c r="D21" s="41">
        <f>COVAR('Daily Raw Data (Q1)'!D8:D67, 'Daily Raw Data (Q1)'!P8:P67)/VAR('Daily Raw Data (Q1)'!P8:P67)</f>
        <v>1.1726013073943764</v>
      </c>
      <c r="E21" s="41">
        <f>COVAR('Daily Raw Data (Q1)'!G8:G67, 'Daily Raw Data (Q1)'!P8:P67)/VAR('Daily Raw Data (Q1)'!P8:P67)</f>
        <v>1.0641359593068449</v>
      </c>
      <c r="F21" s="43">
        <f>COVAR('Daily Raw Data (Q1)'!J8:J67, 'Daily Raw Data (Q1)'!P8:P67)/VAR('Daily Raw Data (Q1)'!P8:P67)</f>
        <v>0.62019896797461826</v>
      </c>
    </row>
    <row r="22" spans="3:6" ht="22" customHeight="1" thickBot="1">
      <c r="C22" s="206" t="s">
        <v>48</v>
      </c>
      <c r="D22" s="207"/>
      <c r="E22" s="207"/>
      <c r="F22" s="208"/>
    </row>
    <row r="23" spans="3:6" ht="27" customHeight="1">
      <c r="C23" s="40" t="s">
        <v>49</v>
      </c>
      <c r="D23" s="41">
        <f>COVAR('Monthly Raw Data (Q1)'!D102:D126, 'Monthly Raw Data (Q1)'!P102:P126)/VAR('Monthly Raw Data (Q1)'!P102:P126)</f>
        <v>1.1348334056281899</v>
      </c>
      <c r="E23" s="41">
        <f>COVAR('Monthly Raw Data (Q1)'!G102:G126, 'Monthly Raw Data (Q1)'!P102:P126)/VAR('Monthly Raw Data (Q1)'!P102:P126)</f>
        <v>0.94056220357772424</v>
      </c>
      <c r="F23" s="43">
        <f>COVAR('Monthly Raw Data (Q1)'!J102:J126, 'Monthly Raw Data (Q1)'!P102:P126)/VAR('Monthly Raw Data (Q1)'!P102:P126)</f>
        <v>0.78180575090212479</v>
      </c>
    </row>
    <row r="24" spans="3:6" ht="27" customHeight="1">
      <c r="C24" s="40" t="s">
        <v>50</v>
      </c>
      <c r="D24" s="41">
        <f>COVAR('Monthly Raw Data (Q1)'!D90:D126, 'Monthly Raw Data (Q1)'!P90:P126)/VAR('Monthly Raw Data (Q1)'!P90:P126)</f>
        <v>1.1472124066158225</v>
      </c>
      <c r="E24" s="41">
        <f>COVAR('Monthly Raw Data (Q1)'!G90:G126, 'Monthly Raw Data (Q1)'!P90:P126)/VAR('Monthly Raw Data (Q1)'!P90:P126)</f>
        <v>0.77495818313541431</v>
      </c>
      <c r="F24" s="43">
        <f>COVAR('Monthly Raw Data (Q1)'!J90:J126, 'Monthly Raw Data (Q1)'!P90:P126)/VAR('Monthly Raw Data (Q1)'!P90:P126)</f>
        <v>0.48585548462384037</v>
      </c>
    </row>
    <row r="25" spans="3:6" ht="27" customHeight="1">
      <c r="C25" s="40" t="s">
        <v>51</v>
      </c>
      <c r="D25" s="41">
        <f>COVAR('Monthly Raw Data (Q1)'!D66:D126, 'Monthly Raw Data (Q1)'!P66:P126)/VAR('Monthly Raw Data (Q1)'!P66:P126)</f>
        <v>1.0149933386443371</v>
      </c>
      <c r="E25" s="41">
        <f>COVAR('Monthly Raw Data (Q1)'!G66:G126, 'Monthly Raw Data (Q1)'!P66:P126)/VAR('Monthly Raw Data (Q1)'!P66:P126)</f>
        <v>0.76927027663418335</v>
      </c>
      <c r="F25" s="43">
        <f>COVAR('Monthly Raw Data (Q1)'!J66:J126, 'Monthly Raw Data (Q1)'!P66:P126)/VAR('Monthly Raw Data (Q1)'!P66:P126)</f>
        <v>0.62766428828706078</v>
      </c>
    </row>
    <row r="26" spans="3:6" ht="27" customHeight="1" thickBot="1">
      <c r="C26" s="44" t="s">
        <v>52</v>
      </c>
      <c r="D26" s="45">
        <f>COVAR('Monthly Raw Data (Q1)'!D7:D126, 'Monthly Raw Data (Q1)'!P7:P126)/VAR('Monthly Raw Data (Q1)'!P7:P126)</f>
        <v>1.037745512729142</v>
      </c>
      <c r="E26" s="45">
        <f>COVAR('Monthly Raw Data (Q1)'!G7:G126, 'Monthly Raw Data (Q1)'!P7:P126)/VAR('Monthly Raw Data (Q1)'!P7:P126)</f>
        <v>0.69341401402673852</v>
      </c>
      <c r="F26" s="46">
        <f>COVAR('Monthly Raw Data (Q1)'!J7:J126, 'Monthly Raw Data (Q1)'!P7:P126)/VAR('Monthly Raw Data (Q1)'!P7:P126)</f>
        <v>0.90241975184106049</v>
      </c>
    </row>
    <row r="28" spans="3:6" ht="15" customHeight="1" thickBot="1"/>
    <row r="29" spans="3:6" ht="25" customHeight="1">
      <c r="C29" s="209" t="s">
        <v>58</v>
      </c>
      <c r="D29" s="210"/>
      <c r="E29" s="210"/>
      <c r="F29" s="211"/>
    </row>
    <row r="30" spans="3:6" ht="26" customHeight="1" thickBot="1">
      <c r="C30" s="39"/>
      <c r="D30" s="49" t="s">
        <v>38</v>
      </c>
      <c r="E30" s="48" t="s">
        <v>37</v>
      </c>
      <c r="F30" s="50" t="s">
        <v>36</v>
      </c>
    </row>
    <row r="31" spans="3:6" ht="21" customHeight="1" thickBot="1">
      <c r="C31" s="206" t="s">
        <v>77</v>
      </c>
      <c r="D31" s="207"/>
      <c r="E31" s="207"/>
      <c r="F31" s="208"/>
    </row>
    <row r="32" spans="3:6" ht="27" customHeight="1" thickBot="1">
      <c r="C32" s="40" t="s">
        <v>4</v>
      </c>
      <c r="D32" s="62">
        <f>COVAR('Daily Rolling Window (Q4)'!D8:D48, 'Daily Rolling Window (Q4)'!M8:M48)/VAR('Daily Rolling Window (Q4)'!M8:M48)</f>
        <v>0.7603457001802576</v>
      </c>
      <c r="E32" s="62">
        <f>COVAR('Daily Rolling Window (Q4)'!G8:G48, 'Daily Rolling Window (Q4)'!M8:M48)/VAR('Daily Rolling Window (Q4)'!M8:M48)</f>
        <v>1.0927367502096881</v>
      </c>
      <c r="F32" s="43">
        <f>COVAR('Daily Rolling Window (Q4)'!J8:J48, 'Daily Rolling Window (Q4)'!M8:M48)/VAR('Daily Rolling Window (Q4)'!M8:M48)</f>
        <v>-0.36969483723004032</v>
      </c>
    </row>
    <row r="33" spans="3:12" ht="27" customHeight="1" thickBot="1">
      <c r="C33" s="40" t="s">
        <v>5</v>
      </c>
      <c r="D33" s="41">
        <f>COVAR('Daily Rolling Window (Q4)'!D8:D48, 'Daily Rolling Window (Q4)'!P8:P48)/VAR('Daily Rolling Window (Q4)'!P8:P48)</f>
        <v>0.59762111364605974</v>
      </c>
      <c r="E33" s="41">
        <f>COVAR('Daily Rolling Window (Q4)'!G8:G48, 'Daily Rolling Window (Q4)'!P8:P48)/VAR('Daily Rolling Window (Q4)'!P8:P48)</f>
        <v>0.71352658143878123</v>
      </c>
      <c r="F33" s="63">
        <f>COVAR('Daily Rolling Window (Q4)'!J8:J48, 'Daily Rolling Window (Q4)'!P8:P48)/VAR('Daily Rolling Window (Q4)'!P8:P48)</f>
        <v>0.40674080261437062</v>
      </c>
      <c r="H33" s="212" t="s">
        <v>84</v>
      </c>
      <c r="I33" s="213"/>
      <c r="J33" s="213"/>
      <c r="K33" s="213"/>
      <c r="L33" s="214"/>
    </row>
    <row r="34" spans="3:12" ht="21" customHeight="1" thickBot="1">
      <c r="C34" s="206" t="s">
        <v>78</v>
      </c>
      <c r="D34" s="207"/>
      <c r="E34" s="207"/>
      <c r="F34" s="208"/>
    </row>
    <row r="35" spans="3:12" ht="27" customHeight="1">
      <c r="C35" s="40" t="s">
        <v>4</v>
      </c>
      <c r="D35" s="164">
        <f>COVAR('Monthly Rolling Window (Q4)'!D8:D103, 'Monthly Rolling Window (Q4)'!M8:M103)/VAR('Monthly Rolling Window (Q4)'!M8:M103)</f>
        <v>1.3732439284110367</v>
      </c>
      <c r="E35" s="164">
        <f>COVAR('Monthly Rolling Window (Q4)'!G8:G103, 'Monthly Rolling Window (Q4)'!M8:M103)/VAR('Monthly Rolling Window (Q4)'!M8:M103)</f>
        <v>0.65100587697359913</v>
      </c>
      <c r="F35" s="42">
        <f>COVAR('Monthly Rolling Window (Q4)'!J8:J103, 'Monthly Rolling Window (Q4)'!M8:M103)/VAR('Monthly Rolling Window (Q4)'!M8:M103)</f>
        <v>0.99138479417672742</v>
      </c>
    </row>
    <row r="36" spans="3:12" ht="27" customHeight="1" thickBot="1">
      <c r="C36" s="44" t="s">
        <v>5</v>
      </c>
      <c r="D36" s="64">
        <f>COVAR('Monthly Rolling Window (Q4)'!D8:D103, 'Monthly Rolling Window (Q4)'!P8:P103)/VAR('Monthly Rolling Window (Q4)'!P8:P103)</f>
        <v>0.97452814706178681</v>
      </c>
      <c r="E36" s="45">
        <f>COVAR('Monthly Rolling Window (Q4)'!G8:G103, 'Monthly Rolling Window (Q4)'!P8:P103)/VAR('Monthly Rolling Window (Q4)'!P8:P103)</f>
        <v>0.33541109859571078</v>
      </c>
      <c r="F36" s="165">
        <f>COVAR('Monthly Rolling Window (Q4)'!J8:J103, 'Monthly Rolling Window (Q4)'!P8:P103)/VAR('Monthly Rolling Window (Q4)'!P8:P103)</f>
        <v>1.1878823569921346</v>
      </c>
    </row>
  </sheetData>
  <mergeCells count="10">
    <mergeCell ref="C34:F34"/>
    <mergeCell ref="C3:F3"/>
    <mergeCell ref="C5:F5"/>
    <mergeCell ref="C9:F9"/>
    <mergeCell ref="H33:L33"/>
    <mergeCell ref="C16:F16"/>
    <mergeCell ref="C18:F18"/>
    <mergeCell ref="C22:F22"/>
    <mergeCell ref="C29:F29"/>
    <mergeCell ref="C31:F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9"/>
  <sheetViews>
    <sheetView topLeftCell="A6" zoomScale="75" workbookViewId="0">
      <selection activeCell="D47" sqref="D47"/>
    </sheetView>
  </sheetViews>
  <sheetFormatPr baseColWidth="10" defaultColWidth="14.5" defaultRowHeight="15" customHeight="1"/>
  <cols>
    <col min="1" max="1" width="19" style="65" customWidth="1"/>
    <col min="2" max="4" width="24.5" style="65" customWidth="1"/>
    <col min="5" max="5" width="14.5" style="65"/>
    <col min="6" max="6" width="19" style="65" customWidth="1"/>
    <col min="7" max="8" width="21.5" style="65" customWidth="1"/>
    <col min="9" max="9" width="15.83203125" style="65" bestFit="1" customWidth="1"/>
    <col min="10" max="10" width="14.5" style="65"/>
    <col min="11" max="12" width="16.5" style="65" customWidth="1"/>
    <col min="13" max="16384" width="14.5" style="65"/>
  </cols>
  <sheetData>
    <row r="1" spans="1:14" ht="15" customHeight="1" thickBot="1">
      <c r="A1" s="67"/>
      <c r="B1" s="67"/>
      <c r="C1" s="67"/>
    </row>
    <row r="2" spans="1:14" ht="48" customHeight="1" thickBot="1">
      <c r="A2" s="67"/>
      <c r="B2" s="67"/>
      <c r="D2" s="221" t="s">
        <v>75</v>
      </c>
      <c r="E2" s="222"/>
      <c r="F2" s="223"/>
    </row>
    <row r="3" spans="1:14" ht="15" customHeight="1" thickBot="1"/>
    <row r="4" spans="1:14" ht="20" thickBot="1">
      <c r="A4" s="215" t="s">
        <v>59</v>
      </c>
      <c r="B4" s="216"/>
      <c r="C4" s="216"/>
      <c r="D4" s="217"/>
      <c r="F4" s="218" t="s">
        <v>10</v>
      </c>
      <c r="G4" s="219"/>
      <c r="H4" s="219"/>
      <c r="I4" s="219"/>
      <c r="J4" s="219"/>
      <c r="K4" s="220"/>
      <c r="L4" s="66"/>
    </row>
    <row r="5" spans="1:14" ht="20" thickBot="1">
      <c r="A5" s="146"/>
      <c r="B5" s="147" t="s">
        <v>1</v>
      </c>
      <c r="C5" s="148" t="s">
        <v>2</v>
      </c>
      <c r="D5" s="149" t="s">
        <v>3</v>
      </c>
      <c r="F5" s="154"/>
      <c r="G5" s="155" t="s">
        <v>11</v>
      </c>
      <c r="H5" s="155" t="s">
        <v>12</v>
      </c>
      <c r="I5" s="156" t="s">
        <v>61</v>
      </c>
      <c r="J5" s="157" t="s">
        <v>62</v>
      </c>
      <c r="K5" s="158" t="s">
        <v>63</v>
      </c>
      <c r="L5" s="68"/>
      <c r="M5" s="69"/>
      <c r="N5" s="70"/>
    </row>
    <row r="6" spans="1:14" ht="19">
      <c r="A6" s="124"/>
      <c r="B6" s="71"/>
      <c r="C6" s="71"/>
      <c r="D6" s="125"/>
      <c r="F6" s="139"/>
      <c r="G6" s="74" t="s">
        <v>70</v>
      </c>
      <c r="H6" s="74" t="s">
        <v>76</v>
      </c>
      <c r="I6" s="74"/>
      <c r="J6" s="140"/>
      <c r="K6" s="113"/>
      <c r="L6" s="68"/>
      <c r="M6" s="69"/>
      <c r="N6" s="70"/>
    </row>
    <row r="7" spans="1:14" ht="20" thickBot="1">
      <c r="A7" s="126">
        <v>43182</v>
      </c>
      <c r="B7" s="71"/>
      <c r="C7" s="71"/>
      <c r="D7" s="125"/>
      <c r="F7" s="139"/>
      <c r="G7" s="74"/>
      <c r="H7" s="74"/>
      <c r="I7" s="74"/>
      <c r="J7" s="140"/>
      <c r="K7" s="113"/>
      <c r="L7" s="68"/>
      <c r="M7" s="69"/>
      <c r="N7" s="70"/>
    </row>
    <row r="8" spans="1:14" ht="19">
      <c r="A8" s="127" t="s">
        <v>13</v>
      </c>
      <c r="B8" s="72">
        <v>245.26</v>
      </c>
      <c r="C8" s="72">
        <v>171.77</v>
      </c>
      <c r="D8" s="128">
        <v>15.65</v>
      </c>
      <c r="F8" s="166"/>
      <c r="G8" s="92"/>
      <c r="H8" s="105"/>
      <c r="I8" s="108"/>
      <c r="J8" s="108"/>
      <c r="K8" s="108"/>
      <c r="L8" s="168"/>
      <c r="M8" s="70"/>
      <c r="N8" s="70"/>
    </row>
    <row r="9" spans="1:14" ht="19">
      <c r="A9" s="85" t="s">
        <v>14</v>
      </c>
      <c r="B9" s="73">
        <v>2000000</v>
      </c>
      <c r="C9" s="101">
        <v>2000000</v>
      </c>
      <c r="D9" s="86">
        <v>2000000</v>
      </c>
      <c r="F9" s="74"/>
      <c r="G9" s="101"/>
      <c r="H9" s="101"/>
      <c r="I9" s="102"/>
      <c r="J9" s="103"/>
      <c r="K9" s="102"/>
      <c r="L9" s="168"/>
      <c r="M9" s="70"/>
      <c r="N9" s="70"/>
    </row>
    <row r="10" spans="1:14" ht="19">
      <c r="A10" s="85" t="s">
        <v>9</v>
      </c>
      <c r="B10" s="75">
        <f>B8*B9/SUMPRODUCT(B8:D8, B9:D9)</f>
        <v>0.56683923453822682</v>
      </c>
      <c r="C10" s="75">
        <f>C8*C9/SUMPRODUCT(B8:D8, B9:D9)</f>
        <v>0.39699084773966903</v>
      </c>
      <c r="D10" s="87">
        <f>D8*D9/SUMPRODUCT(B8:D8, B9:D9)</f>
        <v>3.6169917722104095E-2</v>
      </c>
      <c r="F10" s="111"/>
      <c r="G10" s="100"/>
      <c r="H10" s="100"/>
      <c r="I10" s="76"/>
      <c r="J10" s="76"/>
      <c r="K10" s="76"/>
      <c r="L10" s="68"/>
      <c r="M10" s="70"/>
      <c r="N10" s="70"/>
    </row>
    <row r="11" spans="1:14" ht="20" thickBot="1">
      <c r="A11" s="129" t="s">
        <v>64</v>
      </c>
      <c r="B11" s="77">
        <f>SUMPRODUCT(B8:D8, B9:D9)</f>
        <v>865360000</v>
      </c>
      <c r="C11" s="78"/>
      <c r="D11" s="130"/>
      <c r="F11" s="142"/>
      <c r="G11" s="143"/>
      <c r="H11" s="144"/>
      <c r="I11" s="76"/>
      <c r="J11" s="76"/>
      <c r="K11" s="76"/>
      <c r="L11" s="68"/>
      <c r="M11" s="70"/>
      <c r="N11" s="70"/>
    </row>
    <row r="12" spans="1:14" ht="19">
      <c r="A12" s="131" t="s">
        <v>65</v>
      </c>
      <c r="B12" s="79">
        <f>B11</f>
        <v>865360000</v>
      </c>
      <c r="C12" s="74"/>
      <c r="D12" s="132"/>
      <c r="F12" s="76"/>
      <c r="G12" s="76"/>
      <c r="H12" s="76"/>
      <c r="I12" s="76"/>
      <c r="J12" s="76"/>
      <c r="K12" s="76"/>
      <c r="M12" s="66"/>
      <c r="N12" s="66"/>
    </row>
    <row r="13" spans="1:14" ht="19">
      <c r="A13" s="131"/>
      <c r="B13" s="79"/>
      <c r="C13" s="74"/>
      <c r="D13" s="132"/>
      <c r="F13" s="76"/>
      <c r="G13" s="76"/>
      <c r="H13" s="76"/>
      <c r="I13" s="76"/>
      <c r="J13" s="76"/>
      <c r="K13" s="76"/>
      <c r="M13" s="66"/>
      <c r="N13" s="66"/>
    </row>
    <row r="14" spans="1:14" ht="20" thickBot="1">
      <c r="A14" s="126">
        <v>43188</v>
      </c>
      <c r="B14" s="76"/>
      <c r="C14" s="76"/>
      <c r="D14" s="113"/>
      <c r="F14" s="76"/>
      <c r="G14" s="67"/>
      <c r="H14" s="67"/>
      <c r="I14" s="76"/>
      <c r="J14" s="76"/>
      <c r="K14" s="74"/>
      <c r="L14" s="66"/>
    </row>
    <row r="15" spans="1:14" ht="19">
      <c r="A15" s="81" t="s">
        <v>17</v>
      </c>
      <c r="B15" s="92">
        <v>251.86</v>
      </c>
      <c r="C15" s="92">
        <v>178.04</v>
      </c>
      <c r="D15" s="93">
        <v>15.6</v>
      </c>
      <c r="F15" s="104" t="s">
        <v>18</v>
      </c>
      <c r="G15" s="116">
        <v>2637.5</v>
      </c>
      <c r="H15" s="116">
        <v>1527</v>
      </c>
      <c r="I15" s="108"/>
      <c r="J15" s="108"/>
      <c r="K15" s="115"/>
      <c r="L15" s="66"/>
    </row>
    <row r="16" spans="1:14" ht="19">
      <c r="A16" s="85" t="s">
        <v>14</v>
      </c>
      <c r="B16" s="74">
        <v>2000000</v>
      </c>
      <c r="C16" s="74">
        <v>2000000</v>
      </c>
      <c r="D16" s="86">
        <v>2000000</v>
      </c>
      <c r="F16" s="106" t="s">
        <v>14</v>
      </c>
      <c r="G16" s="101">
        <v>-5855</v>
      </c>
      <c r="H16" s="101">
        <v>-83</v>
      </c>
      <c r="I16" s="102">
        <f>betaGS*B15*B16/(50*G15)</f>
        <v>2904.275534368147</v>
      </c>
      <c r="J16" s="103">
        <f>betaHD*C15*C16/(50*G15)</f>
        <v>2950.5342332865648</v>
      </c>
      <c r="K16" s="107">
        <f>betaADTN*D15*D16/(100*H15)</f>
        <v>83.106175779753528</v>
      </c>
      <c r="L16" s="66"/>
    </row>
    <row r="17" spans="1:12" ht="19">
      <c r="A17" s="85" t="s">
        <v>9</v>
      </c>
      <c r="B17" s="75">
        <f>B15*B16/SUMPRODUCT(B15:D15, B16:D16)</f>
        <v>0.56534231200897866</v>
      </c>
      <c r="C17" s="75">
        <f>C15*C16/SUMPRODUCT(B15:D15, B16:D16)</f>
        <v>0.39964085297418633</v>
      </c>
      <c r="D17" s="87">
        <f>D15*D16/SUMPRODUCT(B15:D15, B16:D16)</f>
        <v>3.5016835016835016E-2</v>
      </c>
      <c r="F17" s="112" t="s">
        <v>16</v>
      </c>
      <c r="G17" s="100">
        <f>SUM(I16:J16)</f>
        <v>5854.8097676547113</v>
      </c>
      <c r="H17" s="100">
        <f>K16</f>
        <v>83.106175779753528</v>
      </c>
      <c r="I17" s="76"/>
      <c r="J17" s="76"/>
      <c r="K17" s="113"/>
      <c r="L17" s="66"/>
    </row>
    <row r="18" spans="1:12" ht="20" thickBot="1">
      <c r="A18" s="88" t="s">
        <v>64</v>
      </c>
      <c r="B18" s="89">
        <f>SUMPRODUCT(B15:D15, B16:D16)</f>
        <v>891000000</v>
      </c>
      <c r="C18" s="90"/>
      <c r="D18" s="91"/>
      <c r="F18" s="109" t="s">
        <v>71</v>
      </c>
      <c r="G18" s="117">
        <f>SUMPRODUCT(G15:H15, G16:H16)</f>
        <v>-15569303.5</v>
      </c>
      <c r="H18" s="110"/>
      <c r="I18" s="90"/>
      <c r="J18" s="90"/>
      <c r="K18" s="91"/>
      <c r="L18" s="66"/>
    </row>
    <row r="19" spans="1:12" ht="19">
      <c r="A19" s="131" t="s">
        <v>66</v>
      </c>
      <c r="B19" s="79">
        <f>B18+G18</f>
        <v>875430696.5</v>
      </c>
      <c r="C19" s="74"/>
      <c r="D19" s="133"/>
      <c r="F19" s="76"/>
      <c r="G19" s="76"/>
      <c r="H19" s="76"/>
      <c r="I19" s="76"/>
      <c r="J19" s="76"/>
      <c r="K19" s="74"/>
      <c r="L19" s="66"/>
    </row>
    <row r="20" spans="1:12" ht="19">
      <c r="A20" s="131"/>
      <c r="B20" s="79"/>
      <c r="C20" s="74"/>
      <c r="D20" s="134"/>
      <c r="F20" s="76"/>
      <c r="G20" s="76"/>
      <c r="H20" s="76"/>
      <c r="I20" s="76"/>
      <c r="J20" s="76"/>
      <c r="K20" s="74"/>
      <c r="L20" s="66"/>
    </row>
    <row r="21" spans="1:12" ht="20" thickBot="1">
      <c r="A21" s="126">
        <v>43196</v>
      </c>
      <c r="B21" s="76"/>
      <c r="C21" s="76"/>
      <c r="D21" s="113"/>
      <c r="E21" s="67"/>
      <c r="F21" s="76"/>
      <c r="G21" s="76"/>
      <c r="H21" s="76"/>
      <c r="I21" s="76"/>
      <c r="J21" s="76"/>
      <c r="K21" s="74"/>
      <c r="L21" s="66"/>
    </row>
    <row r="22" spans="1:12" ht="19">
      <c r="A22" s="94" t="s">
        <v>20</v>
      </c>
      <c r="B22" s="95">
        <v>247.49</v>
      </c>
      <c r="C22" s="96">
        <v>173.74</v>
      </c>
      <c r="D22" s="97">
        <v>14.8</v>
      </c>
      <c r="F22" s="74"/>
      <c r="G22" s="145"/>
      <c r="H22" s="145"/>
      <c r="I22" s="76"/>
      <c r="J22" s="76"/>
      <c r="K22" s="76"/>
      <c r="L22" s="66"/>
    </row>
    <row r="23" spans="1:12" ht="19">
      <c r="A23" s="85" t="s">
        <v>14</v>
      </c>
      <c r="B23" s="74">
        <v>2000000</v>
      </c>
      <c r="C23" s="74">
        <v>2000000</v>
      </c>
      <c r="D23" s="86">
        <v>2000000</v>
      </c>
      <c r="F23" s="74"/>
      <c r="G23" s="101"/>
      <c r="H23" s="101"/>
      <c r="I23" s="102"/>
      <c r="J23" s="103"/>
      <c r="K23" s="102"/>
      <c r="L23" s="66"/>
    </row>
    <row r="24" spans="1:12" ht="19">
      <c r="A24" s="85" t="s">
        <v>9</v>
      </c>
      <c r="B24" s="75">
        <f>B22*B23/SUMPRODUCT(B22:D22, B23:D23)</f>
        <v>0.56759855973212847</v>
      </c>
      <c r="C24" s="75">
        <f>C22*C23/SUMPRODUCT(B22:D22, B23:D23)</f>
        <v>0.39845882164071278</v>
      </c>
      <c r="D24" s="87">
        <f>D22*D23/SUMPRODUCT(B22:D22, B23:D23)</f>
        <v>3.394261862715868E-2</v>
      </c>
      <c r="F24" s="111"/>
      <c r="G24" s="100"/>
      <c r="H24" s="100"/>
      <c r="I24" s="76"/>
      <c r="J24" s="76"/>
      <c r="K24" s="76"/>
      <c r="L24" s="66"/>
    </row>
    <row r="25" spans="1:12" ht="20" thickBot="1">
      <c r="A25" s="88" t="s">
        <v>64</v>
      </c>
      <c r="B25" s="89">
        <f>SUMPRODUCT(B22:D22, B23:D23)</f>
        <v>872060000</v>
      </c>
      <c r="C25" s="90"/>
      <c r="D25" s="91"/>
      <c r="F25" s="142"/>
      <c r="G25" s="143"/>
      <c r="H25" s="144"/>
      <c r="I25" s="76"/>
      <c r="J25" s="76"/>
      <c r="K25" s="76"/>
      <c r="L25" s="66"/>
    </row>
    <row r="26" spans="1:12" ht="19">
      <c r="A26" s="131" t="s">
        <v>67</v>
      </c>
      <c r="B26" s="79">
        <f>B25+G18</f>
        <v>856490696.5</v>
      </c>
      <c r="C26" s="74"/>
      <c r="D26" s="134"/>
      <c r="E26" s="67"/>
      <c r="F26" s="76"/>
      <c r="G26" s="76"/>
      <c r="H26" s="76"/>
      <c r="I26" s="76"/>
      <c r="J26" s="76"/>
      <c r="K26" s="74"/>
      <c r="L26" s="66"/>
    </row>
    <row r="27" spans="1:12" ht="19">
      <c r="A27" s="131"/>
      <c r="B27" s="79"/>
      <c r="C27" s="74"/>
      <c r="D27" s="134"/>
      <c r="E27" s="67"/>
      <c r="F27" s="76"/>
      <c r="G27" s="76"/>
      <c r="H27" s="76"/>
      <c r="I27" s="76"/>
      <c r="J27" s="76"/>
      <c r="K27" s="74"/>
      <c r="L27" s="66"/>
    </row>
    <row r="28" spans="1:12" ht="20" thickBot="1">
      <c r="A28" s="126">
        <v>43203</v>
      </c>
      <c r="B28" s="76"/>
      <c r="C28" s="76"/>
      <c r="D28" s="113"/>
      <c r="E28" s="67"/>
      <c r="F28" s="76"/>
      <c r="G28" s="76"/>
      <c r="H28" s="76"/>
      <c r="I28" s="76"/>
      <c r="J28" s="76"/>
      <c r="K28" s="74"/>
      <c r="L28" s="66"/>
    </row>
    <row r="29" spans="1:12" ht="19">
      <c r="A29" s="81" t="s">
        <v>22</v>
      </c>
      <c r="B29" s="83">
        <v>253.39</v>
      </c>
      <c r="C29" s="83">
        <v>175.98</v>
      </c>
      <c r="D29" s="84">
        <v>15.48</v>
      </c>
      <c r="F29" s="74"/>
      <c r="G29" s="145"/>
      <c r="H29" s="145"/>
      <c r="I29" s="76"/>
      <c r="J29" s="76"/>
      <c r="K29" s="76"/>
      <c r="L29" s="66"/>
    </row>
    <row r="30" spans="1:12" ht="19">
      <c r="A30" s="85" t="s">
        <v>14</v>
      </c>
      <c r="B30" s="80">
        <v>2000000</v>
      </c>
      <c r="C30" s="74">
        <v>2000000</v>
      </c>
      <c r="D30" s="98">
        <v>2000000</v>
      </c>
      <c r="F30" s="74"/>
      <c r="G30" s="101"/>
      <c r="H30" s="101"/>
      <c r="I30" s="102"/>
      <c r="J30" s="103"/>
      <c r="K30" s="102"/>
      <c r="L30" s="66"/>
    </row>
    <row r="31" spans="1:12" ht="19">
      <c r="A31" s="85" t="s">
        <v>9</v>
      </c>
      <c r="B31" s="75">
        <f>B29*B30/SUMPRODUCT(B29:D29, B30:D30)</f>
        <v>0.56960773294368894</v>
      </c>
      <c r="C31" s="75">
        <f>C29*C30/SUMPRODUCT(B29:D29, B30:D30)</f>
        <v>0.39559402045633357</v>
      </c>
      <c r="D31" s="87">
        <f>D29*D30/SUMPRODUCT(B29:D29, B30:D30)</f>
        <v>3.4798246599977524E-2</v>
      </c>
      <c r="F31" s="111"/>
      <c r="G31" s="100"/>
      <c r="H31" s="100"/>
      <c r="I31" s="76"/>
      <c r="J31" s="76"/>
      <c r="K31" s="76"/>
      <c r="L31" s="66"/>
    </row>
    <row r="32" spans="1:12" ht="20" thickBot="1">
      <c r="A32" s="88" t="s">
        <v>64</v>
      </c>
      <c r="B32" s="89">
        <f>SUMPRODUCT(B29:D29, B30:D30)</f>
        <v>889700000</v>
      </c>
      <c r="C32" s="90"/>
      <c r="D32" s="91"/>
      <c r="F32" s="142"/>
      <c r="G32" s="143"/>
      <c r="H32" s="144"/>
      <c r="I32" s="76"/>
      <c r="J32" s="76"/>
      <c r="K32" s="76"/>
      <c r="L32" s="66"/>
    </row>
    <row r="33" spans="1:12" ht="19">
      <c r="A33" s="131" t="s">
        <v>68</v>
      </c>
      <c r="B33" s="79">
        <f>B32+G18</f>
        <v>874130696.5</v>
      </c>
      <c r="C33" s="74"/>
      <c r="D33" s="133"/>
      <c r="F33" s="76"/>
      <c r="G33" s="76"/>
      <c r="H33" s="76"/>
      <c r="I33" s="76"/>
      <c r="J33" s="76"/>
      <c r="K33" s="74"/>
      <c r="L33" s="66"/>
    </row>
    <row r="34" spans="1:12" ht="19">
      <c r="A34" s="131"/>
      <c r="B34" s="79"/>
      <c r="C34" s="74"/>
      <c r="D34" s="134"/>
      <c r="F34" s="76"/>
      <c r="G34" s="76"/>
      <c r="H34" s="76"/>
      <c r="I34" s="76"/>
      <c r="J34" s="76"/>
      <c r="K34" s="74"/>
      <c r="L34" s="66"/>
    </row>
    <row r="35" spans="1:12" ht="20" thickBot="1">
      <c r="A35" s="126">
        <v>43210</v>
      </c>
      <c r="B35" s="76"/>
      <c r="C35" s="76"/>
      <c r="D35" s="113"/>
      <c r="E35" s="67"/>
      <c r="F35" s="76"/>
      <c r="G35" s="76"/>
      <c r="H35" s="76"/>
      <c r="I35" s="76"/>
      <c r="J35" s="76"/>
      <c r="K35" s="74"/>
      <c r="L35" s="66"/>
    </row>
    <row r="36" spans="1:12" ht="19">
      <c r="A36" s="81" t="s">
        <v>24</v>
      </c>
      <c r="B36" s="82">
        <v>253.28</v>
      </c>
      <c r="C36" s="83">
        <v>177.05</v>
      </c>
      <c r="D36" s="84">
        <v>14.85</v>
      </c>
      <c r="F36" s="74"/>
      <c r="G36" s="145"/>
      <c r="H36" s="145"/>
      <c r="I36" s="76"/>
      <c r="J36" s="76"/>
      <c r="K36" s="76"/>
      <c r="L36" s="66"/>
    </row>
    <row r="37" spans="1:12" ht="19">
      <c r="A37" s="85" t="s">
        <v>14</v>
      </c>
      <c r="B37" s="74">
        <v>2000000</v>
      </c>
      <c r="C37" s="74">
        <v>2000000</v>
      </c>
      <c r="D37" s="98">
        <v>2000000</v>
      </c>
      <c r="F37" s="74"/>
      <c r="G37" s="101"/>
      <c r="H37" s="101"/>
      <c r="I37" s="102"/>
      <c r="J37" s="103"/>
      <c r="K37" s="102"/>
      <c r="L37" s="66"/>
    </row>
    <row r="38" spans="1:12" ht="19">
      <c r="A38" s="85" t="s">
        <v>9</v>
      </c>
      <c r="B38" s="75">
        <f>B36*B37/SUMPRODUCT(B36:D36, B37:D37)</f>
        <v>0.56893840693652009</v>
      </c>
      <c r="C38" s="75">
        <f>C36*C37/SUMPRODUCT(B36:D36, B37:D37)</f>
        <v>0.39770429938451862</v>
      </c>
      <c r="D38" s="87">
        <f>D36*D37/SUMPRODUCT(B36:D36, B37:D37)</f>
        <v>3.3357293678961321E-2</v>
      </c>
      <c r="F38" s="111"/>
      <c r="G38" s="100"/>
      <c r="H38" s="100"/>
      <c r="I38" s="76"/>
      <c r="J38" s="76"/>
      <c r="K38" s="76"/>
      <c r="L38" s="66"/>
    </row>
    <row r="39" spans="1:12" ht="20" thickBot="1">
      <c r="A39" s="88" t="s">
        <v>64</v>
      </c>
      <c r="B39" s="89">
        <f>SUMPRODUCT(B36:D36, B37:D37)</f>
        <v>890360000</v>
      </c>
      <c r="C39" s="90"/>
      <c r="D39" s="91"/>
      <c r="F39" s="142"/>
      <c r="G39" s="143"/>
      <c r="H39" s="144"/>
      <c r="I39" s="76"/>
      <c r="J39" s="76"/>
      <c r="K39" s="76"/>
      <c r="L39" s="66"/>
    </row>
    <row r="40" spans="1:12" ht="20" thickBot="1">
      <c r="A40" s="135" t="s">
        <v>69</v>
      </c>
      <c r="B40" s="136">
        <f>B39+G18</f>
        <v>874790696.5</v>
      </c>
      <c r="C40" s="137"/>
      <c r="D40" s="138"/>
      <c r="F40" s="76"/>
      <c r="G40" s="76"/>
      <c r="H40" s="76"/>
      <c r="I40" s="76"/>
      <c r="J40" s="76"/>
      <c r="K40" s="74"/>
      <c r="L40" s="66"/>
    </row>
    <row r="41" spans="1:12" ht="20" thickBot="1">
      <c r="K41" s="66"/>
      <c r="L41" s="66"/>
    </row>
    <row r="42" spans="1:12" ht="20" thickBot="1">
      <c r="B42" s="120" t="s">
        <v>60</v>
      </c>
      <c r="C42" s="121">
        <f>B12</f>
        <v>865360000</v>
      </c>
      <c r="K42" s="66"/>
      <c r="L42" s="66"/>
    </row>
    <row r="43" spans="1:12" ht="20" thickBot="1">
      <c r="K43" s="66"/>
      <c r="L43" s="66"/>
    </row>
    <row r="44" spans="1:12" ht="20" thickBot="1">
      <c r="B44" s="118" t="s">
        <v>72</v>
      </c>
      <c r="C44" s="119">
        <f>B40</f>
        <v>874790696.5</v>
      </c>
      <c r="K44" s="66"/>
      <c r="L44" s="66"/>
    </row>
    <row r="45" spans="1:12" ht="20" thickBot="1">
      <c r="K45" s="66"/>
      <c r="L45" s="66"/>
    </row>
    <row r="46" spans="1:12" ht="20" thickBot="1">
      <c r="B46" s="122" t="s">
        <v>73</v>
      </c>
      <c r="C46" s="123">
        <f>C44-C42</f>
        <v>9430696.5</v>
      </c>
      <c r="K46" s="66"/>
      <c r="L46" s="66"/>
    </row>
    <row r="47" spans="1:12" ht="19">
      <c r="D47" s="65">
        <f>(C46-'Static Hedging (Monthly RW)'!C46)/'Static Hedging (Monthly RW)'!C46</f>
        <v>0.47289123673353717</v>
      </c>
      <c r="K47" s="66"/>
      <c r="L47" s="66"/>
    </row>
    <row r="48" spans="1:12" ht="19">
      <c r="K48" s="66"/>
      <c r="L48" s="66"/>
    </row>
    <row r="49" spans="11:12" ht="19">
      <c r="K49" s="66"/>
      <c r="L49" s="66"/>
    </row>
    <row r="50" spans="11:12" ht="19">
      <c r="K50" s="66"/>
      <c r="L50" s="66"/>
    </row>
    <row r="51" spans="11:12" ht="19">
      <c r="K51" s="66"/>
      <c r="L51" s="66"/>
    </row>
    <row r="52" spans="11:12" ht="19">
      <c r="K52" s="66"/>
      <c r="L52" s="66"/>
    </row>
    <row r="53" spans="11:12" ht="19">
      <c r="K53" s="66"/>
      <c r="L53" s="66"/>
    </row>
    <row r="54" spans="11:12" ht="19">
      <c r="K54" s="66"/>
      <c r="L54" s="66"/>
    </row>
    <row r="55" spans="11:12" ht="19">
      <c r="K55" s="66"/>
      <c r="L55" s="66"/>
    </row>
    <row r="56" spans="11:12" ht="19">
      <c r="K56" s="66"/>
      <c r="L56" s="66"/>
    </row>
    <row r="57" spans="11:12" ht="19">
      <c r="K57" s="66"/>
      <c r="L57" s="66"/>
    </row>
    <row r="58" spans="11:12" ht="19">
      <c r="K58" s="66"/>
      <c r="L58" s="66"/>
    </row>
    <row r="59" spans="11:12" ht="19">
      <c r="K59" s="66"/>
      <c r="L59" s="66"/>
    </row>
    <row r="60" spans="11:12" ht="19">
      <c r="K60" s="66"/>
      <c r="L60" s="66"/>
    </row>
    <row r="61" spans="11:12" ht="19">
      <c r="K61" s="66"/>
      <c r="L61" s="66"/>
    </row>
    <row r="62" spans="11:12" ht="19">
      <c r="K62" s="66"/>
      <c r="L62" s="66"/>
    </row>
    <row r="63" spans="11:12" ht="19">
      <c r="K63" s="66"/>
      <c r="L63" s="66"/>
    </row>
    <row r="64" spans="11:12" ht="19">
      <c r="K64" s="66"/>
      <c r="L64" s="66"/>
    </row>
    <row r="65" spans="11:12" ht="19">
      <c r="K65" s="66"/>
      <c r="L65" s="66"/>
    </row>
    <row r="66" spans="11:12" ht="19">
      <c r="K66" s="66"/>
      <c r="L66" s="66"/>
    </row>
    <row r="67" spans="11:12" ht="19">
      <c r="K67" s="66"/>
      <c r="L67" s="66"/>
    </row>
    <row r="68" spans="11:12" ht="19">
      <c r="K68" s="66"/>
      <c r="L68" s="66"/>
    </row>
    <row r="69" spans="11:12" ht="19">
      <c r="K69" s="66"/>
      <c r="L69" s="66"/>
    </row>
    <row r="70" spans="11:12" ht="19">
      <c r="K70" s="66"/>
      <c r="L70" s="66"/>
    </row>
    <row r="71" spans="11:12" ht="19">
      <c r="K71" s="66"/>
      <c r="L71" s="66"/>
    </row>
    <row r="72" spans="11:12" ht="19">
      <c r="K72" s="66"/>
      <c r="L72" s="66"/>
    </row>
    <row r="73" spans="11:12" ht="19">
      <c r="K73" s="66"/>
      <c r="L73" s="66"/>
    </row>
    <row r="74" spans="11:12" ht="19">
      <c r="K74" s="66"/>
      <c r="L74" s="66"/>
    </row>
    <row r="75" spans="11:12" ht="19">
      <c r="K75" s="66"/>
      <c r="L75" s="66"/>
    </row>
    <row r="76" spans="11:12" ht="19">
      <c r="K76" s="66"/>
      <c r="L76" s="66"/>
    </row>
    <row r="77" spans="11:12" ht="19">
      <c r="K77" s="66"/>
      <c r="L77" s="66"/>
    </row>
    <row r="78" spans="11:12" ht="19">
      <c r="K78" s="66"/>
      <c r="L78" s="66"/>
    </row>
    <row r="79" spans="11:12" ht="19">
      <c r="K79" s="66"/>
      <c r="L79" s="66"/>
    </row>
    <row r="80" spans="11:12" ht="19">
      <c r="K80" s="66"/>
      <c r="L80" s="66"/>
    </row>
    <row r="81" spans="11:12" ht="19">
      <c r="K81" s="66"/>
      <c r="L81" s="66"/>
    </row>
    <row r="82" spans="11:12" ht="19">
      <c r="K82" s="66"/>
      <c r="L82" s="66"/>
    </row>
    <row r="83" spans="11:12" ht="19">
      <c r="K83" s="66"/>
      <c r="L83" s="66"/>
    </row>
    <row r="84" spans="11:12" ht="19">
      <c r="K84" s="66"/>
      <c r="L84" s="66"/>
    </row>
    <row r="85" spans="11:12" ht="19">
      <c r="K85" s="66"/>
      <c r="L85" s="66"/>
    </row>
    <row r="86" spans="11:12" ht="19">
      <c r="K86" s="66"/>
      <c r="L86" s="66"/>
    </row>
    <row r="87" spans="11:12" ht="19">
      <c r="K87" s="66"/>
      <c r="L87" s="66"/>
    </row>
    <row r="88" spans="11:12" ht="19">
      <c r="K88" s="66"/>
      <c r="L88" s="66"/>
    </row>
    <row r="89" spans="11:12" ht="19">
      <c r="K89" s="66"/>
      <c r="L89" s="66"/>
    </row>
    <row r="90" spans="11:12" ht="19">
      <c r="K90" s="66"/>
      <c r="L90" s="66"/>
    </row>
    <row r="91" spans="11:12" ht="19">
      <c r="K91" s="66"/>
      <c r="L91" s="66"/>
    </row>
    <row r="92" spans="11:12" ht="19">
      <c r="K92" s="66"/>
      <c r="L92" s="66"/>
    </row>
    <row r="93" spans="11:12" ht="19">
      <c r="K93" s="66"/>
      <c r="L93" s="66"/>
    </row>
    <row r="94" spans="11:12" ht="19">
      <c r="K94" s="66"/>
      <c r="L94" s="66"/>
    </row>
    <row r="95" spans="11:12" ht="19">
      <c r="K95" s="66"/>
      <c r="L95" s="66"/>
    </row>
    <row r="96" spans="11:12" ht="19">
      <c r="K96" s="66"/>
      <c r="L96" s="66"/>
    </row>
    <row r="97" spans="11:12" ht="19">
      <c r="K97" s="66"/>
      <c r="L97" s="66"/>
    </row>
    <row r="98" spans="11:12" ht="19">
      <c r="K98" s="66"/>
      <c r="L98" s="66"/>
    </row>
    <row r="99" spans="11:12" ht="19">
      <c r="K99" s="66"/>
      <c r="L99" s="66"/>
    </row>
    <row r="100" spans="11:12" ht="19">
      <c r="K100" s="66"/>
      <c r="L100" s="66"/>
    </row>
    <row r="101" spans="11:12" ht="19">
      <c r="K101" s="66"/>
      <c r="L101" s="66"/>
    </row>
    <row r="102" spans="11:12" ht="19">
      <c r="K102" s="66"/>
      <c r="L102" s="66"/>
    </row>
    <row r="103" spans="11:12" ht="19">
      <c r="K103" s="66"/>
      <c r="L103" s="66"/>
    </row>
    <row r="104" spans="11:12" ht="19">
      <c r="K104" s="66"/>
      <c r="L104" s="66"/>
    </row>
    <row r="105" spans="11:12" ht="19">
      <c r="K105" s="66"/>
      <c r="L105" s="66"/>
    </row>
    <row r="106" spans="11:12" ht="19">
      <c r="K106" s="66"/>
      <c r="L106" s="66"/>
    </row>
    <row r="107" spans="11:12" ht="19">
      <c r="K107" s="66"/>
      <c r="L107" s="66"/>
    </row>
    <row r="108" spans="11:12" ht="19">
      <c r="K108" s="66"/>
      <c r="L108" s="66"/>
    </row>
    <row r="109" spans="11:12" ht="19">
      <c r="K109" s="66"/>
      <c r="L109" s="66"/>
    </row>
    <row r="110" spans="11:12" ht="19">
      <c r="K110" s="66"/>
      <c r="L110" s="66"/>
    </row>
    <row r="111" spans="11:12" ht="19">
      <c r="K111" s="66"/>
      <c r="L111" s="66"/>
    </row>
    <row r="112" spans="11:12" ht="19">
      <c r="K112" s="66"/>
      <c r="L112" s="66"/>
    </row>
    <row r="113" spans="11:12" ht="19">
      <c r="K113" s="66"/>
      <c r="L113" s="66"/>
    </row>
    <row r="114" spans="11:12" ht="19">
      <c r="K114" s="66"/>
      <c r="L114" s="66"/>
    </row>
    <row r="115" spans="11:12" ht="19">
      <c r="K115" s="66"/>
      <c r="L115" s="66"/>
    </row>
    <row r="116" spans="11:12" ht="19">
      <c r="K116" s="66"/>
      <c r="L116" s="66"/>
    </row>
    <row r="117" spans="11:12" ht="19">
      <c r="K117" s="66"/>
      <c r="L117" s="66"/>
    </row>
    <row r="118" spans="11:12" ht="19">
      <c r="K118" s="66"/>
      <c r="L118" s="66"/>
    </row>
    <row r="119" spans="11:12" ht="19">
      <c r="K119" s="66"/>
      <c r="L119" s="66"/>
    </row>
    <row r="120" spans="11:12" ht="19">
      <c r="K120" s="66"/>
      <c r="L120" s="66"/>
    </row>
    <row r="121" spans="11:12" ht="19">
      <c r="K121" s="66"/>
      <c r="L121" s="66"/>
    </row>
    <row r="122" spans="11:12" ht="19">
      <c r="K122" s="66"/>
      <c r="L122" s="66"/>
    </row>
    <row r="123" spans="11:12" ht="19">
      <c r="K123" s="66"/>
      <c r="L123" s="66"/>
    </row>
    <row r="124" spans="11:12" ht="19">
      <c r="K124" s="66"/>
      <c r="L124" s="66"/>
    </row>
    <row r="125" spans="11:12" ht="19">
      <c r="K125" s="66"/>
      <c r="L125" s="66"/>
    </row>
    <row r="126" spans="11:12" ht="19">
      <c r="K126" s="66"/>
      <c r="L126" s="66"/>
    </row>
    <row r="127" spans="11:12" ht="19">
      <c r="K127" s="66"/>
      <c r="L127" s="66"/>
    </row>
    <row r="128" spans="11:12" ht="19">
      <c r="K128" s="66"/>
      <c r="L128" s="66"/>
    </row>
    <row r="129" spans="11:12" ht="19">
      <c r="K129" s="66"/>
      <c r="L129" s="66"/>
    </row>
    <row r="130" spans="11:12" ht="19">
      <c r="K130" s="66"/>
      <c r="L130" s="66"/>
    </row>
    <row r="131" spans="11:12" ht="19">
      <c r="K131" s="66"/>
      <c r="L131" s="66"/>
    </row>
    <row r="132" spans="11:12" ht="19">
      <c r="K132" s="66"/>
      <c r="L132" s="66"/>
    </row>
    <row r="133" spans="11:12" ht="19">
      <c r="K133" s="66"/>
      <c r="L133" s="66"/>
    </row>
    <row r="134" spans="11:12" ht="19">
      <c r="K134" s="66"/>
      <c r="L134" s="66"/>
    </row>
    <row r="135" spans="11:12" ht="19">
      <c r="K135" s="66"/>
      <c r="L135" s="66"/>
    </row>
    <row r="136" spans="11:12" ht="19">
      <c r="K136" s="66"/>
      <c r="L136" s="66"/>
    </row>
    <row r="137" spans="11:12" ht="19">
      <c r="K137" s="66"/>
      <c r="L137" s="66"/>
    </row>
    <row r="138" spans="11:12" ht="19">
      <c r="K138" s="66"/>
      <c r="L138" s="66"/>
    </row>
    <row r="139" spans="11:12" ht="19">
      <c r="K139" s="66"/>
      <c r="L139" s="66"/>
    </row>
    <row r="140" spans="11:12" ht="19">
      <c r="K140" s="66"/>
      <c r="L140" s="66"/>
    </row>
    <row r="141" spans="11:12" ht="19">
      <c r="K141" s="66"/>
      <c r="L141" s="66"/>
    </row>
    <row r="142" spans="11:12" ht="19">
      <c r="K142" s="66"/>
      <c r="L142" s="66"/>
    </row>
    <row r="143" spans="11:12" ht="19">
      <c r="K143" s="66"/>
      <c r="L143" s="66"/>
    </row>
    <row r="144" spans="11:12" ht="19">
      <c r="K144" s="66"/>
      <c r="L144" s="66"/>
    </row>
    <row r="145" spans="11:12" ht="19">
      <c r="K145" s="66"/>
      <c r="L145" s="66"/>
    </row>
    <row r="146" spans="11:12" ht="19">
      <c r="K146" s="66"/>
      <c r="L146" s="66"/>
    </row>
    <row r="147" spans="11:12" ht="19">
      <c r="K147" s="66"/>
      <c r="L147" s="66"/>
    </row>
    <row r="148" spans="11:12" ht="19">
      <c r="K148" s="66"/>
      <c r="L148" s="66"/>
    </row>
    <row r="149" spans="11:12" ht="19">
      <c r="K149" s="66"/>
      <c r="L149" s="66"/>
    </row>
    <row r="150" spans="11:12" ht="19">
      <c r="K150" s="66"/>
      <c r="L150" s="66"/>
    </row>
    <row r="151" spans="11:12" ht="19">
      <c r="K151" s="66"/>
      <c r="L151" s="66"/>
    </row>
    <row r="152" spans="11:12" ht="19">
      <c r="K152" s="66"/>
      <c r="L152" s="66"/>
    </row>
    <row r="153" spans="11:12" ht="19">
      <c r="K153" s="66"/>
      <c r="L153" s="66"/>
    </row>
    <row r="154" spans="11:12" ht="19">
      <c r="K154" s="66"/>
      <c r="L154" s="66"/>
    </row>
    <row r="155" spans="11:12" ht="19">
      <c r="K155" s="66"/>
      <c r="L155" s="66"/>
    </row>
    <row r="156" spans="11:12" ht="19">
      <c r="K156" s="66"/>
      <c r="L156" s="66"/>
    </row>
    <row r="157" spans="11:12" ht="19">
      <c r="K157" s="66"/>
      <c r="L157" s="66"/>
    </row>
    <row r="158" spans="11:12" ht="19">
      <c r="K158" s="66"/>
      <c r="L158" s="66"/>
    </row>
    <row r="159" spans="11:12" ht="19">
      <c r="K159" s="66"/>
      <c r="L159" s="66"/>
    </row>
    <row r="160" spans="11:12" ht="19">
      <c r="K160" s="66"/>
      <c r="L160" s="66"/>
    </row>
    <row r="161" spans="11:12" ht="19">
      <c r="K161" s="66"/>
      <c r="L161" s="66"/>
    </row>
    <row r="162" spans="11:12" ht="19">
      <c r="K162" s="66"/>
      <c r="L162" s="66"/>
    </row>
    <row r="163" spans="11:12" ht="19">
      <c r="K163" s="66"/>
      <c r="L163" s="66"/>
    </row>
    <row r="164" spans="11:12" ht="19">
      <c r="K164" s="66"/>
      <c r="L164" s="66"/>
    </row>
    <row r="165" spans="11:12" ht="19">
      <c r="K165" s="66"/>
      <c r="L165" s="66"/>
    </row>
    <row r="166" spans="11:12" ht="19">
      <c r="K166" s="66"/>
      <c r="L166" s="66"/>
    </row>
    <row r="167" spans="11:12" ht="19">
      <c r="K167" s="66"/>
      <c r="L167" s="66"/>
    </row>
    <row r="168" spans="11:12" ht="19">
      <c r="K168" s="66"/>
      <c r="L168" s="66"/>
    </row>
    <row r="169" spans="11:12" ht="19">
      <c r="K169" s="66"/>
      <c r="L169" s="66"/>
    </row>
    <row r="170" spans="11:12" ht="19">
      <c r="K170" s="66"/>
      <c r="L170" s="66"/>
    </row>
    <row r="171" spans="11:12" ht="19">
      <c r="K171" s="66"/>
      <c r="L171" s="66"/>
    </row>
    <row r="172" spans="11:12" ht="19">
      <c r="K172" s="66"/>
      <c r="L172" s="66"/>
    </row>
    <row r="173" spans="11:12" ht="19">
      <c r="K173" s="66"/>
      <c r="L173" s="66"/>
    </row>
    <row r="174" spans="11:12" ht="19">
      <c r="K174" s="66"/>
      <c r="L174" s="66"/>
    </row>
    <row r="175" spans="11:12" ht="19">
      <c r="K175" s="66"/>
      <c r="L175" s="66"/>
    </row>
    <row r="176" spans="11:12" ht="19">
      <c r="K176" s="66"/>
      <c r="L176" s="66"/>
    </row>
    <row r="177" spans="11:12" ht="19">
      <c r="K177" s="66"/>
      <c r="L177" s="66"/>
    </row>
    <row r="178" spans="11:12" ht="19">
      <c r="K178" s="66"/>
      <c r="L178" s="66"/>
    </row>
    <row r="179" spans="11:12" ht="19">
      <c r="K179" s="66"/>
      <c r="L179" s="66"/>
    </row>
    <row r="180" spans="11:12" ht="19">
      <c r="K180" s="66"/>
      <c r="L180" s="66"/>
    </row>
    <row r="181" spans="11:12" ht="19">
      <c r="K181" s="66"/>
      <c r="L181" s="66"/>
    </row>
    <row r="182" spans="11:12" ht="19">
      <c r="K182" s="66"/>
      <c r="L182" s="66"/>
    </row>
    <row r="183" spans="11:12" ht="19">
      <c r="K183" s="66"/>
      <c r="L183" s="66"/>
    </row>
    <row r="184" spans="11:12" ht="19">
      <c r="K184" s="66"/>
      <c r="L184" s="66"/>
    </row>
    <row r="185" spans="11:12" ht="19">
      <c r="K185" s="66"/>
      <c r="L185" s="66"/>
    </row>
    <row r="186" spans="11:12" ht="19">
      <c r="K186" s="66"/>
      <c r="L186" s="66"/>
    </row>
    <row r="187" spans="11:12" ht="19">
      <c r="K187" s="66"/>
      <c r="L187" s="66"/>
    </row>
    <row r="188" spans="11:12" ht="19">
      <c r="K188" s="66"/>
      <c r="L188" s="66"/>
    </row>
    <row r="189" spans="11:12" ht="19">
      <c r="K189" s="66"/>
      <c r="L189" s="66"/>
    </row>
    <row r="190" spans="11:12" ht="19">
      <c r="K190" s="66"/>
      <c r="L190" s="66"/>
    </row>
    <row r="191" spans="11:12" ht="19">
      <c r="K191" s="66"/>
      <c r="L191" s="66"/>
    </row>
    <row r="192" spans="11:12" ht="19">
      <c r="K192" s="66"/>
      <c r="L192" s="66"/>
    </row>
    <row r="193" spans="11:12" ht="19">
      <c r="K193" s="66"/>
      <c r="L193" s="66"/>
    </row>
    <row r="194" spans="11:12" ht="19">
      <c r="K194" s="66"/>
      <c r="L194" s="66"/>
    </row>
    <row r="195" spans="11:12" ht="19">
      <c r="K195" s="66"/>
      <c r="L195" s="66"/>
    </row>
    <row r="196" spans="11:12" ht="19">
      <c r="K196" s="66"/>
      <c r="L196" s="66"/>
    </row>
    <row r="197" spans="11:12" ht="19">
      <c r="K197" s="66"/>
      <c r="L197" s="66"/>
    </row>
    <row r="198" spans="11:12" ht="19">
      <c r="K198" s="66"/>
      <c r="L198" s="66"/>
    </row>
    <row r="199" spans="11:12" ht="19">
      <c r="K199" s="66"/>
      <c r="L199" s="66"/>
    </row>
    <row r="200" spans="11:12" ht="19">
      <c r="K200" s="66"/>
      <c r="L200" s="66"/>
    </row>
    <row r="201" spans="11:12" ht="19">
      <c r="K201" s="66"/>
      <c r="L201" s="66"/>
    </row>
    <row r="202" spans="11:12" ht="19">
      <c r="K202" s="66"/>
      <c r="L202" s="66"/>
    </row>
    <row r="203" spans="11:12" ht="19">
      <c r="K203" s="66"/>
      <c r="L203" s="66"/>
    </row>
    <row r="204" spans="11:12" ht="19">
      <c r="K204" s="66"/>
      <c r="L204" s="66"/>
    </row>
    <row r="205" spans="11:12" ht="19">
      <c r="K205" s="66"/>
      <c r="L205" s="66"/>
    </row>
    <row r="206" spans="11:12" ht="19">
      <c r="K206" s="66"/>
      <c r="L206" s="66"/>
    </row>
    <row r="207" spans="11:12" ht="19">
      <c r="K207" s="66"/>
      <c r="L207" s="66"/>
    </row>
    <row r="208" spans="11:12" ht="19">
      <c r="K208" s="66"/>
      <c r="L208" s="66"/>
    </row>
    <row r="209" spans="11:12" ht="19">
      <c r="K209" s="66"/>
      <c r="L209" s="66"/>
    </row>
    <row r="210" spans="11:12" ht="19">
      <c r="K210" s="66"/>
      <c r="L210" s="66"/>
    </row>
    <row r="211" spans="11:12" ht="19">
      <c r="K211" s="66"/>
      <c r="L211" s="66"/>
    </row>
    <row r="212" spans="11:12" ht="19">
      <c r="K212" s="66"/>
      <c r="L212" s="66"/>
    </row>
    <row r="213" spans="11:12" ht="19">
      <c r="K213" s="66"/>
      <c r="L213" s="66"/>
    </row>
    <row r="214" spans="11:12" ht="19">
      <c r="K214" s="66"/>
      <c r="L214" s="66"/>
    </row>
    <row r="215" spans="11:12" ht="19">
      <c r="K215" s="66"/>
      <c r="L215" s="66"/>
    </row>
    <row r="216" spans="11:12" ht="19">
      <c r="K216" s="66"/>
      <c r="L216" s="66"/>
    </row>
    <row r="217" spans="11:12" ht="19">
      <c r="K217" s="66"/>
      <c r="L217" s="66"/>
    </row>
    <row r="218" spans="11:12" ht="19">
      <c r="K218" s="66"/>
      <c r="L218" s="66"/>
    </row>
    <row r="219" spans="11:12" ht="19">
      <c r="K219" s="66"/>
      <c r="L219" s="66"/>
    </row>
    <row r="220" spans="11:12" ht="19">
      <c r="K220" s="66"/>
      <c r="L220" s="66"/>
    </row>
    <row r="221" spans="11:12" ht="19">
      <c r="K221" s="66"/>
      <c r="L221" s="66"/>
    </row>
    <row r="222" spans="11:12" ht="19">
      <c r="K222" s="66"/>
      <c r="L222" s="66"/>
    </row>
    <row r="223" spans="11:12" ht="19">
      <c r="K223" s="66"/>
      <c r="L223" s="66"/>
    </row>
    <row r="224" spans="11:12" ht="19">
      <c r="K224" s="66"/>
      <c r="L224" s="66"/>
    </row>
    <row r="225" spans="11:12" ht="19">
      <c r="K225" s="66"/>
      <c r="L225" s="66"/>
    </row>
    <row r="226" spans="11:12" ht="19">
      <c r="K226" s="66"/>
      <c r="L226" s="66"/>
    </row>
    <row r="227" spans="11:12" ht="19">
      <c r="K227" s="66"/>
      <c r="L227" s="66"/>
    </row>
    <row r="228" spans="11:12" ht="19">
      <c r="K228" s="66"/>
      <c r="L228" s="66"/>
    </row>
    <row r="229" spans="11:12" ht="19">
      <c r="K229" s="66"/>
      <c r="L229" s="66"/>
    </row>
    <row r="230" spans="11:12" ht="19">
      <c r="K230" s="66"/>
      <c r="L230" s="66"/>
    </row>
    <row r="231" spans="11:12" ht="19">
      <c r="K231" s="66"/>
      <c r="L231" s="66"/>
    </row>
    <row r="232" spans="11:12" ht="19">
      <c r="K232" s="66"/>
      <c r="L232" s="66"/>
    </row>
    <row r="233" spans="11:12" ht="19">
      <c r="K233" s="66"/>
      <c r="L233" s="66"/>
    </row>
    <row r="234" spans="11:12" ht="19">
      <c r="K234" s="66"/>
      <c r="L234" s="66"/>
    </row>
    <row r="235" spans="11:12" ht="19">
      <c r="K235" s="66"/>
      <c r="L235" s="66"/>
    </row>
    <row r="236" spans="11:12" ht="19">
      <c r="K236" s="66"/>
      <c r="L236" s="66"/>
    </row>
    <row r="237" spans="11:12" ht="19">
      <c r="K237" s="66"/>
      <c r="L237" s="66"/>
    </row>
    <row r="238" spans="11:12" ht="19">
      <c r="K238" s="66"/>
      <c r="L238" s="66"/>
    </row>
    <row r="239" spans="11:12" ht="19">
      <c r="K239" s="66"/>
      <c r="L239" s="66"/>
    </row>
    <row r="240" spans="11:12" ht="19">
      <c r="K240" s="66"/>
      <c r="L240" s="66"/>
    </row>
    <row r="241" spans="11:12" ht="19">
      <c r="K241" s="66"/>
      <c r="L241" s="66"/>
    </row>
    <row r="242" spans="11:12" ht="19">
      <c r="K242" s="66"/>
      <c r="L242" s="66"/>
    </row>
    <row r="243" spans="11:12" ht="19">
      <c r="K243" s="66"/>
      <c r="L243" s="66"/>
    </row>
    <row r="244" spans="11:12" ht="19">
      <c r="K244" s="66"/>
      <c r="L244" s="66"/>
    </row>
    <row r="245" spans="11:12" ht="19">
      <c r="K245" s="66"/>
      <c r="L245" s="66"/>
    </row>
    <row r="246" spans="11:12" ht="19">
      <c r="K246" s="66"/>
      <c r="L246" s="66"/>
    </row>
    <row r="247" spans="11:12" ht="19">
      <c r="K247" s="66"/>
      <c r="L247" s="66"/>
    </row>
    <row r="248" spans="11:12" ht="19">
      <c r="K248" s="66"/>
      <c r="L248" s="66"/>
    </row>
    <row r="249" spans="11:12" ht="19">
      <c r="K249" s="66"/>
      <c r="L249" s="66"/>
    </row>
    <row r="250" spans="11:12" ht="19">
      <c r="K250" s="66"/>
      <c r="L250" s="66"/>
    </row>
    <row r="251" spans="11:12" ht="19">
      <c r="K251" s="66"/>
      <c r="L251" s="66"/>
    </row>
    <row r="252" spans="11:12" ht="19">
      <c r="K252" s="66"/>
      <c r="L252" s="66"/>
    </row>
    <row r="253" spans="11:12" ht="19">
      <c r="K253" s="66"/>
      <c r="L253" s="66"/>
    </row>
    <row r="254" spans="11:12" ht="19">
      <c r="K254" s="66"/>
      <c r="L254" s="66"/>
    </row>
    <row r="255" spans="11:12" ht="19">
      <c r="K255" s="66"/>
      <c r="L255" s="66"/>
    </row>
    <row r="256" spans="11:12" ht="19">
      <c r="K256" s="66"/>
      <c r="L256" s="66"/>
    </row>
    <row r="257" spans="11:12" ht="19">
      <c r="K257" s="66"/>
      <c r="L257" s="66"/>
    </row>
    <row r="258" spans="11:12" ht="19">
      <c r="K258" s="66"/>
      <c r="L258" s="66"/>
    </row>
    <row r="259" spans="11:12" ht="19">
      <c r="K259" s="66"/>
      <c r="L259" s="66"/>
    </row>
    <row r="260" spans="11:12" ht="19">
      <c r="K260" s="66"/>
      <c r="L260" s="66"/>
    </row>
    <row r="261" spans="11:12" ht="19">
      <c r="K261" s="66"/>
      <c r="L261" s="66"/>
    </row>
    <row r="262" spans="11:12" ht="19">
      <c r="K262" s="66"/>
      <c r="L262" s="66"/>
    </row>
    <row r="263" spans="11:12" ht="19">
      <c r="K263" s="66"/>
      <c r="L263" s="66"/>
    </row>
    <row r="264" spans="11:12" ht="19">
      <c r="K264" s="66"/>
      <c r="L264" s="66"/>
    </row>
    <row r="265" spans="11:12" ht="19">
      <c r="K265" s="66"/>
      <c r="L265" s="66"/>
    </row>
    <row r="266" spans="11:12" ht="19">
      <c r="K266" s="66"/>
      <c r="L266" s="66"/>
    </row>
    <row r="267" spans="11:12" ht="19">
      <c r="K267" s="66"/>
      <c r="L267" s="66"/>
    </row>
    <row r="268" spans="11:12" ht="19">
      <c r="K268" s="66"/>
      <c r="L268" s="66"/>
    </row>
    <row r="269" spans="11:12" ht="19">
      <c r="K269" s="66"/>
      <c r="L269" s="66"/>
    </row>
    <row r="270" spans="11:12" ht="19">
      <c r="K270" s="66"/>
      <c r="L270" s="66"/>
    </row>
    <row r="271" spans="11:12" ht="19">
      <c r="K271" s="66"/>
      <c r="L271" s="66"/>
    </row>
    <row r="272" spans="11:12" ht="19">
      <c r="K272" s="66"/>
      <c r="L272" s="66"/>
    </row>
    <row r="273" spans="11:12" ht="19">
      <c r="K273" s="66"/>
      <c r="L273" s="66"/>
    </row>
    <row r="274" spans="11:12" ht="19">
      <c r="K274" s="66"/>
      <c r="L274" s="66"/>
    </row>
    <row r="275" spans="11:12" ht="19">
      <c r="K275" s="66"/>
      <c r="L275" s="66"/>
    </row>
    <row r="276" spans="11:12" ht="19">
      <c r="K276" s="66"/>
      <c r="L276" s="66"/>
    </row>
    <row r="277" spans="11:12" ht="19">
      <c r="K277" s="66"/>
      <c r="L277" s="66"/>
    </row>
    <row r="278" spans="11:12" ht="19">
      <c r="K278" s="66"/>
      <c r="L278" s="66"/>
    </row>
    <row r="279" spans="11:12" ht="19">
      <c r="K279" s="66"/>
      <c r="L279" s="66"/>
    </row>
    <row r="280" spans="11:12" ht="19">
      <c r="K280" s="66"/>
      <c r="L280" s="66"/>
    </row>
    <row r="281" spans="11:12" ht="19">
      <c r="K281" s="66"/>
      <c r="L281" s="66"/>
    </row>
    <row r="282" spans="11:12" ht="19">
      <c r="K282" s="66"/>
      <c r="L282" s="66"/>
    </row>
    <row r="283" spans="11:12" ht="19">
      <c r="K283" s="66"/>
      <c r="L283" s="66"/>
    </row>
    <row r="284" spans="11:12" ht="19">
      <c r="K284" s="66"/>
      <c r="L284" s="66"/>
    </row>
    <row r="285" spans="11:12" ht="19">
      <c r="K285" s="66"/>
      <c r="L285" s="66"/>
    </row>
    <row r="286" spans="11:12" ht="19">
      <c r="K286" s="66"/>
      <c r="L286" s="66"/>
    </row>
    <row r="287" spans="11:12" ht="19">
      <c r="K287" s="66"/>
      <c r="L287" s="66"/>
    </row>
    <row r="288" spans="11:12" ht="19">
      <c r="K288" s="66"/>
      <c r="L288" s="66"/>
    </row>
    <row r="289" spans="11:12" ht="19">
      <c r="K289" s="66"/>
      <c r="L289" s="66"/>
    </row>
    <row r="290" spans="11:12" ht="19">
      <c r="K290" s="66"/>
      <c r="L290" s="66"/>
    </row>
    <row r="291" spans="11:12" ht="19">
      <c r="K291" s="66"/>
      <c r="L291" s="66"/>
    </row>
    <row r="292" spans="11:12" ht="19">
      <c r="K292" s="66"/>
      <c r="L292" s="66"/>
    </row>
    <row r="293" spans="11:12" ht="19">
      <c r="K293" s="66"/>
      <c r="L293" s="66"/>
    </row>
    <row r="294" spans="11:12" ht="19">
      <c r="K294" s="66"/>
      <c r="L294" s="66"/>
    </row>
    <row r="295" spans="11:12" ht="19">
      <c r="K295" s="66"/>
      <c r="L295" s="66"/>
    </row>
    <row r="296" spans="11:12" ht="19">
      <c r="K296" s="66"/>
      <c r="L296" s="66"/>
    </row>
    <row r="297" spans="11:12" ht="19">
      <c r="K297" s="66"/>
      <c r="L297" s="66"/>
    </row>
    <row r="298" spans="11:12" ht="19">
      <c r="K298" s="66"/>
      <c r="L298" s="66"/>
    </row>
    <row r="299" spans="11:12" ht="19">
      <c r="K299" s="66"/>
      <c r="L299" s="66"/>
    </row>
    <row r="300" spans="11:12" ht="19">
      <c r="K300" s="66"/>
      <c r="L300" s="66"/>
    </row>
    <row r="301" spans="11:12" ht="19">
      <c r="K301" s="66"/>
      <c r="L301" s="66"/>
    </row>
    <row r="302" spans="11:12" ht="19">
      <c r="K302" s="66"/>
      <c r="L302" s="66"/>
    </row>
    <row r="303" spans="11:12" ht="19">
      <c r="K303" s="66"/>
      <c r="L303" s="66"/>
    </row>
    <row r="304" spans="11:12" ht="19">
      <c r="K304" s="66"/>
      <c r="L304" s="66"/>
    </row>
    <row r="305" spans="11:12" ht="19">
      <c r="K305" s="66"/>
      <c r="L305" s="66"/>
    </row>
    <row r="306" spans="11:12" ht="19">
      <c r="K306" s="66"/>
      <c r="L306" s="66"/>
    </row>
    <row r="307" spans="11:12" ht="19">
      <c r="K307" s="66"/>
      <c r="L307" s="66"/>
    </row>
    <row r="308" spans="11:12" ht="19">
      <c r="K308" s="66"/>
      <c r="L308" s="66"/>
    </row>
    <row r="309" spans="11:12" ht="19">
      <c r="K309" s="66"/>
      <c r="L309" s="66"/>
    </row>
    <row r="310" spans="11:12" ht="19">
      <c r="K310" s="66"/>
      <c r="L310" s="66"/>
    </row>
    <row r="311" spans="11:12" ht="19">
      <c r="K311" s="66"/>
      <c r="L311" s="66"/>
    </row>
    <row r="312" spans="11:12" ht="19">
      <c r="K312" s="66"/>
      <c r="L312" s="66"/>
    </row>
    <row r="313" spans="11:12" ht="19">
      <c r="K313" s="66"/>
      <c r="L313" s="66"/>
    </row>
    <row r="314" spans="11:12" ht="19">
      <c r="K314" s="66"/>
      <c r="L314" s="66"/>
    </row>
    <row r="315" spans="11:12" ht="19">
      <c r="K315" s="66"/>
      <c r="L315" s="66"/>
    </row>
    <row r="316" spans="11:12" ht="19">
      <c r="K316" s="66"/>
      <c r="L316" s="66"/>
    </row>
    <row r="317" spans="11:12" ht="19">
      <c r="K317" s="66"/>
      <c r="L317" s="66"/>
    </row>
    <row r="318" spans="11:12" ht="19">
      <c r="K318" s="66"/>
      <c r="L318" s="66"/>
    </row>
    <row r="319" spans="11:12" ht="19">
      <c r="K319" s="66"/>
      <c r="L319" s="66"/>
    </row>
    <row r="320" spans="11:12" ht="19">
      <c r="K320" s="66"/>
      <c r="L320" s="66"/>
    </row>
    <row r="321" spans="11:12" ht="19">
      <c r="K321" s="66"/>
      <c r="L321" s="66"/>
    </row>
    <row r="322" spans="11:12" ht="19">
      <c r="K322" s="66"/>
      <c r="L322" s="66"/>
    </row>
    <row r="323" spans="11:12" ht="19">
      <c r="K323" s="66"/>
      <c r="L323" s="66"/>
    </row>
    <row r="324" spans="11:12" ht="19">
      <c r="K324" s="66"/>
      <c r="L324" s="66"/>
    </row>
    <row r="325" spans="11:12" ht="19">
      <c r="K325" s="66"/>
      <c r="L325" s="66"/>
    </row>
    <row r="326" spans="11:12" ht="19">
      <c r="K326" s="66"/>
      <c r="L326" s="66"/>
    </row>
    <row r="327" spans="11:12" ht="19">
      <c r="K327" s="66"/>
      <c r="L327" s="66"/>
    </row>
    <row r="328" spans="11:12" ht="19">
      <c r="K328" s="66"/>
      <c r="L328" s="66"/>
    </row>
    <row r="329" spans="11:12" ht="19">
      <c r="K329" s="66"/>
      <c r="L329" s="66"/>
    </row>
    <row r="330" spans="11:12" ht="19">
      <c r="K330" s="66"/>
      <c r="L330" s="66"/>
    </row>
    <row r="331" spans="11:12" ht="19">
      <c r="K331" s="66"/>
      <c r="L331" s="66"/>
    </row>
    <row r="332" spans="11:12" ht="19">
      <c r="K332" s="66"/>
      <c r="L332" s="66"/>
    </row>
    <row r="333" spans="11:12" ht="19">
      <c r="K333" s="66"/>
      <c r="L333" s="66"/>
    </row>
    <row r="334" spans="11:12" ht="19">
      <c r="K334" s="66"/>
      <c r="L334" s="66"/>
    </row>
    <row r="335" spans="11:12" ht="19">
      <c r="K335" s="66"/>
      <c r="L335" s="66"/>
    </row>
    <row r="336" spans="11:12" ht="19">
      <c r="K336" s="66"/>
      <c r="L336" s="66"/>
    </row>
    <row r="337" spans="11:12" ht="19">
      <c r="K337" s="66"/>
      <c r="L337" s="66"/>
    </row>
    <row r="338" spans="11:12" ht="19">
      <c r="K338" s="66"/>
      <c r="L338" s="66"/>
    </row>
    <row r="339" spans="11:12" ht="19">
      <c r="K339" s="66"/>
      <c r="L339" s="66"/>
    </row>
    <row r="340" spans="11:12" ht="19">
      <c r="K340" s="66"/>
      <c r="L340" s="66"/>
    </row>
    <row r="341" spans="11:12" ht="19">
      <c r="K341" s="66"/>
      <c r="L341" s="66"/>
    </row>
    <row r="342" spans="11:12" ht="19">
      <c r="K342" s="66"/>
      <c r="L342" s="66"/>
    </row>
    <row r="343" spans="11:12" ht="19">
      <c r="K343" s="66"/>
      <c r="L343" s="66"/>
    </row>
    <row r="344" spans="11:12" ht="19">
      <c r="K344" s="66"/>
      <c r="L344" s="66"/>
    </row>
    <row r="345" spans="11:12" ht="19">
      <c r="K345" s="66"/>
      <c r="L345" s="66"/>
    </row>
    <row r="346" spans="11:12" ht="19">
      <c r="K346" s="66"/>
      <c r="L346" s="66"/>
    </row>
    <row r="347" spans="11:12" ht="19">
      <c r="K347" s="66"/>
      <c r="L347" s="66"/>
    </row>
    <row r="348" spans="11:12" ht="19">
      <c r="K348" s="66"/>
      <c r="L348" s="66"/>
    </row>
    <row r="349" spans="11:12" ht="19">
      <c r="K349" s="66"/>
      <c r="L349" s="66"/>
    </row>
    <row r="350" spans="11:12" ht="19">
      <c r="K350" s="66"/>
      <c r="L350" s="66"/>
    </row>
    <row r="351" spans="11:12" ht="19">
      <c r="K351" s="66"/>
      <c r="L351" s="66"/>
    </row>
    <row r="352" spans="11:12" ht="19">
      <c r="K352" s="66"/>
      <c r="L352" s="66"/>
    </row>
    <row r="353" spans="11:12" ht="19">
      <c r="K353" s="66"/>
      <c r="L353" s="66"/>
    </row>
    <row r="354" spans="11:12" ht="19">
      <c r="K354" s="66"/>
      <c r="L354" s="66"/>
    </row>
    <row r="355" spans="11:12" ht="19">
      <c r="K355" s="66"/>
      <c r="L355" s="66"/>
    </row>
    <row r="356" spans="11:12" ht="19">
      <c r="K356" s="66"/>
      <c r="L356" s="66"/>
    </row>
    <row r="357" spans="11:12" ht="19">
      <c r="K357" s="66"/>
      <c r="L357" s="66"/>
    </row>
    <row r="358" spans="11:12" ht="19">
      <c r="K358" s="66"/>
      <c r="L358" s="66"/>
    </row>
    <row r="359" spans="11:12" ht="19">
      <c r="K359" s="66"/>
      <c r="L359" s="66"/>
    </row>
    <row r="360" spans="11:12" ht="19">
      <c r="K360" s="66"/>
      <c r="L360" s="66"/>
    </row>
    <row r="361" spans="11:12" ht="19">
      <c r="K361" s="66"/>
      <c r="L361" s="66"/>
    </row>
    <row r="362" spans="11:12" ht="19">
      <c r="K362" s="66"/>
      <c r="L362" s="66"/>
    </row>
    <row r="363" spans="11:12" ht="19">
      <c r="K363" s="66"/>
      <c r="L363" s="66"/>
    </row>
    <row r="364" spans="11:12" ht="19">
      <c r="K364" s="66"/>
      <c r="L364" s="66"/>
    </row>
    <row r="365" spans="11:12" ht="19">
      <c r="K365" s="66"/>
      <c r="L365" s="66"/>
    </row>
    <row r="366" spans="11:12" ht="19">
      <c r="K366" s="66"/>
      <c r="L366" s="66"/>
    </row>
    <row r="367" spans="11:12" ht="19">
      <c r="K367" s="66"/>
      <c r="L367" s="66"/>
    </row>
    <row r="368" spans="11:12" ht="19">
      <c r="K368" s="66"/>
      <c r="L368" s="66"/>
    </row>
    <row r="369" spans="11:12" ht="19">
      <c r="K369" s="66"/>
      <c r="L369" s="66"/>
    </row>
    <row r="370" spans="11:12" ht="19">
      <c r="K370" s="66"/>
      <c r="L370" s="66"/>
    </row>
    <row r="371" spans="11:12" ht="19">
      <c r="K371" s="66"/>
      <c r="L371" s="66"/>
    </row>
    <row r="372" spans="11:12" ht="19">
      <c r="K372" s="66"/>
      <c r="L372" s="66"/>
    </row>
    <row r="373" spans="11:12" ht="19">
      <c r="K373" s="66"/>
      <c r="L373" s="66"/>
    </row>
    <row r="374" spans="11:12" ht="19">
      <c r="K374" s="66"/>
      <c r="L374" s="66"/>
    </row>
    <row r="375" spans="11:12" ht="19">
      <c r="K375" s="66"/>
      <c r="L375" s="66"/>
    </row>
    <row r="376" spans="11:12" ht="19">
      <c r="K376" s="66"/>
      <c r="L376" s="66"/>
    </row>
    <row r="377" spans="11:12" ht="19">
      <c r="K377" s="66"/>
      <c r="L377" s="66"/>
    </row>
    <row r="378" spans="11:12" ht="19">
      <c r="K378" s="66"/>
      <c r="L378" s="66"/>
    </row>
    <row r="379" spans="11:12" ht="19">
      <c r="K379" s="66"/>
      <c r="L379" s="66"/>
    </row>
    <row r="380" spans="11:12" ht="19">
      <c r="K380" s="66"/>
      <c r="L380" s="66"/>
    </row>
    <row r="381" spans="11:12" ht="19">
      <c r="K381" s="66"/>
      <c r="L381" s="66"/>
    </row>
    <row r="382" spans="11:12" ht="19">
      <c r="K382" s="66"/>
      <c r="L382" s="66"/>
    </row>
    <row r="383" spans="11:12" ht="19">
      <c r="K383" s="66"/>
      <c r="L383" s="66"/>
    </row>
    <row r="384" spans="11:12" ht="19">
      <c r="K384" s="66"/>
      <c r="L384" s="66"/>
    </row>
    <row r="385" spans="11:12" ht="19">
      <c r="K385" s="66"/>
      <c r="L385" s="66"/>
    </row>
    <row r="386" spans="11:12" ht="19">
      <c r="K386" s="66"/>
      <c r="L386" s="66"/>
    </row>
    <row r="387" spans="11:12" ht="19">
      <c r="K387" s="66"/>
      <c r="L387" s="66"/>
    </row>
    <row r="388" spans="11:12" ht="19">
      <c r="K388" s="66"/>
      <c r="L388" s="66"/>
    </row>
    <row r="389" spans="11:12" ht="19">
      <c r="K389" s="66"/>
      <c r="L389" s="66"/>
    </row>
    <row r="390" spans="11:12" ht="19">
      <c r="K390" s="66"/>
      <c r="L390" s="66"/>
    </row>
    <row r="391" spans="11:12" ht="19">
      <c r="K391" s="66"/>
      <c r="L391" s="66"/>
    </row>
    <row r="392" spans="11:12" ht="19">
      <c r="K392" s="66"/>
      <c r="L392" s="66"/>
    </row>
    <row r="393" spans="11:12" ht="19">
      <c r="K393" s="66"/>
      <c r="L393" s="66"/>
    </row>
    <row r="394" spans="11:12" ht="19">
      <c r="K394" s="66"/>
      <c r="L394" s="66"/>
    </row>
    <row r="395" spans="11:12" ht="19">
      <c r="K395" s="66"/>
      <c r="L395" s="66"/>
    </row>
    <row r="396" spans="11:12" ht="19">
      <c r="K396" s="66"/>
      <c r="L396" s="66"/>
    </row>
    <row r="397" spans="11:12" ht="19">
      <c r="K397" s="66"/>
      <c r="L397" s="66"/>
    </row>
    <row r="398" spans="11:12" ht="19">
      <c r="K398" s="66"/>
      <c r="L398" s="66"/>
    </row>
    <row r="399" spans="11:12" ht="19">
      <c r="K399" s="66"/>
      <c r="L399" s="66"/>
    </row>
    <row r="400" spans="11:12" ht="19">
      <c r="K400" s="66"/>
      <c r="L400" s="66"/>
    </row>
    <row r="401" spans="11:12" ht="19">
      <c r="K401" s="66"/>
      <c r="L401" s="66"/>
    </row>
    <row r="402" spans="11:12" ht="19">
      <c r="K402" s="66"/>
      <c r="L402" s="66"/>
    </row>
    <row r="403" spans="11:12" ht="19">
      <c r="K403" s="66"/>
      <c r="L403" s="66"/>
    </row>
    <row r="404" spans="11:12" ht="19">
      <c r="K404" s="66"/>
      <c r="L404" s="66"/>
    </row>
    <row r="405" spans="11:12" ht="19">
      <c r="K405" s="66"/>
      <c r="L405" s="66"/>
    </row>
    <row r="406" spans="11:12" ht="19">
      <c r="K406" s="66"/>
      <c r="L406" s="66"/>
    </row>
    <row r="407" spans="11:12" ht="19">
      <c r="K407" s="66"/>
      <c r="L407" s="66"/>
    </row>
    <row r="408" spans="11:12" ht="19">
      <c r="K408" s="66"/>
      <c r="L408" s="66"/>
    </row>
    <row r="409" spans="11:12" ht="19">
      <c r="K409" s="66"/>
      <c r="L409" s="66"/>
    </row>
    <row r="410" spans="11:12" ht="19">
      <c r="K410" s="66"/>
      <c r="L410" s="66"/>
    </row>
    <row r="411" spans="11:12" ht="19">
      <c r="K411" s="66"/>
      <c r="L411" s="66"/>
    </row>
    <row r="412" spans="11:12" ht="19">
      <c r="K412" s="66"/>
      <c r="L412" s="66"/>
    </row>
    <row r="413" spans="11:12" ht="19">
      <c r="K413" s="66"/>
      <c r="L413" s="66"/>
    </row>
    <row r="414" spans="11:12" ht="19">
      <c r="K414" s="66"/>
      <c r="L414" s="66"/>
    </row>
    <row r="415" spans="11:12" ht="19">
      <c r="K415" s="66"/>
      <c r="L415" s="66"/>
    </row>
    <row r="416" spans="11:12" ht="19">
      <c r="K416" s="66"/>
      <c r="L416" s="66"/>
    </row>
    <row r="417" spans="11:12" ht="19">
      <c r="K417" s="66"/>
      <c r="L417" s="66"/>
    </row>
    <row r="418" spans="11:12" ht="19">
      <c r="K418" s="66"/>
      <c r="L418" s="66"/>
    </row>
    <row r="419" spans="11:12" ht="19">
      <c r="K419" s="66"/>
      <c r="L419" s="66"/>
    </row>
    <row r="420" spans="11:12" ht="19">
      <c r="K420" s="66"/>
      <c r="L420" s="66"/>
    </row>
    <row r="421" spans="11:12" ht="19">
      <c r="K421" s="66"/>
      <c r="L421" s="66"/>
    </row>
    <row r="422" spans="11:12" ht="19">
      <c r="K422" s="66"/>
      <c r="L422" s="66"/>
    </row>
    <row r="423" spans="11:12" ht="19">
      <c r="K423" s="66"/>
      <c r="L423" s="66"/>
    </row>
    <row r="424" spans="11:12" ht="19">
      <c r="K424" s="66"/>
      <c r="L424" s="66"/>
    </row>
    <row r="425" spans="11:12" ht="19">
      <c r="K425" s="66"/>
      <c r="L425" s="66"/>
    </row>
    <row r="426" spans="11:12" ht="19">
      <c r="K426" s="66"/>
      <c r="L426" s="66"/>
    </row>
    <row r="427" spans="11:12" ht="19">
      <c r="K427" s="66"/>
      <c r="L427" s="66"/>
    </row>
    <row r="428" spans="11:12" ht="19">
      <c r="K428" s="66"/>
      <c r="L428" s="66"/>
    </row>
    <row r="429" spans="11:12" ht="19">
      <c r="K429" s="66"/>
      <c r="L429" s="66"/>
    </row>
    <row r="430" spans="11:12" ht="19">
      <c r="K430" s="66"/>
      <c r="L430" s="66"/>
    </row>
    <row r="431" spans="11:12" ht="19">
      <c r="K431" s="66"/>
      <c r="L431" s="66"/>
    </row>
    <row r="432" spans="11:12" ht="19">
      <c r="K432" s="66"/>
      <c r="L432" s="66"/>
    </row>
    <row r="433" spans="11:12" ht="19">
      <c r="K433" s="66"/>
      <c r="L433" s="66"/>
    </row>
    <row r="434" spans="11:12" ht="19">
      <c r="K434" s="66"/>
      <c r="L434" s="66"/>
    </row>
    <row r="435" spans="11:12" ht="19">
      <c r="K435" s="66"/>
      <c r="L435" s="66"/>
    </row>
    <row r="436" spans="11:12" ht="19">
      <c r="K436" s="66"/>
      <c r="L436" s="66"/>
    </row>
    <row r="437" spans="11:12" ht="19">
      <c r="K437" s="66"/>
      <c r="L437" s="66"/>
    </row>
    <row r="438" spans="11:12" ht="19">
      <c r="K438" s="66"/>
      <c r="L438" s="66"/>
    </row>
    <row r="439" spans="11:12" ht="19">
      <c r="K439" s="66"/>
      <c r="L439" s="66"/>
    </row>
    <row r="440" spans="11:12" ht="19">
      <c r="K440" s="66"/>
      <c r="L440" s="66"/>
    </row>
    <row r="441" spans="11:12" ht="19">
      <c r="K441" s="66"/>
      <c r="L441" s="66"/>
    </row>
    <row r="442" spans="11:12" ht="19">
      <c r="K442" s="66"/>
      <c r="L442" s="66"/>
    </row>
    <row r="443" spans="11:12" ht="19">
      <c r="K443" s="66"/>
      <c r="L443" s="66"/>
    </row>
    <row r="444" spans="11:12" ht="19">
      <c r="K444" s="66"/>
      <c r="L444" s="66"/>
    </row>
    <row r="445" spans="11:12" ht="19">
      <c r="K445" s="66"/>
      <c r="L445" s="66"/>
    </row>
    <row r="446" spans="11:12" ht="19">
      <c r="K446" s="66"/>
      <c r="L446" s="66"/>
    </row>
    <row r="447" spans="11:12" ht="19">
      <c r="K447" s="66"/>
      <c r="L447" s="66"/>
    </row>
    <row r="448" spans="11:12" ht="19">
      <c r="K448" s="66"/>
      <c r="L448" s="66"/>
    </row>
    <row r="449" spans="11:12" ht="19">
      <c r="K449" s="66"/>
      <c r="L449" s="66"/>
    </row>
    <row r="450" spans="11:12" ht="19">
      <c r="K450" s="66"/>
      <c r="L450" s="66"/>
    </row>
    <row r="451" spans="11:12" ht="19">
      <c r="K451" s="66"/>
      <c r="L451" s="66"/>
    </row>
    <row r="452" spans="11:12" ht="19">
      <c r="K452" s="66"/>
      <c r="L452" s="66"/>
    </row>
    <row r="453" spans="11:12" ht="19">
      <c r="K453" s="66"/>
      <c r="L453" s="66"/>
    </row>
    <row r="454" spans="11:12" ht="19">
      <c r="K454" s="66"/>
      <c r="L454" s="66"/>
    </row>
    <row r="455" spans="11:12" ht="19">
      <c r="K455" s="66"/>
      <c r="L455" s="66"/>
    </row>
    <row r="456" spans="11:12" ht="19">
      <c r="K456" s="66"/>
      <c r="L456" s="66"/>
    </row>
    <row r="457" spans="11:12" ht="19">
      <c r="K457" s="66"/>
      <c r="L457" s="66"/>
    </row>
    <row r="458" spans="11:12" ht="19">
      <c r="K458" s="66"/>
      <c r="L458" s="66"/>
    </row>
    <row r="459" spans="11:12" ht="19">
      <c r="K459" s="66"/>
      <c r="L459" s="66"/>
    </row>
    <row r="460" spans="11:12" ht="19">
      <c r="K460" s="66"/>
      <c r="L460" s="66"/>
    </row>
    <row r="461" spans="11:12" ht="19">
      <c r="K461" s="66"/>
      <c r="L461" s="66"/>
    </row>
    <row r="462" spans="11:12" ht="19">
      <c r="K462" s="66"/>
      <c r="L462" s="66"/>
    </row>
    <row r="463" spans="11:12" ht="19">
      <c r="K463" s="66"/>
      <c r="L463" s="66"/>
    </row>
    <row r="464" spans="11:12" ht="19">
      <c r="K464" s="66"/>
      <c r="L464" s="66"/>
    </row>
    <row r="465" spans="11:12" ht="19">
      <c r="K465" s="66"/>
      <c r="L465" s="66"/>
    </row>
    <row r="466" spans="11:12" ht="19">
      <c r="K466" s="66"/>
      <c r="L466" s="66"/>
    </row>
    <row r="467" spans="11:12" ht="19">
      <c r="K467" s="66"/>
      <c r="L467" s="66"/>
    </row>
    <row r="468" spans="11:12" ht="19">
      <c r="K468" s="66"/>
      <c r="L468" s="66"/>
    </row>
    <row r="469" spans="11:12" ht="19">
      <c r="K469" s="66"/>
      <c r="L469" s="66"/>
    </row>
    <row r="470" spans="11:12" ht="19">
      <c r="K470" s="66"/>
      <c r="L470" s="66"/>
    </row>
    <row r="471" spans="11:12" ht="19">
      <c r="K471" s="66"/>
      <c r="L471" s="66"/>
    </row>
    <row r="472" spans="11:12" ht="19">
      <c r="K472" s="66"/>
      <c r="L472" s="66"/>
    </row>
    <row r="473" spans="11:12" ht="19">
      <c r="K473" s="66"/>
      <c r="L473" s="66"/>
    </row>
    <row r="474" spans="11:12" ht="19">
      <c r="K474" s="66"/>
      <c r="L474" s="66"/>
    </row>
    <row r="475" spans="11:12" ht="19">
      <c r="K475" s="66"/>
      <c r="L475" s="66"/>
    </row>
    <row r="476" spans="11:12" ht="19">
      <c r="K476" s="66"/>
      <c r="L476" s="66"/>
    </row>
    <row r="477" spans="11:12" ht="19">
      <c r="K477" s="66"/>
      <c r="L477" s="66"/>
    </row>
    <row r="478" spans="11:12" ht="19">
      <c r="K478" s="66"/>
      <c r="L478" s="66"/>
    </row>
    <row r="479" spans="11:12" ht="19">
      <c r="K479" s="66"/>
      <c r="L479" s="66"/>
    </row>
    <row r="480" spans="11:12" ht="19">
      <c r="K480" s="66"/>
      <c r="L480" s="66"/>
    </row>
    <row r="481" spans="11:12" ht="19">
      <c r="K481" s="66"/>
      <c r="L481" s="66"/>
    </row>
    <row r="482" spans="11:12" ht="19">
      <c r="K482" s="66"/>
      <c r="L482" s="66"/>
    </row>
    <row r="483" spans="11:12" ht="19">
      <c r="K483" s="66"/>
      <c r="L483" s="66"/>
    </row>
    <row r="484" spans="11:12" ht="19">
      <c r="K484" s="66"/>
      <c r="L484" s="66"/>
    </row>
    <row r="485" spans="11:12" ht="19">
      <c r="K485" s="66"/>
      <c r="L485" s="66"/>
    </row>
    <row r="486" spans="11:12" ht="19">
      <c r="K486" s="66"/>
      <c r="L486" s="66"/>
    </row>
    <row r="487" spans="11:12" ht="19">
      <c r="K487" s="66"/>
      <c r="L487" s="66"/>
    </row>
    <row r="488" spans="11:12" ht="19">
      <c r="K488" s="66"/>
      <c r="L488" s="66"/>
    </row>
    <row r="489" spans="11:12" ht="19">
      <c r="K489" s="66"/>
      <c r="L489" s="66"/>
    </row>
    <row r="490" spans="11:12" ht="19">
      <c r="K490" s="66"/>
      <c r="L490" s="66"/>
    </row>
    <row r="491" spans="11:12" ht="19">
      <c r="K491" s="66"/>
      <c r="L491" s="66"/>
    </row>
    <row r="492" spans="11:12" ht="19">
      <c r="K492" s="66"/>
      <c r="L492" s="66"/>
    </row>
    <row r="493" spans="11:12" ht="19">
      <c r="K493" s="66"/>
      <c r="L493" s="66"/>
    </row>
    <row r="494" spans="11:12" ht="19">
      <c r="K494" s="66"/>
      <c r="L494" s="66"/>
    </row>
    <row r="495" spans="11:12" ht="19">
      <c r="K495" s="66"/>
      <c r="L495" s="66"/>
    </row>
    <row r="496" spans="11:12" ht="19">
      <c r="K496" s="66"/>
      <c r="L496" s="66"/>
    </row>
    <row r="497" spans="11:12" ht="19">
      <c r="K497" s="66"/>
      <c r="L497" s="66"/>
    </row>
    <row r="498" spans="11:12" ht="19">
      <c r="K498" s="66"/>
      <c r="L498" s="66"/>
    </row>
    <row r="499" spans="11:12" ht="19">
      <c r="K499" s="66"/>
      <c r="L499" s="66"/>
    </row>
    <row r="500" spans="11:12" ht="19">
      <c r="K500" s="66"/>
      <c r="L500" s="66"/>
    </row>
    <row r="501" spans="11:12" ht="19">
      <c r="K501" s="66"/>
      <c r="L501" s="66"/>
    </row>
    <row r="502" spans="11:12" ht="19">
      <c r="K502" s="66"/>
      <c r="L502" s="66"/>
    </row>
    <row r="503" spans="11:12" ht="19">
      <c r="K503" s="66"/>
      <c r="L503" s="66"/>
    </row>
    <row r="504" spans="11:12" ht="19">
      <c r="K504" s="66"/>
      <c r="L504" s="66"/>
    </row>
    <row r="505" spans="11:12" ht="19">
      <c r="K505" s="66"/>
      <c r="L505" s="66"/>
    </row>
    <row r="506" spans="11:12" ht="19">
      <c r="K506" s="66"/>
      <c r="L506" s="66"/>
    </row>
    <row r="507" spans="11:12" ht="19">
      <c r="K507" s="66"/>
      <c r="L507" s="66"/>
    </row>
    <row r="508" spans="11:12" ht="19">
      <c r="K508" s="66"/>
      <c r="L508" s="66"/>
    </row>
    <row r="509" spans="11:12" ht="19">
      <c r="K509" s="66"/>
      <c r="L509" s="66"/>
    </row>
    <row r="510" spans="11:12" ht="19">
      <c r="K510" s="66"/>
      <c r="L510" s="66"/>
    </row>
    <row r="511" spans="11:12" ht="19">
      <c r="K511" s="66"/>
      <c r="L511" s="66"/>
    </row>
    <row r="512" spans="11:12" ht="19">
      <c r="K512" s="66"/>
      <c r="L512" s="66"/>
    </row>
    <row r="513" spans="11:12" ht="19">
      <c r="K513" s="66"/>
      <c r="L513" s="66"/>
    </row>
    <row r="514" spans="11:12" ht="19">
      <c r="K514" s="66"/>
      <c r="L514" s="66"/>
    </row>
    <row r="515" spans="11:12" ht="19">
      <c r="K515" s="66"/>
      <c r="L515" s="66"/>
    </row>
    <row r="516" spans="11:12" ht="19">
      <c r="K516" s="66"/>
      <c r="L516" s="66"/>
    </row>
    <row r="517" spans="11:12" ht="19">
      <c r="K517" s="66"/>
      <c r="L517" s="66"/>
    </row>
    <row r="518" spans="11:12" ht="19">
      <c r="K518" s="66"/>
      <c r="L518" s="66"/>
    </row>
    <row r="519" spans="11:12" ht="19">
      <c r="K519" s="66"/>
      <c r="L519" s="66"/>
    </row>
    <row r="520" spans="11:12" ht="19">
      <c r="K520" s="66"/>
      <c r="L520" s="66"/>
    </row>
    <row r="521" spans="11:12" ht="19">
      <c r="K521" s="66"/>
      <c r="L521" s="66"/>
    </row>
    <row r="522" spans="11:12" ht="19">
      <c r="K522" s="66"/>
      <c r="L522" s="66"/>
    </row>
    <row r="523" spans="11:12" ht="19">
      <c r="K523" s="66"/>
      <c r="L523" s="66"/>
    </row>
    <row r="524" spans="11:12" ht="19">
      <c r="K524" s="66"/>
      <c r="L524" s="66"/>
    </row>
    <row r="525" spans="11:12" ht="19">
      <c r="K525" s="66"/>
      <c r="L525" s="66"/>
    </row>
    <row r="526" spans="11:12" ht="19">
      <c r="K526" s="66"/>
      <c r="L526" s="66"/>
    </row>
    <row r="527" spans="11:12" ht="19">
      <c r="K527" s="66"/>
      <c r="L527" s="66"/>
    </row>
    <row r="528" spans="11:12" ht="19">
      <c r="K528" s="66"/>
      <c r="L528" s="66"/>
    </row>
    <row r="529" spans="11:12" ht="19">
      <c r="K529" s="66"/>
      <c r="L529" s="66"/>
    </row>
    <row r="530" spans="11:12" ht="19">
      <c r="K530" s="66"/>
      <c r="L530" s="66"/>
    </row>
    <row r="531" spans="11:12" ht="19">
      <c r="K531" s="66"/>
      <c r="L531" s="66"/>
    </row>
    <row r="532" spans="11:12" ht="19">
      <c r="K532" s="66"/>
      <c r="L532" s="66"/>
    </row>
    <row r="533" spans="11:12" ht="19">
      <c r="K533" s="66"/>
      <c r="L533" s="66"/>
    </row>
    <row r="534" spans="11:12" ht="19">
      <c r="K534" s="66"/>
      <c r="L534" s="66"/>
    </row>
    <row r="535" spans="11:12" ht="19">
      <c r="K535" s="66"/>
      <c r="L535" s="66"/>
    </row>
    <row r="536" spans="11:12" ht="19">
      <c r="K536" s="66"/>
      <c r="L536" s="66"/>
    </row>
    <row r="537" spans="11:12" ht="19">
      <c r="K537" s="66"/>
      <c r="L537" s="66"/>
    </row>
    <row r="538" spans="11:12" ht="19">
      <c r="K538" s="66"/>
      <c r="L538" s="66"/>
    </row>
    <row r="539" spans="11:12" ht="19">
      <c r="K539" s="66"/>
      <c r="L539" s="66"/>
    </row>
    <row r="540" spans="11:12" ht="19">
      <c r="K540" s="66"/>
      <c r="L540" s="66"/>
    </row>
    <row r="541" spans="11:12" ht="19">
      <c r="K541" s="66"/>
      <c r="L541" s="66"/>
    </row>
    <row r="542" spans="11:12" ht="19">
      <c r="K542" s="66"/>
      <c r="L542" s="66"/>
    </row>
    <row r="543" spans="11:12" ht="19">
      <c r="K543" s="66"/>
      <c r="L543" s="66"/>
    </row>
    <row r="544" spans="11:12" ht="19">
      <c r="K544" s="66"/>
      <c r="L544" s="66"/>
    </row>
    <row r="545" spans="11:12" ht="19">
      <c r="K545" s="66"/>
      <c r="L545" s="66"/>
    </row>
    <row r="546" spans="11:12" ht="19">
      <c r="K546" s="66"/>
      <c r="L546" s="66"/>
    </row>
    <row r="547" spans="11:12" ht="19">
      <c r="K547" s="66"/>
      <c r="L547" s="66"/>
    </row>
    <row r="548" spans="11:12" ht="19">
      <c r="K548" s="66"/>
      <c r="L548" s="66"/>
    </row>
    <row r="549" spans="11:12" ht="19">
      <c r="K549" s="66"/>
      <c r="L549" s="66"/>
    </row>
    <row r="550" spans="11:12" ht="19">
      <c r="K550" s="66"/>
      <c r="L550" s="66"/>
    </row>
    <row r="551" spans="11:12" ht="19">
      <c r="K551" s="66"/>
      <c r="L551" s="66"/>
    </row>
    <row r="552" spans="11:12" ht="19">
      <c r="K552" s="66"/>
      <c r="L552" s="66"/>
    </row>
    <row r="553" spans="11:12" ht="19">
      <c r="K553" s="66"/>
      <c r="L553" s="66"/>
    </row>
    <row r="554" spans="11:12" ht="19">
      <c r="K554" s="66"/>
      <c r="L554" s="66"/>
    </row>
    <row r="555" spans="11:12" ht="19">
      <c r="K555" s="66"/>
      <c r="L555" s="66"/>
    </row>
    <row r="556" spans="11:12" ht="19">
      <c r="K556" s="66"/>
      <c r="L556" s="66"/>
    </row>
    <row r="557" spans="11:12" ht="19">
      <c r="K557" s="66"/>
      <c r="L557" s="66"/>
    </row>
    <row r="558" spans="11:12" ht="19">
      <c r="K558" s="66"/>
      <c r="L558" s="66"/>
    </row>
    <row r="559" spans="11:12" ht="19">
      <c r="K559" s="66"/>
      <c r="L559" s="66"/>
    </row>
    <row r="560" spans="11:12" ht="19">
      <c r="K560" s="66"/>
      <c r="L560" s="66"/>
    </row>
    <row r="561" spans="11:12" ht="19">
      <c r="K561" s="66"/>
      <c r="L561" s="66"/>
    </row>
    <row r="562" spans="11:12" ht="19">
      <c r="K562" s="66"/>
      <c r="L562" s="66"/>
    </row>
    <row r="563" spans="11:12" ht="19">
      <c r="K563" s="66"/>
      <c r="L563" s="66"/>
    </row>
    <row r="564" spans="11:12" ht="19">
      <c r="K564" s="66"/>
      <c r="L564" s="66"/>
    </row>
    <row r="565" spans="11:12" ht="19">
      <c r="K565" s="66"/>
      <c r="L565" s="66"/>
    </row>
    <row r="566" spans="11:12" ht="19">
      <c r="K566" s="66"/>
      <c r="L566" s="66"/>
    </row>
    <row r="567" spans="11:12" ht="19">
      <c r="K567" s="66"/>
      <c r="L567" s="66"/>
    </row>
    <row r="568" spans="11:12" ht="19">
      <c r="K568" s="66"/>
      <c r="L568" s="66"/>
    </row>
    <row r="569" spans="11:12" ht="19">
      <c r="K569" s="66"/>
      <c r="L569" s="66"/>
    </row>
    <row r="570" spans="11:12" ht="19">
      <c r="K570" s="66"/>
      <c r="L570" s="66"/>
    </row>
    <row r="571" spans="11:12" ht="19">
      <c r="K571" s="66"/>
      <c r="L571" s="66"/>
    </row>
    <row r="572" spans="11:12" ht="19">
      <c r="K572" s="66"/>
      <c r="L572" s="66"/>
    </row>
    <row r="573" spans="11:12" ht="19">
      <c r="K573" s="66"/>
      <c r="L573" s="66"/>
    </row>
    <row r="574" spans="11:12" ht="19">
      <c r="K574" s="66"/>
      <c r="L574" s="66"/>
    </row>
    <row r="575" spans="11:12" ht="19">
      <c r="K575" s="66"/>
      <c r="L575" s="66"/>
    </row>
    <row r="576" spans="11:12" ht="19">
      <c r="K576" s="66"/>
      <c r="L576" s="66"/>
    </row>
    <row r="577" spans="11:12" ht="19">
      <c r="K577" s="66"/>
      <c r="L577" s="66"/>
    </row>
    <row r="578" spans="11:12" ht="19">
      <c r="K578" s="66"/>
      <c r="L578" s="66"/>
    </row>
    <row r="579" spans="11:12" ht="19">
      <c r="K579" s="66"/>
      <c r="L579" s="66"/>
    </row>
    <row r="580" spans="11:12" ht="19">
      <c r="K580" s="66"/>
      <c r="L580" s="66"/>
    </row>
    <row r="581" spans="11:12" ht="19">
      <c r="K581" s="66"/>
      <c r="L581" s="66"/>
    </row>
    <row r="582" spans="11:12" ht="19">
      <c r="K582" s="66"/>
      <c r="L582" s="66"/>
    </row>
    <row r="583" spans="11:12" ht="19">
      <c r="K583" s="66"/>
      <c r="L583" s="66"/>
    </row>
    <row r="584" spans="11:12" ht="19">
      <c r="K584" s="66"/>
      <c r="L584" s="66"/>
    </row>
    <row r="585" spans="11:12" ht="19">
      <c r="K585" s="66"/>
      <c r="L585" s="66"/>
    </row>
    <row r="586" spans="11:12" ht="19">
      <c r="K586" s="66"/>
      <c r="L586" s="66"/>
    </row>
    <row r="587" spans="11:12" ht="19">
      <c r="K587" s="66"/>
      <c r="L587" s="66"/>
    </row>
    <row r="588" spans="11:12" ht="19">
      <c r="K588" s="66"/>
      <c r="L588" s="66"/>
    </row>
    <row r="589" spans="11:12" ht="19">
      <c r="K589" s="66"/>
      <c r="L589" s="66"/>
    </row>
    <row r="590" spans="11:12" ht="19">
      <c r="K590" s="66"/>
      <c r="L590" s="66"/>
    </row>
    <row r="591" spans="11:12" ht="19">
      <c r="K591" s="66"/>
      <c r="L591" s="66"/>
    </row>
    <row r="592" spans="11:12" ht="19">
      <c r="K592" s="66"/>
      <c r="L592" s="66"/>
    </row>
    <row r="593" spans="11:12" ht="19">
      <c r="K593" s="66"/>
      <c r="L593" s="66"/>
    </row>
    <row r="594" spans="11:12" ht="19">
      <c r="K594" s="66"/>
      <c r="L594" s="66"/>
    </row>
    <row r="595" spans="11:12" ht="19">
      <c r="K595" s="66"/>
      <c r="L595" s="66"/>
    </row>
    <row r="596" spans="11:12" ht="19">
      <c r="K596" s="66"/>
      <c r="L596" s="66"/>
    </row>
    <row r="597" spans="11:12" ht="19">
      <c r="K597" s="66"/>
      <c r="L597" s="66"/>
    </row>
    <row r="598" spans="11:12" ht="19">
      <c r="K598" s="66"/>
      <c r="L598" s="66"/>
    </row>
    <row r="599" spans="11:12" ht="19">
      <c r="K599" s="66"/>
      <c r="L599" s="66"/>
    </row>
    <row r="600" spans="11:12" ht="19">
      <c r="K600" s="66"/>
      <c r="L600" s="66"/>
    </row>
    <row r="601" spans="11:12" ht="19">
      <c r="K601" s="66"/>
      <c r="L601" s="66"/>
    </row>
    <row r="602" spans="11:12" ht="19">
      <c r="K602" s="66"/>
      <c r="L602" s="66"/>
    </row>
    <row r="603" spans="11:12" ht="19">
      <c r="K603" s="66"/>
      <c r="L603" s="66"/>
    </row>
    <row r="604" spans="11:12" ht="19">
      <c r="K604" s="66"/>
      <c r="L604" s="66"/>
    </row>
    <row r="605" spans="11:12" ht="19">
      <c r="K605" s="66"/>
      <c r="L605" s="66"/>
    </row>
    <row r="606" spans="11:12" ht="19">
      <c r="K606" s="66"/>
      <c r="L606" s="66"/>
    </row>
    <row r="607" spans="11:12" ht="19">
      <c r="K607" s="66"/>
      <c r="L607" s="66"/>
    </row>
    <row r="608" spans="11:12" ht="19">
      <c r="K608" s="66"/>
      <c r="L608" s="66"/>
    </row>
    <row r="609" spans="11:12" ht="19">
      <c r="K609" s="66"/>
      <c r="L609" s="66"/>
    </row>
    <row r="610" spans="11:12" ht="19">
      <c r="K610" s="66"/>
      <c r="L610" s="66"/>
    </row>
    <row r="611" spans="11:12" ht="19">
      <c r="K611" s="66"/>
      <c r="L611" s="66"/>
    </row>
    <row r="612" spans="11:12" ht="19">
      <c r="K612" s="66"/>
      <c r="L612" s="66"/>
    </row>
    <row r="613" spans="11:12" ht="19">
      <c r="K613" s="66"/>
      <c r="L613" s="66"/>
    </row>
    <row r="614" spans="11:12" ht="19">
      <c r="K614" s="66"/>
      <c r="L614" s="66"/>
    </row>
    <row r="615" spans="11:12" ht="19">
      <c r="K615" s="66"/>
      <c r="L615" s="66"/>
    </row>
    <row r="616" spans="11:12" ht="19">
      <c r="K616" s="66"/>
      <c r="L616" s="66"/>
    </row>
    <row r="617" spans="11:12" ht="19">
      <c r="K617" s="66"/>
      <c r="L617" s="66"/>
    </row>
    <row r="618" spans="11:12" ht="19">
      <c r="K618" s="66"/>
      <c r="L618" s="66"/>
    </row>
    <row r="619" spans="11:12" ht="19">
      <c r="K619" s="66"/>
      <c r="L619" s="66"/>
    </row>
    <row r="620" spans="11:12" ht="19">
      <c r="K620" s="66"/>
      <c r="L620" s="66"/>
    </row>
    <row r="621" spans="11:12" ht="19">
      <c r="K621" s="66"/>
      <c r="L621" s="66"/>
    </row>
    <row r="622" spans="11:12" ht="19">
      <c r="K622" s="66"/>
      <c r="L622" s="66"/>
    </row>
    <row r="623" spans="11:12" ht="19">
      <c r="K623" s="66"/>
      <c r="L623" s="66"/>
    </row>
    <row r="624" spans="11:12" ht="19">
      <c r="K624" s="66"/>
      <c r="L624" s="66"/>
    </row>
    <row r="625" spans="11:12" ht="19">
      <c r="K625" s="66"/>
      <c r="L625" s="66"/>
    </row>
    <row r="626" spans="11:12" ht="19">
      <c r="K626" s="66"/>
      <c r="L626" s="66"/>
    </row>
    <row r="627" spans="11:12" ht="19">
      <c r="K627" s="66"/>
      <c r="L627" s="66"/>
    </row>
    <row r="628" spans="11:12" ht="19">
      <c r="K628" s="66"/>
      <c r="L628" s="66"/>
    </row>
    <row r="629" spans="11:12" ht="19">
      <c r="K629" s="66"/>
      <c r="L629" s="66"/>
    </row>
    <row r="630" spans="11:12" ht="19">
      <c r="K630" s="66"/>
      <c r="L630" s="66"/>
    </row>
    <row r="631" spans="11:12" ht="19">
      <c r="K631" s="66"/>
      <c r="L631" s="66"/>
    </row>
    <row r="632" spans="11:12" ht="19">
      <c r="K632" s="66"/>
      <c r="L632" s="66"/>
    </row>
    <row r="633" spans="11:12" ht="19">
      <c r="K633" s="66"/>
      <c r="L633" s="66"/>
    </row>
    <row r="634" spans="11:12" ht="19">
      <c r="K634" s="66"/>
      <c r="L634" s="66"/>
    </row>
    <row r="635" spans="11:12" ht="19">
      <c r="K635" s="66"/>
      <c r="L635" s="66"/>
    </row>
    <row r="636" spans="11:12" ht="19">
      <c r="K636" s="66"/>
      <c r="L636" s="66"/>
    </row>
    <row r="637" spans="11:12" ht="19">
      <c r="K637" s="66"/>
      <c r="L637" s="66"/>
    </row>
    <row r="638" spans="11:12" ht="19">
      <c r="K638" s="66"/>
      <c r="L638" s="66"/>
    </row>
    <row r="639" spans="11:12" ht="19">
      <c r="K639" s="66"/>
      <c r="L639" s="66"/>
    </row>
    <row r="640" spans="11:12" ht="19">
      <c r="K640" s="66"/>
      <c r="L640" s="66"/>
    </row>
    <row r="641" spans="11:12" ht="19">
      <c r="K641" s="66"/>
      <c r="L641" s="66"/>
    </row>
    <row r="642" spans="11:12" ht="19">
      <c r="K642" s="66"/>
      <c r="L642" s="66"/>
    </row>
    <row r="643" spans="11:12" ht="19">
      <c r="K643" s="66"/>
      <c r="L643" s="66"/>
    </row>
    <row r="644" spans="11:12" ht="19">
      <c r="K644" s="66"/>
      <c r="L644" s="66"/>
    </row>
    <row r="645" spans="11:12" ht="19">
      <c r="K645" s="66"/>
      <c r="L645" s="66"/>
    </row>
    <row r="646" spans="11:12" ht="19">
      <c r="K646" s="66"/>
      <c r="L646" s="66"/>
    </row>
    <row r="647" spans="11:12" ht="19">
      <c r="K647" s="66"/>
      <c r="L647" s="66"/>
    </row>
    <row r="648" spans="11:12" ht="19">
      <c r="K648" s="66"/>
      <c r="L648" s="66"/>
    </row>
    <row r="649" spans="11:12" ht="19">
      <c r="K649" s="66"/>
      <c r="L649" s="66"/>
    </row>
    <row r="650" spans="11:12" ht="19">
      <c r="K650" s="66"/>
      <c r="L650" s="66"/>
    </row>
    <row r="651" spans="11:12" ht="19">
      <c r="K651" s="66"/>
      <c r="L651" s="66"/>
    </row>
    <row r="652" spans="11:12" ht="19">
      <c r="K652" s="66"/>
      <c r="L652" s="66"/>
    </row>
    <row r="653" spans="11:12" ht="19">
      <c r="K653" s="66"/>
      <c r="L653" s="66"/>
    </row>
    <row r="654" spans="11:12" ht="19">
      <c r="K654" s="66"/>
      <c r="L654" s="66"/>
    </row>
    <row r="655" spans="11:12" ht="19">
      <c r="K655" s="66"/>
      <c r="L655" s="66"/>
    </row>
    <row r="656" spans="11:12" ht="19">
      <c r="K656" s="66"/>
      <c r="L656" s="66"/>
    </row>
    <row r="657" spans="11:12" ht="19">
      <c r="K657" s="66"/>
      <c r="L657" s="66"/>
    </row>
    <row r="658" spans="11:12" ht="19">
      <c r="K658" s="66"/>
      <c r="L658" s="66"/>
    </row>
    <row r="659" spans="11:12" ht="19">
      <c r="K659" s="66"/>
      <c r="L659" s="66"/>
    </row>
    <row r="660" spans="11:12" ht="19">
      <c r="K660" s="66"/>
      <c r="L660" s="66"/>
    </row>
    <row r="661" spans="11:12" ht="19">
      <c r="K661" s="66"/>
      <c r="L661" s="66"/>
    </row>
    <row r="662" spans="11:12" ht="19">
      <c r="K662" s="66"/>
      <c r="L662" s="66"/>
    </row>
    <row r="663" spans="11:12" ht="19">
      <c r="K663" s="66"/>
      <c r="L663" s="66"/>
    </row>
    <row r="664" spans="11:12" ht="19">
      <c r="K664" s="66"/>
      <c r="L664" s="66"/>
    </row>
    <row r="665" spans="11:12" ht="19">
      <c r="K665" s="66"/>
      <c r="L665" s="66"/>
    </row>
    <row r="666" spans="11:12" ht="19">
      <c r="K666" s="66"/>
      <c r="L666" s="66"/>
    </row>
    <row r="667" spans="11:12" ht="19">
      <c r="K667" s="66"/>
      <c r="L667" s="66"/>
    </row>
    <row r="668" spans="11:12" ht="19">
      <c r="K668" s="66"/>
      <c r="L668" s="66"/>
    </row>
    <row r="669" spans="11:12" ht="19">
      <c r="K669" s="66"/>
      <c r="L669" s="66"/>
    </row>
    <row r="670" spans="11:12" ht="19">
      <c r="K670" s="66"/>
      <c r="L670" s="66"/>
    </row>
    <row r="671" spans="11:12" ht="19">
      <c r="K671" s="66"/>
      <c r="L671" s="66"/>
    </row>
    <row r="672" spans="11:12" ht="19">
      <c r="K672" s="66"/>
      <c r="L672" s="66"/>
    </row>
    <row r="673" spans="11:12" ht="19">
      <c r="K673" s="66"/>
      <c r="L673" s="66"/>
    </row>
    <row r="674" spans="11:12" ht="19">
      <c r="K674" s="66"/>
      <c r="L674" s="66"/>
    </row>
    <row r="675" spans="11:12" ht="19">
      <c r="K675" s="66"/>
      <c r="L675" s="66"/>
    </row>
    <row r="676" spans="11:12" ht="19">
      <c r="K676" s="66"/>
      <c r="L676" s="66"/>
    </row>
    <row r="677" spans="11:12" ht="19">
      <c r="K677" s="66"/>
      <c r="L677" s="66"/>
    </row>
    <row r="678" spans="11:12" ht="19">
      <c r="K678" s="66"/>
      <c r="L678" s="66"/>
    </row>
    <row r="679" spans="11:12" ht="19">
      <c r="K679" s="66"/>
      <c r="L679" s="66"/>
    </row>
    <row r="680" spans="11:12" ht="19">
      <c r="K680" s="66"/>
      <c r="L680" s="66"/>
    </row>
    <row r="681" spans="11:12" ht="19">
      <c r="K681" s="66"/>
      <c r="L681" s="66"/>
    </row>
    <row r="682" spans="11:12" ht="19">
      <c r="K682" s="66"/>
      <c r="L682" s="66"/>
    </row>
    <row r="683" spans="11:12" ht="19">
      <c r="K683" s="66"/>
      <c r="L683" s="66"/>
    </row>
    <row r="684" spans="11:12" ht="19">
      <c r="K684" s="66"/>
      <c r="L684" s="66"/>
    </row>
    <row r="685" spans="11:12" ht="19">
      <c r="K685" s="66"/>
      <c r="L685" s="66"/>
    </row>
    <row r="686" spans="11:12" ht="19">
      <c r="K686" s="66"/>
      <c r="L686" s="66"/>
    </row>
    <row r="687" spans="11:12" ht="19">
      <c r="K687" s="66"/>
      <c r="L687" s="66"/>
    </row>
    <row r="688" spans="11:12" ht="19">
      <c r="K688" s="66"/>
      <c r="L688" s="66"/>
    </row>
    <row r="689" spans="11:12" ht="19">
      <c r="K689" s="66"/>
      <c r="L689" s="66"/>
    </row>
    <row r="690" spans="11:12" ht="19">
      <c r="K690" s="66"/>
      <c r="L690" s="66"/>
    </row>
    <row r="691" spans="11:12" ht="19">
      <c r="K691" s="66"/>
      <c r="L691" s="66"/>
    </row>
    <row r="692" spans="11:12" ht="19">
      <c r="K692" s="66"/>
      <c r="L692" s="66"/>
    </row>
    <row r="693" spans="11:12" ht="19">
      <c r="K693" s="66"/>
      <c r="L693" s="66"/>
    </row>
    <row r="694" spans="11:12" ht="19">
      <c r="K694" s="66"/>
      <c r="L694" s="66"/>
    </row>
    <row r="695" spans="11:12" ht="19">
      <c r="K695" s="66"/>
      <c r="L695" s="66"/>
    </row>
    <row r="696" spans="11:12" ht="19">
      <c r="K696" s="66"/>
      <c r="L696" s="66"/>
    </row>
    <row r="697" spans="11:12" ht="19">
      <c r="K697" s="66"/>
      <c r="L697" s="66"/>
    </row>
    <row r="698" spans="11:12" ht="19">
      <c r="K698" s="66"/>
      <c r="L698" s="66"/>
    </row>
    <row r="699" spans="11:12" ht="19">
      <c r="K699" s="66"/>
      <c r="L699" s="66"/>
    </row>
    <row r="700" spans="11:12" ht="19">
      <c r="K700" s="66"/>
      <c r="L700" s="66"/>
    </row>
    <row r="701" spans="11:12" ht="19">
      <c r="K701" s="66"/>
      <c r="L701" s="66"/>
    </row>
    <row r="702" spans="11:12" ht="19">
      <c r="K702" s="66"/>
      <c r="L702" s="66"/>
    </row>
    <row r="703" spans="11:12" ht="19">
      <c r="K703" s="66"/>
      <c r="L703" s="66"/>
    </row>
    <row r="704" spans="11:12" ht="19">
      <c r="K704" s="66"/>
      <c r="L704" s="66"/>
    </row>
    <row r="705" spans="11:12" ht="19">
      <c r="K705" s="66"/>
      <c r="L705" s="66"/>
    </row>
    <row r="706" spans="11:12" ht="19">
      <c r="K706" s="66"/>
      <c r="L706" s="66"/>
    </row>
    <row r="707" spans="11:12" ht="19">
      <c r="K707" s="66"/>
      <c r="L707" s="66"/>
    </row>
    <row r="708" spans="11:12" ht="19">
      <c r="K708" s="66"/>
      <c r="L708" s="66"/>
    </row>
    <row r="709" spans="11:12" ht="19">
      <c r="K709" s="66"/>
      <c r="L709" s="66"/>
    </row>
    <row r="710" spans="11:12" ht="19">
      <c r="K710" s="66"/>
      <c r="L710" s="66"/>
    </row>
    <row r="711" spans="11:12" ht="19">
      <c r="K711" s="66"/>
      <c r="L711" s="66"/>
    </row>
    <row r="712" spans="11:12" ht="19">
      <c r="K712" s="66"/>
      <c r="L712" s="66"/>
    </row>
    <row r="713" spans="11:12" ht="19">
      <c r="K713" s="66"/>
      <c r="L713" s="66"/>
    </row>
    <row r="714" spans="11:12" ht="19">
      <c r="K714" s="66"/>
      <c r="L714" s="66"/>
    </row>
    <row r="715" spans="11:12" ht="19">
      <c r="K715" s="66"/>
      <c r="L715" s="66"/>
    </row>
    <row r="716" spans="11:12" ht="19">
      <c r="K716" s="66"/>
      <c r="L716" s="66"/>
    </row>
    <row r="717" spans="11:12" ht="19">
      <c r="K717" s="66"/>
      <c r="L717" s="66"/>
    </row>
    <row r="718" spans="11:12" ht="19">
      <c r="K718" s="66"/>
      <c r="L718" s="66"/>
    </row>
    <row r="719" spans="11:12" ht="19">
      <c r="K719" s="66"/>
      <c r="L719" s="66"/>
    </row>
    <row r="720" spans="11:12" ht="19">
      <c r="K720" s="66"/>
      <c r="L720" s="66"/>
    </row>
    <row r="721" spans="11:12" ht="19">
      <c r="K721" s="66"/>
      <c r="L721" s="66"/>
    </row>
    <row r="722" spans="11:12" ht="19">
      <c r="K722" s="66"/>
      <c r="L722" s="66"/>
    </row>
    <row r="723" spans="11:12" ht="19">
      <c r="K723" s="66"/>
      <c r="L723" s="66"/>
    </row>
    <row r="724" spans="11:12" ht="19">
      <c r="K724" s="66"/>
      <c r="L724" s="66"/>
    </row>
    <row r="725" spans="11:12" ht="19">
      <c r="K725" s="66"/>
      <c r="L725" s="66"/>
    </row>
    <row r="726" spans="11:12" ht="19">
      <c r="K726" s="66"/>
      <c r="L726" s="66"/>
    </row>
    <row r="727" spans="11:12" ht="19">
      <c r="K727" s="66"/>
      <c r="L727" s="66"/>
    </row>
    <row r="728" spans="11:12" ht="19">
      <c r="K728" s="66"/>
      <c r="L728" s="66"/>
    </row>
    <row r="729" spans="11:12" ht="19">
      <c r="K729" s="66"/>
      <c r="L729" s="66"/>
    </row>
    <row r="730" spans="11:12" ht="19">
      <c r="K730" s="66"/>
      <c r="L730" s="66"/>
    </row>
    <row r="731" spans="11:12" ht="19">
      <c r="K731" s="66"/>
      <c r="L731" s="66"/>
    </row>
    <row r="732" spans="11:12" ht="19">
      <c r="K732" s="66"/>
      <c r="L732" s="66"/>
    </row>
    <row r="733" spans="11:12" ht="19">
      <c r="K733" s="66"/>
      <c r="L733" s="66"/>
    </row>
    <row r="734" spans="11:12" ht="19">
      <c r="K734" s="66"/>
      <c r="L734" s="66"/>
    </row>
    <row r="735" spans="11:12" ht="19">
      <c r="K735" s="66"/>
      <c r="L735" s="66"/>
    </row>
    <row r="736" spans="11:12" ht="19">
      <c r="K736" s="66"/>
      <c r="L736" s="66"/>
    </row>
    <row r="737" spans="11:12" ht="19">
      <c r="K737" s="66"/>
      <c r="L737" s="66"/>
    </row>
    <row r="738" spans="11:12" ht="19">
      <c r="K738" s="66"/>
      <c r="L738" s="66"/>
    </row>
    <row r="739" spans="11:12" ht="19">
      <c r="K739" s="66"/>
      <c r="L739" s="66"/>
    </row>
    <row r="740" spans="11:12" ht="19">
      <c r="K740" s="66"/>
      <c r="L740" s="66"/>
    </row>
    <row r="741" spans="11:12" ht="19">
      <c r="K741" s="66"/>
      <c r="L741" s="66"/>
    </row>
    <row r="742" spans="11:12" ht="19">
      <c r="K742" s="66"/>
      <c r="L742" s="66"/>
    </row>
    <row r="743" spans="11:12" ht="19">
      <c r="K743" s="66"/>
      <c r="L743" s="66"/>
    </row>
    <row r="744" spans="11:12" ht="19">
      <c r="K744" s="66"/>
      <c r="L744" s="66"/>
    </row>
    <row r="745" spans="11:12" ht="19">
      <c r="K745" s="66"/>
      <c r="L745" s="66"/>
    </row>
    <row r="746" spans="11:12" ht="19">
      <c r="K746" s="66"/>
      <c r="L746" s="66"/>
    </row>
    <row r="747" spans="11:12" ht="19">
      <c r="K747" s="66"/>
      <c r="L747" s="66"/>
    </row>
    <row r="748" spans="11:12" ht="19">
      <c r="K748" s="66"/>
      <c r="L748" s="66"/>
    </row>
    <row r="749" spans="11:12" ht="19">
      <c r="K749" s="66"/>
      <c r="L749" s="66"/>
    </row>
    <row r="750" spans="11:12" ht="19">
      <c r="K750" s="66"/>
      <c r="L750" s="66"/>
    </row>
    <row r="751" spans="11:12" ht="19">
      <c r="K751" s="66"/>
      <c r="L751" s="66"/>
    </row>
    <row r="752" spans="11:12" ht="19">
      <c r="K752" s="66"/>
      <c r="L752" s="66"/>
    </row>
    <row r="753" spans="11:12" ht="19">
      <c r="K753" s="66"/>
      <c r="L753" s="66"/>
    </row>
    <row r="754" spans="11:12" ht="19">
      <c r="K754" s="66"/>
      <c r="L754" s="66"/>
    </row>
    <row r="755" spans="11:12" ht="19">
      <c r="K755" s="66"/>
      <c r="L755" s="66"/>
    </row>
    <row r="756" spans="11:12" ht="19">
      <c r="K756" s="66"/>
      <c r="L756" s="66"/>
    </row>
    <row r="757" spans="11:12" ht="19">
      <c r="K757" s="66"/>
      <c r="L757" s="66"/>
    </row>
    <row r="758" spans="11:12" ht="19">
      <c r="K758" s="66"/>
      <c r="L758" s="66"/>
    </row>
    <row r="759" spans="11:12" ht="19">
      <c r="K759" s="66"/>
      <c r="L759" s="66"/>
    </row>
    <row r="760" spans="11:12" ht="19">
      <c r="K760" s="66"/>
      <c r="L760" s="66"/>
    </row>
    <row r="761" spans="11:12" ht="19">
      <c r="K761" s="66"/>
      <c r="L761" s="66"/>
    </row>
    <row r="762" spans="11:12" ht="19">
      <c r="K762" s="66"/>
      <c r="L762" s="66"/>
    </row>
    <row r="763" spans="11:12" ht="19">
      <c r="K763" s="66"/>
      <c r="L763" s="66"/>
    </row>
    <row r="764" spans="11:12" ht="19">
      <c r="K764" s="66"/>
      <c r="L764" s="66"/>
    </row>
    <row r="765" spans="11:12" ht="19">
      <c r="K765" s="66"/>
      <c r="L765" s="66"/>
    </row>
    <row r="766" spans="11:12" ht="19">
      <c r="K766" s="66"/>
      <c r="L766" s="66"/>
    </row>
    <row r="767" spans="11:12" ht="19">
      <c r="K767" s="66"/>
      <c r="L767" s="66"/>
    </row>
    <row r="768" spans="11:12" ht="19">
      <c r="K768" s="66"/>
      <c r="L768" s="66"/>
    </row>
    <row r="769" spans="11:12" ht="19">
      <c r="K769" s="66"/>
      <c r="L769" s="66"/>
    </row>
    <row r="770" spans="11:12" ht="19">
      <c r="K770" s="66"/>
      <c r="L770" s="66"/>
    </row>
    <row r="771" spans="11:12" ht="19">
      <c r="K771" s="66"/>
      <c r="L771" s="66"/>
    </row>
    <row r="772" spans="11:12" ht="19">
      <c r="K772" s="66"/>
      <c r="L772" s="66"/>
    </row>
    <row r="773" spans="11:12" ht="19">
      <c r="K773" s="66"/>
      <c r="L773" s="66"/>
    </row>
    <row r="774" spans="11:12" ht="19">
      <c r="K774" s="66"/>
      <c r="L774" s="66"/>
    </row>
    <row r="775" spans="11:12" ht="19">
      <c r="K775" s="66"/>
      <c r="L775" s="66"/>
    </row>
    <row r="776" spans="11:12" ht="19">
      <c r="K776" s="66"/>
      <c r="L776" s="66"/>
    </row>
    <row r="777" spans="11:12" ht="19">
      <c r="K777" s="66"/>
      <c r="L777" s="66"/>
    </row>
    <row r="778" spans="11:12" ht="19">
      <c r="K778" s="66"/>
      <c r="L778" s="66"/>
    </row>
    <row r="779" spans="11:12" ht="19">
      <c r="K779" s="66"/>
      <c r="L779" s="66"/>
    </row>
    <row r="780" spans="11:12" ht="19">
      <c r="K780" s="66"/>
      <c r="L780" s="66"/>
    </row>
    <row r="781" spans="11:12" ht="19">
      <c r="K781" s="66"/>
      <c r="L781" s="66"/>
    </row>
    <row r="782" spans="11:12" ht="19">
      <c r="K782" s="66"/>
      <c r="L782" s="66"/>
    </row>
    <row r="783" spans="11:12" ht="19">
      <c r="K783" s="66"/>
      <c r="L783" s="66"/>
    </row>
    <row r="784" spans="11:12" ht="19">
      <c r="K784" s="66"/>
      <c r="L784" s="66"/>
    </row>
    <row r="785" spans="11:12" ht="19">
      <c r="K785" s="66"/>
      <c r="L785" s="66"/>
    </row>
    <row r="786" spans="11:12" ht="19">
      <c r="K786" s="66"/>
      <c r="L786" s="66"/>
    </row>
    <row r="787" spans="11:12" ht="19">
      <c r="K787" s="66"/>
      <c r="L787" s="66"/>
    </row>
    <row r="788" spans="11:12" ht="19">
      <c r="K788" s="66"/>
      <c r="L788" s="66"/>
    </row>
    <row r="789" spans="11:12" ht="19">
      <c r="K789" s="66"/>
      <c r="L789" s="66"/>
    </row>
    <row r="790" spans="11:12" ht="19">
      <c r="K790" s="66"/>
      <c r="L790" s="66"/>
    </row>
    <row r="791" spans="11:12" ht="19">
      <c r="K791" s="66"/>
      <c r="L791" s="66"/>
    </row>
    <row r="792" spans="11:12" ht="19">
      <c r="K792" s="66"/>
      <c r="L792" s="66"/>
    </row>
    <row r="793" spans="11:12" ht="19">
      <c r="K793" s="66"/>
      <c r="L793" s="66"/>
    </row>
    <row r="794" spans="11:12" ht="19">
      <c r="K794" s="66"/>
      <c r="L794" s="66"/>
    </row>
    <row r="795" spans="11:12" ht="19">
      <c r="K795" s="66"/>
      <c r="L795" s="66"/>
    </row>
    <row r="796" spans="11:12" ht="19">
      <c r="K796" s="66"/>
      <c r="L796" s="66"/>
    </row>
    <row r="797" spans="11:12" ht="19">
      <c r="K797" s="66"/>
      <c r="L797" s="66"/>
    </row>
    <row r="798" spans="11:12" ht="19">
      <c r="K798" s="66"/>
      <c r="L798" s="66"/>
    </row>
    <row r="799" spans="11:12" ht="19">
      <c r="K799" s="66"/>
      <c r="L799" s="66"/>
    </row>
    <row r="800" spans="11:12" ht="19">
      <c r="K800" s="66"/>
      <c r="L800" s="66"/>
    </row>
    <row r="801" spans="11:12" ht="19">
      <c r="K801" s="66"/>
      <c r="L801" s="66"/>
    </row>
    <row r="802" spans="11:12" ht="19">
      <c r="K802" s="66"/>
      <c r="L802" s="66"/>
    </row>
    <row r="803" spans="11:12" ht="19">
      <c r="K803" s="66"/>
      <c r="L803" s="66"/>
    </row>
    <row r="804" spans="11:12" ht="19">
      <c r="K804" s="66"/>
      <c r="L804" s="66"/>
    </row>
    <row r="805" spans="11:12" ht="19">
      <c r="K805" s="66"/>
      <c r="L805" s="66"/>
    </row>
    <row r="806" spans="11:12" ht="19">
      <c r="K806" s="66"/>
      <c r="L806" s="66"/>
    </row>
    <row r="807" spans="11:12" ht="19">
      <c r="K807" s="66"/>
      <c r="L807" s="66"/>
    </row>
    <row r="808" spans="11:12" ht="19">
      <c r="K808" s="66"/>
      <c r="L808" s="66"/>
    </row>
    <row r="809" spans="11:12" ht="19">
      <c r="K809" s="66"/>
      <c r="L809" s="66"/>
    </row>
    <row r="810" spans="11:12" ht="19">
      <c r="K810" s="66"/>
      <c r="L810" s="66"/>
    </row>
    <row r="811" spans="11:12" ht="19">
      <c r="K811" s="66"/>
      <c r="L811" s="66"/>
    </row>
    <row r="812" spans="11:12" ht="19">
      <c r="K812" s="66"/>
      <c r="L812" s="66"/>
    </row>
    <row r="813" spans="11:12" ht="19">
      <c r="K813" s="66"/>
      <c r="L813" s="66"/>
    </row>
    <row r="814" spans="11:12" ht="19">
      <c r="K814" s="66"/>
      <c r="L814" s="66"/>
    </row>
    <row r="815" spans="11:12" ht="19">
      <c r="K815" s="66"/>
      <c r="L815" s="66"/>
    </row>
    <row r="816" spans="11:12" ht="19">
      <c r="K816" s="66"/>
      <c r="L816" s="66"/>
    </row>
    <row r="817" spans="11:12" ht="19">
      <c r="K817" s="66"/>
      <c r="L817" s="66"/>
    </row>
    <row r="818" spans="11:12" ht="19">
      <c r="K818" s="66"/>
      <c r="L818" s="66"/>
    </row>
    <row r="819" spans="11:12" ht="19">
      <c r="K819" s="66"/>
      <c r="L819" s="66"/>
    </row>
    <row r="820" spans="11:12" ht="19">
      <c r="K820" s="66"/>
      <c r="L820" s="66"/>
    </row>
    <row r="821" spans="11:12" ht="19">
      <c r="K821" s="66"/>
      <c r="L821" s="66"/>
    </row>
    <row r="822" spans="11:12" ht="19">
      <c r="K822" s="66"/>
      <c r="L822" s="66"/>
    </row>
    <row r="823" spans="11:12" ht="19">
      <c r="K823" s="66"/>
      <c r="L823" s="66"/>
    </row>
    <row r="824" spans="11:12" ht="19">
      <c r="K824" s="66"/>
      <c r="L824" s="66"/>
    </row>
    <row r="825" spans="11:12" ht="19">
      <c r="K825" s="66"/>
      <c r="L825" s="66"/>
    </row>
    <row r="826" spans="11:12" ht="19">
      <c r="K826" s="66"/>
      <c r="L826" s="66"/>
    </row>
    <row r="827" spans="11:12" ht="19">
      <c r="K827" s="66"/>
      <c r="L827" s="66"/>
    </row>
    <row r="828" spans="11:12" ht="19">
      <c r="K828" s="66"/>
      <c r="L828" s="66"/>
    </row>
    <row r="829" spans="11:12" ht="19">
      <c r="K829" s="66"/>
      <c r="L829" s="66"/>
    </row>
    <row r="830" spans="11:12" ht="19">
      <c r="K830" s="66"/>
      <c r="L830" s="66"/>
    </row>
    <row r="831" spans="11:12" ht="19">
      <c r="K831" s="66"/>
      <c r="L831" s="66"/>
    </row>
    <row r="832" spans="11:12" ht="19">
      <c r="K832" s="66"/>
      <c r="L832" s="66"/>
    </row>
    <row r="833" spans="11:12" ht="19">
      <c r="K833" s="66"/>
      <c r="L833" s="66"/>
    </row>
    <row r="834" spans="11:12" ht="19">
      <c r="K834" s="66"/>
      <c r="L834" s="66"/>
    </row>
    <row r="835" spans="11:12" ht="19">
      <c r="K835" s="66"/>
      <c r="L835" s="66"/>
    </row>
    <row r="836" spans="11:12" ht="19">
      <c r="K836" s="66"/>
      <c r="L836" s="66"/>
    </row>
    <row r="837" spans="11:12" ht="19">
      <c r="K837" s="66"/>
      <c r="L837" s="66"/>
    </row>
    <row r="838" spans="11:12" ht="19">
      <c r="K838" s="66"/>
      <c r="L838" s="66"/>
    </row>
    <row r="839" spans="11:12" ht="19">
      <c r="K839" s="66"/>
      <c r="L839" s="66"/>
    </row>
    <row r="840" spans="11:12" ht="19">
      <c r="K840" s="66"/>
      <c r="L840" s="66"/>
    </row>
    <row r="841" spans="11:12" ht="19">
      <c r="K841" s="66"/>
      <c r="L841" s="66"/>
    </row>
    <row r="842" spans="11:12" ht="19">
      <c r="K842" s="66"/>
      <c r="L842" s="66"/>
    </row>
    <row r="843" spans="11:12" ht="19">
      <c r="K843" s="66"/>
      <c r="L843" s="66"/>
    </row>
    <row r="844" spans="11:12" ht="19">
      <c r="K844" s="66"/>
      <c r="L844" s="66"/>
    </row>
    <row r="845" spans="11:12" ht="19">
      <c r="K845" s="66"/>
      <c r="L845" s="66"/>
    </row>
    <row r="846" spans="11:12" ht="19">
      <c r="K846" s="66"/>
      <c r="L846" s="66"/>
    </row>
    <row r="847" spans="11:12" ht="19">
      <c r="K847" s="66"/>
      <c r="L847" s="66"/>
    </row>
    <row r="848" spans="11:12" ht="19">
      <c r="K848" s="66"/>
      <c r="L848" s="66"/>
    </row>
    <row r="849" spans="11:12" ht="19">
      <c r="K849" s="66"/>
      <c r="L849" s="66"/>
    </row>
    <row r="850" spans="11:12" ht="19">
      <c r="K850" s="66"/>
      <c r="L850" s="66"/>
    </row>
    <row r="851" spans="11:12" ht="19">
      <c r="K851" s="66"/>
      <c r="L851" s="66"/>
    </row>
    <row r="852" spans="11:12" ht="19">
      <c r="K852" s="66"/>
      <c r="L852" s="66"/>
    </row>
    <row r="853" spans="11:12" ht="19">
      <c r="K853" s="66"/>
      <c r="L853" s="66"/>
    </row>
    <row r="854" spans="11:12" ht="19">
      <c r="K854" s="66"/>
      <c r="L854" s="66"/>
    </row>
    <row r="855" spans="11:12" ht="19">
      <c r="K855" s="66"/>
      <c r="L855" s="66"/>
    </row>
    <row r="856" spans="11:12" ht="19">
      <c r="K856" s="66"/>
      <c r="L856" s="66"/>
    </row>
    <row r="857" spans="11:12" ht="19">
      <c r="K857" s="66"/>
      <c r="L857" s="66"/>
    </row>
    <row r="858" spans="11:12" ht="19">
      <c r="K858" s="66"/>
      <c r="L858" s="66"/>
    </row>
    <row r="859" spans="11:12" ht="19">
      <c r="K859" s="66"/>
      <c r="L859" s="66"/>
    </row>
    <row r="860" spans="11:12" ht="19">
      <c r="K860" s="66"/>
      <c r="L860" s="66"/>
    </row>
    <row r="861" spans="11:12" ht="19">
      <c r="K861" s="66"/>
      <c r="L861" s="66"/>
    </row>
    <row r="862" spans="11:12" ht="19">
      <c r="K862" s="66"/>
      <c r="L862" s="66"/>
    </row>
    <row r="863" spans="11:12" ht="19">
      <c r="K863" s="66"/>
      <c r="L863" s="66"/>
    </row>
    <row r="864" spans="11:12" ht="19">
      <c r="K864" s="66"/>
      <c r="L864" s="66"/>
    </row>
    <row r="865" spans="11:12" ht="19">
      <c r="K865" s="66"/>
      <c r="L865" s="66"/>
    </row>
    <row r="866" spans="11:12" ht="19">
      <c r="K866" s="66"/>
      <c r="L866" s="66"/>
    </row>
    <row r="867" spans="11:12" ht="19">
      <c r="K867" s="66"/>
      <c r="L867" s="66"/>
    </row>
    <row r="868" spans="11:12" ht="19">
      <c r="K868" s="66"/>
      <c r="L868" s="66"/>
    </row>
    <row r="869" spans="11:12" ht="19">
      <c r="K869" s="66"/>
      <c r="L869" s="66"/>
    </row>
    <row r="870" spans="11:12" ht="19">
      <c r="K870" s="66"/>
      <c r="L870" s="66"/>
    </row>
    <row r="871" spans="11:12" ht="19">
      <c r="K871" s="66"/>
      <c r="L871" s="66"/>
    </row>
    <row r="872" spans="11:12" ht="19">
      <c r="K872" s="66"/>
      <c r="L872" s="66"/>
    </row>
    <row r="873" spans="11:12" ht="19">
      <c r="K873" s="66"/>
      <c r="L873" s="66"/>
    </row>
    <row r="874" spans="11:12" ht="19">
      <c r="K874" s="66"/>
      <c r="L874" s="66"/>
    </row>
    <row r="875" spans="11:12" ht="19">
      <c r="K875" s="66"/>
      <c r="L875" s="66"/>
    </row>
    <row r="876" spans="11:12" ht="19">
      <c r="K876" s="66"/>
      <c r="L876" s="66"/>
    </row>
    <row r="877" spans="11:12" ht="19">
      <c r="K877" s="66"/>
      <c r="L877" s="66"/>
    </row>
    <row r="878" spans="11:12" ht="19">
      <c r="K878" s="66"/>
      <c r="L878" s="66"/>
    </row>
    <row r="879" spans="11:12" ht="19">
      <c r="K879" s="66"/>
      <c r="L879" s="66"/>
    </row>
    <row r="880" spans="11:12" ht="19">
      <c r="K880" s="66"/>
      <c r="L880" s="66"/>
    </row>
    <row r="881" spans="11:12" ht="19">
      <c r="K881" s="66"/>
      <c r="L881" s="66"/>
    </row>
    <row r="882" spans="11:12" ht="19">
      <c r="K882" s="66"/>
      <c r="L882" s="66"/>
    </row>
    <row r="883" spans="11:12" ht="19">
      <c r="K883" s="66"/>
      <c r="L883" s="66"/>
    </row>
    <row r="884" spans="11:12" ht="19">
      <c r="K884" s="66"/>
      <c r="L884" s="66"/>
    </row>
    <row r="885" spans="11:12" ht="19">
      <c r="K885" s="66"/>
      <c r="L885" s="66"/>
    </row>
    <row r="886" spans="11:12" ht="19">
      <c r="K886" s="66"/>
      <c r="L886" s="66"/>
    </row>
    <row r="887" spans="11:12" ht="19">
      <c r="K887" s="66"/>
      <c r="L887" s="66"/>
    </row>
    <row r="888" spans="11:12" ht="19">
      <c r="K888" s="66"/>
      <c r="L888" s="66"/>
    </row>
    <row r="889" spans="11:12" ht="19">
      <c r="K889" s="66"/>
      <c r="L889" s="66"/>
    </row>
    <row r="890" spans="11:12" ht="19">
      <c r="K890" s="66"/>
      <c r="L890" s="66"/>
    </row>
    <row r="891" spans="11:12" ht="19">
      <c r="K891" s="66"/>
      <c r="L891" s="66"/>
    </row>
    <row r="892" spans="11:12" ht="19">
      <c r="K892" s="66"/>
      <c r="L892" s="66"/>
    </row>
    <row r="893" spans="11:12" ht="19">
      <c r="K893" s="66"/>
      <c r="L893" s="66"/>
    </row>
    <row r="894" spans="11:12" ht="19">
      <c r="K894" s="66"/>
      <c r="L894" s="66"/>
    </row>
    <row r="895" spans="11:12" ht="19">
      <c r="K895" s="66"/>
      <c r="L895" s="66"/>
    </row>
    <row r="896" spans="11:12" ht="19">
      <c r="K896" s="66"/>
      <c r="L896" s="66"/>
    </row>
    <row r="897" spans="11:12" ht="19">
      <c r="K897" s="66"/>
      <c r="L897" s="66"/>
    </row>
    <row r="898" spans="11:12" ht="19">
      <c r="K898" s="66"/>
      <c r="L898" s="66"/>
    </row>
    <row r="899" spans="11:12" ht="19">
      <c r="K899" s="66"/>
      <c r="L899" s="66"/>
    </row>
    <row r="900" spans="11:12" ht="19">
      <c r="K900" s="66"/>
      <c r="L900" s="66"/>
    </row>
    <row r="901" spans="11:12" ht="19">
      <c r="K901" s="66"/>
      <c r="L901" s="66"/>
    </row>
    <row r="902" spans="11:12" ht="19">
      <c r="K902" s="66"/>
      <c r="L902" s="66"/>
    </row>
    <row r="903" spans="11:12" ht="19">
      <c r="K903" s="66"/>
      <c r="L903" s="66"/>
    </row>
    <row r="904" spans="11:12" ht="19">
      <c r="K904" s="66"/>
      <c r="L904" s="66"/>
    </row>
    <row r="905" spans="11:12" ht="19">
      <c r="K905" s="66"/>
      <c r="L905" s="66"/>
    </row>
    <row r="906" spans="11:12" ht="19">
      <c r="K906" s="66"/>
      <c r="L906" s="66"/>
    </row>
    <row r="907" spans="11:12" ht="19">
      <c r="K907" s="66"/>
      <c r="L907" s="66"/>
    </row>
    <row r="908" spans="11:12" ht="19">
      <c r="K908" s="66"/>
      <c r="L908" s="66"/>
    </row>
    <row r="909" spans="11:12" ht="19">
      <c r="K909" s="66"/>
      <c r="L909" s="66"/>
    </row>
    <row r="910" spans="11:12" ht="19">
      <c r="K910" s="66"/>
      <c r="L910" s="66"/>
    </row>
    <row r="911" spans="11:12" ht="19">
      <c r="K911" s="66"/>
      <c r="L911" s="66"/>
    </row>
    <row r="912" spans="11:12" ht="19">
      <c r="K912" s="66"/>
      <c r="L912" s="66"/>
    </row>
    <row r="913" spans="11:12" ht="19">
      <c r="K913" s="66"/>
      <c r="L913" s="66"/>
    </row>
    <row r="914" spans="11:12" ht="19">
      <c r="K914" s="66"/>
      <c r="L914" s="66"/>
    </row>
    <row r="915" spans="11:12" ht="19">
      <c r="K915" s="66"/>
      <c r="L915" s="66"/>
    </row>
    <row r="916" spans="11:12" ht="19">
      <c r="K916" s="66"/>
      <c r="L916" s="66"/>
    </row>
    <row r="917" spans="11:12" ht="19">
      <c r="K917" s="66"/>
      <c r="L917" s="66"/>
    </row>
    <row r="918" spans="11:12" ht="19">
      <c r="K918" s="66"/>
      <c r="L918" s="66"/>
    </row>
    <row r="919" spans="11:12" ht="19">
      <c r="K919" s="66"/>
      <c r="L919" s="66"/>
    </row>
    <row r="920" spans="11:12" ht="19">
      <c r="K920" s="66"/>
      <c r="L920" s="66"/>
    </row>
    <row r="921" spans="11:12" ht="19">
      <c r="K921" s="66"/>
      <c r="L921" s="66"/>
    </row>
    <row r="922" spans="11:12" ht="19">
      <c r="K922" s="66"/>
      <c r="L922" s="66"/>
    </row>
    <row r="923" spans="11:12" ht="19">
      <c r="K923" s="66"/>
      <c r="L923" s="66"/>
    </row>
    <row r="924" spans="11:12" ht="19">
      <c r="K924" s="66"/>
      <c r="L924" s="66"/>
    </row>
    <row r="925" spans="11:12" ht="19">
      <c r="K925" s="66"/>
      <c r="L925" s="66"/>
    </row>
    <row r="926" spans="11:12" ht="19">
      <c r="K926" s="66"/>
      <c r="L926" s="66"/>
    </row>
    <row r="927" spans="11:12" ht="19">
      <c r="K927" s="66"/>
      <c r="L927" s="66"/>
    </row>
    <row r="928" spans="11:12" ht="19">
      <c r="K928" s="66"/>
      <c r="L928" s="66"/>
    </row>
    <row r="929" spans="11:12" ht="19">
      <c r="K929" s="66"/>
      <c r="L929" s="66"/>
    </row>
    <row r="930" spans="11:12" ht="19">
      <c r="K930" s="66"/>
      <c r="L930" s="66"/>
    </row>
    <row r="931" spans="11:12" ht="19">
      <c r="K931" s="66"/>
      <c r="L931" s="66"/>
    </row>
    <row r="932" spans="11:12" ht="19">
      <c r="K932" s="66"/>
      <c r="L932" s="66"/>
    </row>
    <row r="933" spans="11:12" ht="19">
      <c r="K933" s="66"/>
      <c r="L933" s="66"/>
    </row>
    <row r="934" spans="11:12" ht="19">
      <c r="K934" s="66"/>
      <c r="L934" s="66"/>
    </row>
    <row r="935" spans="11:12" ht="19">
      <c r="K935" s="66"/>
      <c r="L935" s="66"/>
    </row>
    <row r="936" spans="11:12" ht="19">
      <c r="K936" s="66"/>
      <c r="L936" s="66"/>
    </row>
    <row r="937" spans="11:12" ht="19">
      <c r="K937" s="66"/>
      <c r="L937" s="66"/>
    </row>
    <row r="938" spans="11:12" ht="19">
      <c r="K938" s="66"/>
      <c r="L938" s="66"/>
    </row>
    <row r="939" spans="11:12" ht="19">
      <c r="K939" s="66"/>
      <c r="L939" s="66"/>
    </row>
    <row r="940" spans="11:12" ht="19">
      <c r="K940" s="66"/>
      <c r="L940" s="66"/>
    </row>
    <row r="941" spans="11:12" ht="19">
      <c r="K941" s="66"/>
      <c r="L941" s="66"/>
    </row>
    <row r="942" spans="11:12" ht="19">
      <c r="K942" s="66"/>
      <c r="L942" s="66"/>
    </row>
    <row r="943" spans="11:12" ht="19">
      <c r="K943" s="66"/>
      <c r="L943" s="66"/>
    </row>
    <row r="944" spans="11:12" ht="19">
      <c r="K944" s="66"/>
      <c r="L944" s="66"/>
    </row>
    <row r="945" spans="11:12" ht="19">
      <c r="K945" s="66"/>
      <c r="L945" s="66"/>
    </row>
    <row r="946" spans="11:12" ht="19">
      <c r="K946" s="66"/>
      <c r="L946" s="66"/>
    </row>
    <row r="947" spans="11:12" ht="19">
      <c r="K947" s="66"/>
      <c r="L947" s="66"/>
    </row>
    <row r="948" spans="11:12" ht="19">
      <c r="K948" s="66"/>
      <c r="L948" s="66"/>
    </row>
    <row r="949" spans="11:12" ht="19">
      <c r="K949" s="66"/>
      <c r="L949" s="66"/>
    </row>
    <row r="950" spans="11:12" ht="19">
      <c r="K950" s="66"/>
      <c r="L950" s="66"/>
    </row>
    <row r="951" spans="11:12" ht="19">
      <c r="K951" s="66"/>
      <c r="L951" s="66"/>
    </row>
    <row r="952" spans="11:12" ht="19">
      <c r="K952" s="66"/>
      <c r="L952" s="66"/>
    </row>
    <row r="953" spans="11:12" ht="19">
      <c r="K953" s="66"/>
      <c r="L953" s="66"/>
    </row>
    <row r="954" spans="11:12" ht="19">
      <c r="K954" s="66"/>
      <c r="L954" s="66"/>
    </row>
    <row r="955" spans="11:12" ht="19">
      <c r="K955" s="66"/>
      <c r="L955" s="66"/>
    </row>
    <row r="956" spans="11:12" ht="19">
      <c r="K956" s="66"/>
      <c r="L956" s="66"/>
    </row>
    <row r="957" spans="11:12" ht="19">
      <c r="K957" s="66"/>
      <c r="L957" s="66"/>
    </row>
    <row r="958" spans="11:12" ht="19">
      <c r="K958" s="66"/>
      <c r="L958" s="66"/>
    </row>
    <row r="959" spans="11:12" ht="19">
      <c r="K959" s="66"/>
      <c r="L959" s="66"/>
    </row>
    <row r="960" spans="11:12" ht="19">
      <c r="K960" s="66"/>
      <c r="L960" s="66"/>
    </row>
    <row r="961" spans="11:12" ht="19">
      <c r="K961" s="66"/>
      <c r="L961" s="66"/>
    </row>
    <row r="962" spans="11:12" ht="19">
      <c r="K962" s="66"/>
      <c r="L962" s="66"/>
    </row>
    <row r="963" spans="11:12" ht="19">
      <c r="K963" s="66"/>
      <c r="L963" s="66"/>
    </row>
    <row r="964" spans="11:12" ht="19">
      <c r="K964" s="66"/>
      <c r="L964" s="66"/>
    </row>
    <row r="965" spans="11:12" ht="19">
      <c r="K965" s="66"/>
      <c r="L965" s="66"/>
    </row>
    <row r="966" spans="11:12" ht="19">
      <c r="K966" s="66"/>
      <c r="L966" s="66"/>
    </row>
    <row r="967" spans="11:12" ht="19">
      <c r="K967" s="66"/>
      <c r="L967" s="66"/>
    </row>
    <row r="968" spans="11:12" ht="19">
      <c r="K968" s="66"/>
      <c r="L968" s="66"/>
    </row>
    <row r="969" spans="11:12" ht="19">
      <c r="K969" s="66"/>
      <c r="L969" s="66"/>
    </row>
    <row r="970" spans="11:12" ht="19">
      <c r="K970" s="66"/>
      <c r="L970" s="66"/>
    </row>
    <row r="971" spans="11:12" ht="19">
      <c r="K971" s="66"/>
      <c r="L971" s="66"/>
    </row>
    <row r="972" spans="11:12" ht="19">
      <c r="K972" s="66"/>
      <c r="L972" s="66"/>
    </row>
    <row r="973" spans="11:12" ht="19">
      <c r="K973" s="66"/>
      <c r="L973" s="66"/>
    </row>
    <row r="974" spans="11:12" ht="19">
      <c r="K974" s="66"/>
      <c r="L974" s="66"/>
    </row>
    <row r="975" spans="11:12" ht="19">
      <c r="K975" s="66"/>
      <c r="L975" s="66"/>
    </row>
    <row r="976" spans="11:12" ht="19">
      <c r="K976" s="66"/>
      <c r="L976" s="66"/>
    </row>
    <row r="977" spans="11:12" ht="19">
      <c r="K977" s="66"/>
      <c r="L977" s="66"/>
    </row>
    <row r="978" spans="11:12" ht="19">
      <c r="K978" s="66"/>
      <c r="L978" s="66"/>
    </row>
    <row r="979" spans="11:12" ht="19">
      <c r="K979" s="66"/>
      <c r="L979" s="66"/>
    </row>
    <row r="980" spans="11:12" ht="19">
      <c r="K980" s="66"/>
      <c r="L980" s="66"/>
    </row>
    <row r="981" spans="11:12" ht="19">
      <c r="K981" s="66"/>
      <c r="L981" s="66"/>
    </row>
    <row r="982" spans="11:12" ht="19">
      <c r="K982" s="66"/>
      <c r="L982" s="66"/>
    </row>
    <row r="983" spans="11:12" ht="19">
      <c r="K983" s="66"/>
      <c r="L983" s="66"/>
    </row>
    <row r="984" spans="11:12" ht="19">
      <c r="K984" s="66"/>
      <c r="L984" s="66"/>
    </row>
    <row r="985" spans="11:12" ht="19">
      <c r="K985" s="66"/>
      <c r="L985" s="66"/>
    </row>
    <row r="986" spans="11:12" ht="19">
      <c r="K986" s="66"/>
      <c r="L986" s="66"/>
    </row>
    <row r="987" spans="11:12" ht="19">
      <c r="K987" s="66"/>
      <c r="L987" s="66"/>
    </row>
    <row r="988" spans="11:12" ht="19">
      <c r="K988" s="66"/>
      <c r="L988" s="66"/>
    </row>
    <row r="989" spans="11:12" ht="19">
      <c r="K989" s="66"/>
      <c r="L989" s="66"/>
    </row>
    <row r="990" spans="11:12" ht="19">
      <c r="K990" s="66"/>
      <c r="L990" s="66"/>
    </row>
    <row r="991" spans="11:12" ht="19">
      <c r="K991" s="66"/>
      <c r="L991" s="66"/>
    </row>
    <row r="992" spans="11:12" ht="19">
      <c r="K992" s="66"/>
      <c r="L992" s="66"/>
    </row>
    <row r="993" spans="11:12" ht="19">
      <c r="K993" s="66"/>
      <c r="L993" s="66"/>
    </row>
    <row r="994" spans="11:12" ht="19">
      <c r="K994" s="66"/>
      <c r="L994" s="66"/>
    </row>
    <row r="995" spans="11:12" ht="19">
      <c r="K995" s="66"/>
      <c r="L995" s="66"/>
    </row>
    <row r="996" spans="11:12" ht="19">
      <c r="K996" s="66"/>
      <c r="L996" s="66"/>
    </row>
    <row r="997" spans="11:12" ht="19">
      <c r="K997" s="66"/>
      <c r="L997" s="66"/>
    </row>
    <row r="998" spans="11:12" ht="19">
      <c r="K998" s="66"/>
      <c r="L998" s="66"/>
    </row>
    <row r="999" spans="11:12" ht="19">
      <c r="K999" s="66"/>
      <c r="L999" s="66"/>
    </row>
    <row r="1000" spans="11:12" ht="19">
      <c r="K1000" s="66"/>
      <c r="L1000" s="66"/>
    </row>
    <row r="1001" spans="11:12" ht="19">
      <c r="K1001" s="66"/>
      <c r="L1001" s="66"/>
    </row>
    <row r="1002" spans="11:12" ht="19">
      <c r="K1002" s="66"/>
      <c r="L1002" s="66"/>
    </row>
    <row r="1003" spans="11:12" ht="19">
      <c r="K1003" s="66"/>
      <c r="L1003" s="66"/>
    </row>
    <row r="1004" spans="11:12" ht="19">
      <c r="K1004" s="66"/>
      <c r="L1004" s="66"/>
    </row>
    <row r="1005" spans="11:12" ht="19">
      <c r="K1005" s="66"/>
      <c r="L1005" s="66"/>
    </row>
    <row r="1006" spans="11:12" ht="19">
      <c r="K1006" s="66"/>
      <c r="L1006" s="66"/>
    </row>
    <row r="1007" spans="11:12" ht="19">
      <c r="K1007" s="66"/>
      <c r="L1007" s="66"/>
    </row>
    <row r="1008" spans="11:12" ht="19">
      <c r="K1008" s="66"/>
      <c r="L1008" s="66"/>
    </row>
    <row r="1009" spans="11:12" ht="19">
      <c r="K1009" s="66"/>
      <c r="L1009" s="66"/>
    </row>
  </sheetData>
  <mergeCells count="3">
    <mergeCell ref="A4:D4"/>
    <mergeCell ref="F4:K4"/>
    <mergeCell ref="D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D44C-4A7B-A347-AD73-99A1D81585C8}">
  <sheetPr>
    <outlinePr summaryBelow="0" summaryRight="0"/>
  </sheetPr>
  <dimension ref="A1:N1009"/>
  <sheetViews>
    <sheetView topLeftCell="A11" zoomScale="75" workbookViewId="0">
      <selection activeCell="D46" sqref="D46"/>
    </sheetView>
  </sheetViews>
  <sheetFormatPr baseColWidth="10" defaultColWidth="14.5" defaultRowHeight="15" customHeight="1"/>
  <cols>
    <col min="1" max="1" width="19" style="65" customWidth="1"/>
    <col min="2" max="4" width="24.5" style="65" customWidth="1"/>
    <col min="5" max="5" width="14.5" style="65"/>
    <col min="6" max="6" width="19" style="65" customWidth="1"/>
    <col min="7" max="8" width="21.5" style="65" customWidth="1"/>
    <col min="9" max="9" width="15.83203125" style="65" bestFit="1" customWidth="1"/>
    <col min="10" max="10" width="14.5" style="65"/>
    <col min="11" max="12" width="16.5" style="65" customWidth="1"/>
    <col min="13" max="16384" width="14.5" style="65"/>
  </cols>
  <sheetData>
    <row r="1" spans="1:14" ht="15" customHeight="1" thickBot="1">
      <c r="A1" s="67"/>
      <c r="B1" s="67"/>
      <c r="C1" s="67"/>
    </row>
    <row r="2" spans="1:14" ht="48" customHeight="1" thickBot="1">
      <c r="A2" s="67"/>
      <c r="B2" s="67"/>
      <c r="D2" s="221" t="s">
        <v>75</v>
      </c>
      <c r="E2" s="222"/>
      <c r="F2" s="223"/>
    </row>
    <row r="3" spans="1:14" ht="15" customHeight="1" thickBot="1"/>
    <row r="4" spans="1:14" ht="20" thickBot="1">
      <c r="A4" s="215" t="s">
        <v>59</v>
      </c>
      <c r="B4" s="216"/>
      <c r="C4" s="216"/>
      <c r="D4" s="217"/>
      <c r="F4" s="218" t="s">
        <v>10</v>
      </c>
      <c r="G4" s="219"/>
      <c r="H4" s="219"/>
      <c r="I4" s="219"/>
      <c r="J4" s="219"/>
      <c r="K4" s="220"/>
      <c r="L4" s="66"/>
    </row>
    <row r="5" spans="1:14" ht="20" thickBot="1">
      <c r="A5" s="146"/>
      <c r="B5" s="147" t="s">
        <v>1</v>
      </c>
      <c r="C5" s="148" t="s">
        <v>2</v>
      </c>
      <c r="D5" s="149" t="s">
        <v>3</v>
      </c>
      <c r="F5" s="154"/>
      <c r="G5" s="155" t="s">
        <v>11</v>
      </c>
      <c r="H5" s="155" t="s">
        <v>12</v>
      </c>
      <c r="I5" s="156" t="s">
        <v>61</v>
      </c>
      <c r="J5" s="157" t="s">
        <v>62</v>
      </c>
      <c r="K5" s="158" t="s">
        <v>63</v>
      </c>
      <c r="L5" s="68"/>
      <c r="M5" s="69"/>
      <c r="N5" s="70"/>
    </row>
    <row r="6" spans="1:14" ht="19">
      <c r="A6" s="124"/>
      <c r="B6" s="71"/>
      <c r="C6" s="71"/>
      <c r="D6" s="125"/>
      <c r="F6" s="139"/>
      <c r="G6" s="74" t="s">
        <v>70</v>
      </c>
      <c r="H6" s="74" t="s">
        <v>76</v>
      </c>
      <c r="I6" s="74"/>
      <c r="J6" s="140"/>
      <c r="K6" s="113"/>
      <c r="L6" s="68"/>
      <c r="M6" s="69"/>
      <c r="N6" s="70"/>
    </row>
    <row r="7" spans="1:14" ht="20" thickBot="1">
      <c r="A7" s="126">
        <v>43182</v>
      </c>
      <c r="B7" s="71"/>
      <c r="C7" s="71"/>
      <c r="D7" s="125"/>
      <c r="F7" s="139"/>
      <c r="G7" s="74"/>
      <c r="H7" s="74"/>
      <c r="I7" s="74"/>
      <c r="J7" s="140"/>
      <c r="K7" s="113"/>
      <c r="L7" s="68"/>
      <c r="M7" s="69"/>
      <c r="N7" s="70"/>
    </row>
    <row r="8" spans="1:14" ht="19">
      <c r="A8" s="127" t="s">
        <v>13</v>
      </c>
      <c r="B8" s="72">
        <v>245.26</v>
      </c>
      <c r="C8" s="72">
        <v>171.77</v>
      </c>
      <c r="D8" s="128">
        <v>15.65</v>
      </c>
      <c r="F8" s="166"/>
      <c r="G8" s="92"/>
      <c r="H8" s="105"/>
      <c r="I8" s="108"/>
      <c r="J8" s="108"/>
      <c r="K8" s="108"/>
      <c r="L8" s="168"/>
      <c r="M8" s="70"/>
      <c r="N8" s="70"/>
    </row>
    <row r="9" spans="1:14" ht="19">
      <c r="A9" s="85" t="s">
        <v>14</v>
      </c>
      <c r="B9" s="73">
        <v>2000000</v>
      </c>
      <c r="C9" s="101">
        <v>2000000</v>
      </c>
      <c r="D9" s="86">
        <v>2000000</v>
      </c>
      <c r="F9" s="74"/>
      <c r="G9" s="101"/>
      <c r="H9" s="101"/>
      <c r="I9" s="102"/>
      <c r="J9" s="103"/>
      <c r="K9" s="102"/>
      <c r="L9" s="168"/>
      <c r="M9" s="70"/>
      <c r="N9" s="70"/>
    </row>
    <row r="10" spans="1:14" ht="19">
      <c r="A10" s="85" t="s">
        <v>9</v>
      </c>
      <c r="B10" s="75">
        <f>B8*B9/SUMPRODUCT(B8:D8, B9:D9)</f>
        <v>0.56683923453822682</v>
      </c>
      <c r="C10" s="75">
        <f>C8*C9/SUMPRODUCT(B8:D8, B9:D9)</f>
        <v>0.39699084773966903</v>
      </c>
      <c r="D10" s="87">
        <f>D8*D9/SUMPRODUCT(B8:D8, B9:D9)</f>
        <v>3.6169917722104095E-2</v>
      </c>
      <c r="F10" s="111"/>
      <c r="G10" s="100"/>
      <c r="H10" s="100"/>
      <c r="I10" s="76"/>
      <c r="J10" s="76"/>
      <c r="K10" s="76"/>
      <c r="L10" s="168"/>
      <c r="M10" s="70"/>
      <c r="N10" s="70"/>
    </row>
    <row r="11" spans="1:14" ht="20" thickBot="1">
      <c r="A11" s="129" t="s">
        <v>64</v>
      </c>
      <c r="B11" s="77">
        <f>SUMPRODUCT(B8:D8, B9:D9)</f>
        <v>865360000</v>
      </c>
      <c r="C11" s="78"/>
      <c r="D11" s="130"/>
      <c r="F11" s="142"/>
      <c r="G11" s="143"/>
      <c r="H11" s="144"/>
      <c r="I11" s="76"/>
      <c r="J11" s="76"/>
      <c r="K11" s="76"/>
      <c r="L11" s="68"/>
      <c r="M11" s="70"/>
      <c r="N11" s="70"/>
    </row>
    <row r="12" spans="1:14" ht="19">
      <c r="A12" s="131" t="s">
        <v>65</v>
      </c>
      <c r="B12" s="79">
        <f>B11</f>
        <v>865360000</v>
      </c>
      <c r="C12" s="74"/>
      <c r="D12" s="132"/>
      <c r="F12" s="76"/>
      <c r="G12" s="76"/>
      <c r="H12" s="76"/>
      <c r="I12" s="76"/>
      <c r="J12" s="76"/>
      <c r="K12" s="76"/>
      <c r="M12" s="66"/>
      <c r="N12" s="66"/>
    </row>
    <row r="13" spans="1:14" ht="19">
      <c r="A13" s="131"/>
      <c r="B13" s="79"/>
      <c r="C13" s="74"/>
      <c r="D13" s="132"/>
      <c r="F13" s="76"/>
      <c r="G13" s="76"/>
      <c r="H13" s="76"/>
      <c r="I13" s="76"/>
      <c r="J13" s="76"/>
      <c r="K13" s="76"/>
      <c r="M13" s="66"/>
      <c r="N13" s="66"/>
    </row>
    <row r="14" spans="1:14" ht="20" thickBot="1">
      <c r="A14" s="126">
        <v>43188</v>
      </c>
      <c r="B14" s="76"/>
      <c r="C14" s="76"/>
      <c r="D14" s="113"/>
      <c r="F14" s="76"/>
      <c r="G14" s="67"/>
      <c r="H14" s="67"/>
      <c r="I14" s="76"/>
      <c r="J14" s="76"/>
      <c r="K14" s="74"/>
      <c r="L14" s="66"/>
    </row>
    <row r="15" spans="1:14" ht="19">
      <c r="A15" s="81" t="s">
        <v>17</v>
      </c>
      <c r="B15" s="92">
        <v>251.86</v>
      </c>
      <c r="C15" s="92">
        <v>178.04</v>
      </c>
      <c r="D15" s="93">
        <v>15.6</v>
      </c>
      <c r="F15" s="104" t="s">
        <v>18</v>
      </c>
      <c r="G15" s="116">
        <v>2637.5</v>
      </c>
      <c r="H15" s="116">
        <v>1527</v>
      </c>
      <c r="I15" s="108"/>
      <c r="J15" s="108"/>
      <c r="K15" s="115"/>
      <c r="L15" s="66"/>
    </row>
    <row r="16" spans="1:14" ht="19">
      <c r="A16" s="85" t="s">
        <v>14</v>
      </c>
      <c r="B16" s="74">
        <v>2000000</v>
      </c>
      <c r="C16" s="74">
        <v>2000000</v>
      </c>
      <c r="D16" s="86">
        <v>2000000</v>
      </c>
      <c r="F16" s="106" t="s">
        <v>14</v>
      </c>
      <c r="G16" s="101">
        <v>-7003</v>
      </c>
      <c r="H16" s="101">
        <v>-83</v>
      </c>
      <c r="I16" s="102">
        <f>betaGS2*B15*B16/(50*G15)</f>
        <v>5245.3492445058391</v>
      </c>
      <c r="J16" s="103">
        <f>betaHD2*C15*C16/(50*G15)</f>
        <v>1757.8022572341929</v>
      </c>
      <c r="K16" s="107">
        <f>betaADTN2*D15*D16/(100*H15)</f>
        <v>202.5619225822783</v>
      </c>
      <c r="L16" s="66"/>
    </row>
    <row r="17" spans="1:12" ht="19">
      <c r="A17" s="85" t="s">
        <v>9</v>
      </c>
      <c r="B17" s="75">
        <f>B15*B16/SUMPRODUCT(B15:D15, B16:D16)</f>
        <v>0.56534231200897866</v>
      </c>
      <c r="C17" s="75">
        <f>C15*C16/SUMPRODUCT(B15:D15, B16:D16)</f>
        <v>0.39964085297418633</v>
      </c>
      <c r="D17" s="87">
        <f>D15*D16/SUMPRODUCT(B15:D15, B16:D16)</f>
        <v>3.5016835016835016E-2</v>
      </c>
      <c r="F17" s="112" t="s">
        <v>16</v>
      </c>
      <c r="G17" s="100">
        <f>SUM(I16:J16)</f>
        <v>7003.1515017400325</v>
      </c>
      <c r="H17" s="100">
        <f>K16</f>
        <v>202.5619225822783</v>
      </c>
      <c r="I17" s="76"/>
      <c r="J17" s="76"/>
      <c r="K17" s="113"/>
      <c r="L17" s="66"/>
    </row>
    <row r="18" spans="1:12" ht="20" thickBot="1">
      <c r="A18" s="88" t="s">
        <v>64</v>
      </c>
      <c r="B18" s="89">
        <f>SUMPRODUCT(B15:D15, B16:D16)</f>
        <v>891000000</v>
      </c>
      <c r="C18" s="90"/>
      <c r="D18" s="91"/>
      <c r="F18" s="109" t="s">
        <v>71</v>
      </c>
      <c r="G18" s="117">
        <f>SUMPRODUCT(G15:H15, G16:H16)</f>
        <v>-18597153.5</v>
      </c>
      <c r="H18" s="110"/>
      <c r="I18" s="90"/>
      <c r="J18" s="90"/>
      <c r="K18" s="91"/>
      <c r="L18" s="66"/>
    </row>
    <row r="19" spans="1:12" ht="19">
      <c r="A19" s="131" t="s">
        <v>66</v>
      </c>
      <c r="B19" s="79">
        <f>B18+G18</f>
        <v>872402846.5</v>
      </c>
      <c r="C19" s="74"/>
      <c r="D19" s="133"/>
      <c r="F19" s="76"/>
      <c r="G19" s="76"/>
      <c r="H19" s="76"/>
      <c r="I19" s="76"/>
      <c r="J19" s="76"/>
      <c r="K19" s="74"/>
      <c r="L19" s="66"/>
    </row>
    <row r="20" spans="1:12" ht="19">
      <c r="A20" s="131"/>
      <c r="B20" s="79"/>
      <c r="C20" s="74"/>
      <c r="D20" s="134"/>
      <c r="F20" s="76"/>
      <c r="G20" s="76"/>
      <c r="H20" s="76"/>
      <c r="I20" s="76"/>
      <c r="J20" s="76"/>
      <c r="K20" s="74"/>
      <c r="L20" s="66"/>
    </row>
    <row r="21" spans="1:12" ht="20" thickBot="1">
      <c r="A21" s="126">
        <v>43196</v>
      </c>
      <c r="B21" s="76"/>
      <c r="C21" s="76"/>
      <c r="D21" s="113"/>
      <c r="E21" s="67"/>
      <c r="F21" s="76"/>
      <c r="G21" s="76"/>
      <c r="H21" s="76"/>
      <c r="I21" s="76"/>
      <c r="J21" s="76"/>
      <c r="K21" s="74"/>
      <c r="L21" s="66"/>
    </row>
    <row r="22" spans="1:12" ht="19">
      <c r="A22" s="94" t="s">
        <v>20</v>
      </c>
      <c r="B22" s="95">
        <v>247.49</v>
      </c>
      <c r="C22" s="96">
        <v>173.74</v>
      </c>
      <c r="D22" s="97">
        <v>14.8</v>
      </c>
      <c r="F22" s="74"/>
      <c r="G22" s="145"/>
      <c r="H22" s="145"/>
      <c r="I22" s="76"/>
      <c r="J22" s="76"/>
      <c r="K22" s="76"/>
      <c r="L22" s="66"/>
    </row>
    <row r="23" spans="1:12" ht="19">
      <c r="A23" s="85" t="s">
        <v>14</v>
      </c>
      <c r="B23" s="74">
        <v>2000000</v>
      </c>
      <c r="C23" s="74">
        <v>2000000</v>
      </c>
      <c r="D23" s="86">
        <v>2000000</v>
      </c>
      <c r="F23" s="74"/>
      <c r="G23" s="101"/>
      <c r="H23" s="101"/>
      <c r="I23" s="102"/>
      <c r="J23" s="103"/>
      <c r="K23" s="102"/>
      <c r="L23" s="66"/>
    </row>
    <row r="24" spans="1:12" ht="19">
      <c r="A24" s="85" t="s">
        <v>9</v>
      </c>
      <c r="B24" s="75">
        <f>B22*B23/SUMPRODUCT(B22:D22, B23:D23)</f>
        <v>0.56759855973212847</v>
      </c>
      <c r="C24" s="75">
        <f>C22*C23/SUMPRODUCT(B22:D22, B23:D23)</f>
        <v>0.39845882164071278</v>
      </c>
      <c r="D24" s="87">
        <f>D22*D23/SUMPRODUCT(B22:D22, B23:D23)</f>
        <v>3.394261862715868E-2</v>
      </c>
      <c r="F24" s="111"/>
      <c r="G24" s="100"/>
      <c r="H24" s="100"/>
      <c r="I24" s="76"/>
      <c r="J24" s="76"/>
      <c r="K24" s="76"/>
      <c r="L24" s="66"/>
    </row>
    <row r="25" spans="1:12" ht="20" thickBot="1">
      <c r="A25" s="88" t="s">
        <v>64</v>
      </c>
      <c r="B25" s="89">
        <f>SUMPRODUCT(B22:D22, B23:D23)</f>
        <v>872060000</v>
      </c>
      <c r="C25" s="90"/>
      <c r="D25" s="91"/>
      <c r="F25" s="142"/>
      <c r="G25" s="143"/>
      <c r="H25" s="144"/>
      <c r="I25" s="76"/>
      <c r="J25" s="76"/>
      <c r="K25" s="76"/>
      <c r="L25" s="66"/>
    </row>
    <row r="26" spans="1:12" ht="19">
      <c r="A26" s="131" t="s">
        <v>67</v>
      </c>
      <c r="B26" s="79">
        <f>B25+G18</f>
        <v>853462846.5</v>
      </c>
      <c r="C26" s="74"/>
      <c r="D26" s="134"/>
      <c r="E26" s="67"/>
      <c r="F26" s="76"/>
      <c r="G26" s="76"/>
      <c r="H26" s="76"/>
      <c r="I26" s="76"/>
      <c r="J26" s="76"/>
      <c r="K26" s="74"/>
      <c r="L26" s="66"/>
    </row>
    <row r="27" spans="1:12" ht="19">
      <c r="A27" s="131"/>
      <c r="B27" s="79"/>
      <c r="C27" s="74"/>
      <c r="D27" s="134"/>
      <c r="E27" s="67"/>
      <c r="F27" s="76"/>
      <c r="G27" s="76"/>
      <c r="H27" s="76"/>
      <c r="I27" s="76"/>
      <c r="J27" s="76"/>
      <c r="K27" s="74"/>
      <c r="L27" s="66"/>
    </row>
    <row r="28" spans="1:12" ht="20" thickBot="1">
      <c r="A28" s="126">
        <v>43203</v>
      </c>
      <c r="B28" s="76"/>
      <c r="C28" s="76"/>
      <c r="D28" s="113"/>
      <c r="E28" s="67"/>
      <c r="F28" s="76"/>
      <c r="G28" s="76"/>
      <c r="H28" s="76"/>
      <c r="I28" s="76"/>
      <c r="J28" s="76"/>
      <c r="K28" s="74"/>
      <c r="L28" s="66"/>
    </row>
    <row r="29" spans="1:12" ht="19">
      <c r="A29" s="81" t="s">
        <v>22</v>
      </c>
      <c r="B29" s="83">
        <v>253.39</v>
      </c>
      <c r="C29" s="83">
        <v>175.98</v>
      </c>
      <c r="D29" s="84">
        <v>15.48</v>
      </c>
      <c r="F29" s="74"/>
      <c r="G29" s="145"/>
      <c r="H29" s="145"/>
      <c r="I29" s="76"/>
      <c r="J29" s="76"/>
      <c r="K29" s="76"/>
      <c r="L29" s="66"/>
    </row>
    <row r="30" spans="1:12" ht="19">
      <c r="A30" s="85" t="s">
        <v>14</v>
      </c>
      <c r="B30" s="80">
        <v>2000000</v>
      </c>
      <c r="C30" s="74">
        <v>2000000</v>
      </c>
      <c r="D30" s="98">
        <v>2000000</v>
      </c>
      <c r="F30" s="74"/>
      <c r="G30" s="101"/>
      <c r="H30" s="101"/>
      <c r="I30" s="102"/>
      <c r="J30" s="103"/>
      <c r="K30" s="102"/>
      <c r="L30" s="66"/>
    </row>
    <row r="31" spans="1:12" ht="19">
      <c r="A31" s="85" t="s">
        <v>9</v>
      </c>
      <c r="B31" s="75">
        <f>B29*B30/SUMPRODUCT(B29:D29, B30:D30)</f>
        <v>0.56960773294368894</v>
      </c>
      <c r="C31" s="75">
        <f>C29*C30/SUMPRODUCT(B29:D29, B30:D30)</f>
        <v>0.39559402045633357</v>
      </c>
      <c r="D31" s="87">
        <f>D29*D30/SUMPRODUCT(B29:D29, B30:D30)</f>
        <v>3.4798246599977524E-2</v>
      </c>
      <c r="F31" s="111"/>
      <c r="G31" s="100"/>
      <c r="H31" s="100"/>
      <c r="I31" s="76"/>
      <c r="J31" s="76"/>
      <c r="K31" s="76"/>
      <c r="L31" s="66"/>
    </row>
    <row r="32" spans="1:12" ht="20" thickBot="1">
      <c r="A32" s="88" t="s">
        <v>64</v>
      </c>
      <c r="B32" s="89">
        <f>SUMPRODUCT(B29:D29, B30:D30)</f>
        <v>889700000</v>
      </c>
      <c r="C32" s="90"/>
      <c r="D32" s="91"/>
      <c r="F32" s="142"/>
      <c r="G32" s="143"/>
      <c r="H32" s="144"/>
      <c r="I32" s="76"/>
      <c r="J32" s="76"/>
      <c r="K32" s="76"/>
      <c r="L32" s="66"/>
    </row>
    <row r="33" spans="1:12" ht="19">
      <c r="A33" s="131" t="s">
        <v>68</v>
      </c>
      <c r="B33" s="79">
        <f>B32+G18</f>
        <v>871102846.5</v>
      </c>
      <c r="C33" s="74"/>
      <c r="D33" s="133"/>
      <c r="F33" s="76"/>
      <c r="G33" s="76"/>
      <c r="H33" s="76"/>
      <c r="I33" s="76"/>
      <c r="J33" s="76"/>
      <c r="K33" s="74"/>
      <c r="L33" s="66"/>
    </row>
    <row r="34" spans="1:12" ht="19">
      <c r="A34" s="131"/>
      <c r="B34" s="79"/>
      <c r="C34" s="74"/>
      <c r="D34" s="134"/>
      <c r="F34" s="76"/>
      <c r="G34" s="76"/>
      <c r="H34" s="76"/>
      <c r="I34" s="76"/>
      <c r="J34" s="76"/>
      <c r="K34" s="74"/>
      <c r="L34" s="66"/>
    </row>
    <row r="35" spans="1:12" ht="20" thickBot="1">
      <c r="A35" s="126">
        <v>43210</v>
      </c>
      <c r="B35" s="76"/>
      <c r="C35" s="76"/>
      <c r="D35" s="113"/>
      <c r="E35" s="67"/>
      <c r="F35" s="76"/>
      <c r="G35" s="76"/>
      <c r="H35" s="76"/>
      <c r="I35" s="76"/>
      <c r="J35" s="76"/>
      <c r="K35" s="74"/>
      <c r="L35" s="66"/>
    </row>
    <row r="36" spans="1:12" ht="19">
      <c r="A36" s="81" t="s">
        <v>24</v>
      </c>
      <c r="B36" s="82">
        <v>253.28</v>
      </c>
      <c r="C36" s="83">
        <v>177.05</v>
      </c>
      <c r="D36" s="84">
        <v>14.85</v>
      </c>
      <c r="F36" s="74"/>
      <c r="G36" s="145"/>
      <c r="H36" s="145"/>
      <c r="I36" s="76"/>
      <c r="J36" s="76"/>
      <c r="K36" s="76"/>
      <c r="L36" s="66"/>
    </row>
    <row r="37" spans="1:12" ht="19">
      <c r="A37" s="85" t="s">
        <v>14</v>
      </c>
      <c r="B37" s="74">
        <v>2000000</v>
      </c>
      <c r="C37" s="74">
        <v>2000000</v>
      </c>
      <c r="D37" s="98">
        <v>2000000</v>
      </c>
      <c r="F37" s="74"/>
      <c r="G37" s="101"/>
      <c r="H37" s="101"/>
      <c r="I37" s="102"/>
      <c r="J37" s="103"/>
      <c r="K37" s="102"/>
      <c r="L37" s="66"/>
    </row>
    <row r="38" spans="1:12" ht="19">
      <c r="A38" s="85" t="s">
        <v>9</v>
      </c>
      <c r="B38" s="75">
        <f>B36*B37/SUMPRODUCT(B36:D36, B37:D37)</f>
        <v>0.56893840693652009</v>
      </c>
      <c r="C38" s="75">
        <f>C36*C37/SUMPRODUCT(B36:D36, B37:D37)</f>
        <v>0.39770429938451862</v>
      </c>
      <c r="D38" s="87">
        <f>D36*D37/SUMPRODUCT(B36:D36, B37:D37)</f>
        <v>3.3357293678961321E-2</v>
      </c>
      <c r="F38" s="111"/>
      <c r="G38" s="100"/>
      <c r="H38" s="100"/>
      <c r="I38" s="76"/>
      <c r="J38" s="76"/>
      <c r="K38" s="76"/>
      <c r="L38" s="66"/>
    </row>
    <row r="39" spans="1:12" ht="20" thickBot="1">
      <c r="A39" s="88" t="s">
        <v>64</v>
      </c>
      <c r="B39" s="89">
        <f>SUMPRODUCT(B36:D36, B37:D37)</f>
        <v>890360000</v>
      </c>
      <c r="C39" s="90"/>
      <c r="D39" s="91"/>
      <c r="F39" s="142"/>
      <c r="G39" s="143"/>
      <c r="H39" s="144"/>
      <c r="I39" s="76"/>
      <c r="J39" s="76"/>
      <c r="K39" s="76"/>
      <c r="L39" s="66"/>
    </row>
    <row r="40" spans="1:12" ht="20" thickBot="1">
      <c r="A40" s="135" t="s">
        <v>69</v>
      </c>
      <c r="B40" s="136">
        <f>B39+G18</f>
        <v>871762846.5</v>
      </c>
      <c r="C40" s="137"/>
      <c r="D40" s="138"/>
      <c r="F40" s="76"/>
      <c r="G40" s="76"/>
      <c r="H40" s="76"/>
      <c r="I40" s="76"/>
      <c r="J40" s="76"/>
      <c r="K40" s="74"/>
      <c r="L40" s="66"/>
    </row>
    <row r="41" spans="1:12" ht="20" thickBot="1">
      <c r="K41" s="66"/>
      <c r="L41" s="66"/>
    </row>
    <row r="42" spans="1:12" ht="20" thickBot="1">
      <c r="B42" s="120" t="s">
        <v>60</v>
      </c>
      <c r="C42" s="121">
        <f>B12</f>
        <v>865360000</v>
      </c>
      <c r="K42" s="66"/>
      <c r="L42" s="66"/>
    </row>
    <row r="43" spans="1:12" ht="20" thickBot="1">
      <c r="K43" s="66"/>
      <c r="L43" s="66"/>
    </row>
    <row r="44" spans="1:12" ht="20" thickBot="1">
      <c r="B44" s="118" t="s">
        <v>72</v>
      </c>
      <c r="C44" s="119">
        <f>B40</f>
        <v>871762846.5</v>
      </c>
      <c r="K44" s="66"/>
      <c r="L44" s="66"/>
    </row>
    <row r="45" spans="1:12" ht="20" thickBot="1">
      <c r="K45" s="66"/>
      <c r="L45" s="66"/>
    </row>
    <row r="46" spans="1:12" ht="20" thickBot="1">
      <c r="B46" s="122" t="s">
        <v>73</v>
      </c>
      <c r="C46" s="123">
        <f>C44-C42</f>
        <v>6402846.5</v>
      </c>
      <c r="K46" s="66"/>
      <c r="L46" s="66"/>
    </row>
    <row r="47" spans="1:12" ht="19">
      <c r="K47" s="66"/>
      <c r="L47" s="66"/>
    </row>
    <row r="48" spans="1:12" ht="19">
      <c r="K48" s="66"/>
      <c r="L48" s="66"/>
    </row>
    <row r="49" spans="11:12" ht="19">
      <c r="K49" s="66"/>
      <c r="L49" s="66"/>
    </row>
    <row r="50" spans="11:12" ht="19">
      <c r="K50" s="66"/>
      <c r="L50" s="66"/>
    </row>
    <row r="51" spans="11:12" ht="19">
      <c r="K51" s="66"/>
      <c r="L51" s="66"/>
    </row>
    <row r="52" spans="11:12" ht="19">
      <c r="K52" s="66"/>
      <c r="L52" s="66"/>
    </row>
    <row r="53" spans="11:12" ht="19">
      <c r="K53" s="66"/>
      <c r="L53" s="66"/>
    </row>
    <row r="54" spans="11:12" ht="19">
      <c r="K54" s="66"/>
      <c r="L54" s="66"/>
    </row>
    <row r="55" spans="11:12" ht="19">
      <c r="K55" s="66"/>
      <c r="L55" s="66"/>
    </row>
    <row r="56" spans="11:12" ht="19">
      <c r="K56" s="66"/>
      <c r="L56" s="66"/>
    </row>
    <row r="57" spans="11:12" ht="19">
      <c r="K57" s="66"/>
      <c r="L57" s="66"/>
    </row>
    <row r="58" spans="11:12" ht="19">
      <c r="K58" s="66"/>
      <c r="L58" s="66"/>
    </row>
    <row r="59" spans="11:12" ht="19">
      <c r="K59" s="66"/>
      <c r="L59" s="66"/>
    </row>
    <row r="60" spans="11:12" ht="19">
      <c r="K60" s="66"/>
      <c r="L60" s="66"/>
    </row>
    <row r="61" spans="11:12" ht="19">
      <c r="K61" s="66"/>
      <c r="L61" s="66"/>
    </row>
    <row r="62" spans="11:12" ht="19">
      <c r="K62" s="66"/>
      <c r="L62" s="66"/>
    </row>
    <row r="63" spans="11:12" ht="19">
      <c r="K63" s="66"/>
      <c r="L63" s="66"/>
    </row>
    <row r="64" spans="11:12" ht="19">
      <c r="K64" s="66"/>
      <c r="L64" s="66"/>
    </row>
    <row r="65" spans="11:12" ht="19">
      <c r="K65" s="66"/>
      <c r="L65" s="66"/>
    </row>
    <row r="66" spans="11:12" ht="19">
      <c r="K66" s="66"/>
      <c r="L66" s="66"/>
    </row>
    <row r="67" spans="11:12" ht="19">
      <c r="K67" s="66"/>
      <c r="L67" s="66"/>
    </row>
    <row r="68" spans="11:12" ht="19">
      <c r="K68" s="66"/>
      <c r="L68" s="66"/>
    </row>
    <row r="69" spans="11:12" ht="19">
      <c r="K69" s="66"/>
      <c r="L69" s="66"/>
    </row>
    <row r="70" spans="11:12" ht="19">
      <c r="K70" s="66"/>
      <c r="L70" s="66"/>
    </row>
    <row r="71" spans="11:12" ht="19">
      <c r="K71" s="66"/>
      <c r="L71" s="66"/>
    </row>
    <row r="72" spans="11:12" ht="19">
      <c r="K72" s="66"/>
      <c r="L72" s="66"/>
    </row>
    <row r="73" spans="11:12" ht="19">
      <c r="K73" s="66"/>
      <c r="L73" s="66"/>
    </row>
    <row r="74" spans="11:12" ht="19">
      <c r="K74" s="66"/>
      <c r="L74" s="66"/>
    </row>
    <row r="75" spans="11:12" ht="19">
      <c r="K75" s="66"/>
      <c r="L75" s="66"/>
    </row>
    <row r="76" spans="11:12" ht="19">
      <c r="K76" s="66"/>
      <c r="L76" s="66"/>
    </row>
    <row r="77" spans="11:12" ht="19">
      <c r="K77" s="66"/>
      <c r="L77" s="66"/>
    </row>
    <row r="78" spans="11:12" ht="19">
      <c r="K78" s="66"/>
      <c r="L78" s="66"/>
    </row>
    <row r="79" spans="11:12" ht="19">
      <c r="K79" s="66"/>
      <c r="L79" s="66"/>
    </row>
    <row r="80" spans="11:12" ht="19">
      <c r="K80" s="66"/>
      <c r="L80" s="66"/>
    </row>
    <row r="81" spans="11:12" ht="19">
      <c r="K81" s="66"/>
      <c r="L81" s="66"/>
    </row>
    <row r="82" spans="11:12" ht="19">
      <c r="K82" s="66"/>
      <c r="L82" s="66"/>
    </row>
    <row r="83" spans="11:12" ht="19">
      <c r="K83" s="66"/>
      <c r="L83" s="66"/>
    </row>
    <row r="84" spans="11:12" ht="19">
      <c r="K84" s="66"/>
      <c r="L84" s="66"/>
    </row>
    <row r="85" spans="11:12" ht="19">
      <c r="K85" s="66"/>
      <c r="L85" s="66"/>
    </row>
    <row r="86" spans="11:12" ht="19">
      <c r="K86" s="66"/>
      <c r="L86" s="66"/>
    </row>
    <row r="87" spans="11:12" ht="19">
      <c r="K87" s="66"/>
      <c r="L87" s="66"/>
    </row>
    <row r="88" spans="11:12" ht="19">
      <c r="K88" s="66"/>
      <c r="L88" s="66"/>
    </row>
    <row r="89" spans="11:12" ht="19">
      <c r="K89" s="66"/>
      <c r="L89" s="66"/>
    </row>
    <row r="90" spans="11:12" ht="19">
      <c r="K90" s="66"/>
      <c r="L90" s="66"/>
    </row>
    <row r="91" spans="11:12" ht="19">
      <c r="K91" s="66"/>
      <c r="L91" s="66"/>
    </row>
    <row r="92" spans="11:12" ht="19">
      <c r="K92" s="66"/>
      <c r="L92" s="66"/>
    </row>
    <row r="93" spans="11:12" ht="19">
      <c r="K93" s="66"/>
      <c r="L93" s="66"/>
    </row>
    <row r="94" spans="11:12" ht="19">
      <c r="K94" s="66"/>
      <c r="L94" s="66"/>
    </row>
    <row r="95" spans="11:12" ht="19">
      <c r="K95" s="66"/>
      <c r="L95" s="66"/>
    </row>
    <row r="96" spans="11:12" ht="19">
      <c r="K96" s="66"/>
      <c r="L96" s="66"/>
    </row>
    <row r="97" spans="11:12" ht="19">
      <c r="K97" s="66"/>
      <c r="L97" s="66"/>
    </row>
    <row r="98" spans="11:12" ht="19">
      <c r="K98" s="66"/>
      <c r="L98" s="66"/>
    </row>
    <row r="99" spans="11:12" ht="19">
      <c r="K99" s="66"/>
      <c r="L99" s="66"/>
    </row>
    <row r="100" spans="11:12" ht="19">
      <c r="K100" s="66"/>
      <c r="L100" s="66"/>
    </row>
    <row r="101" spans="11:12" ht="19">
      <c r="K101" s="66"/>
      <c r="L101" s="66"/>
    </row>
    <row r="102" spans="11:12" ht="19">
      <c r="K102" s="66"/>
      <c r="L102" s="66"/>
    </row>
    <row r="103" spans="11:12" ht="19">
      <c r="K103" s="66"/>
      <c r="L103" s="66"/>
    </row>
    <row r="104" spans="11:12" ht="19">
      <c r="K104" s="66"/>
      <c r="L104" s="66"/>
    </row>
    <row r="105" spans="11:12" ht="19">
      <c r="K105" s="66"/>
      <c r="L105" s="66"/>
    </row>
    <row r="106" spans="11:12" ht="19">
      <c r="K106" s="66"/>
      <c r="L106" s="66"/>
    </row>
    <row r="107" spans="11:12" ht="19">
      <c r="K107" s="66"/>
      <c r="L107" s="66"/>
    </row>
    <row r="108" spans="11:12" ht="19">
      <c r="K108" s="66"/>
      <c r="L108" s="66"/>
    </row>
    <row r="109" spans="11:12" ht="19">
      <c r="K109" s="66"/>
      <c r="L109" s="66"/>
    </row>
    <row r="110" spans="11:12" ht="19">
      <c r="K110" s="66"/>
      <c r="L110" s="66"/>
    </row>
    <row r="111" spans="11:12" ht="19">
      <c r="K111" s="66"/>
      <c r="L111" s="66"/>
    </row>
    <row r="112" spans="11:12" ht="19">
      <c r="K112" s="66"/>
      <c r="L112" s="66"/>
    </row>
    <row r="113" spans="11:12" ht="19">
      <c r="K113" s="66"/>
      <c r="L113" s="66"/>
    </row>
    <row r="114" spans="11:12" ht="19">
      <c r="K114" s="66"/>
      <c r="L114" s="66"/>
    </row>
    <row r="115" spans="11:12" ht="19">
      <c r="K115" s="66"/>
      <c r="L115" s="66"/>
    </row>
    <row r="116" spans="11:12" ht="19">
      <c r="K116" s="66"/>
      <c r="L116" s="66"/>
    </row>
    <row r="117" spans="11:12" ht="19">
      <c r="K117" s="66"/>
      <c r="L117" s="66"/>
    </row>
    <row r="118" spans="11:12" ht="19">
      <c r="K118" s="66"/>
      <c r="L118" s="66"/>
    </row>
    <row r="119" spans="11:12" ht="19">
      <c r="K119" s="66"/>
      <c r="L119" s="66"/>
    </row>
    <row r="120" spans="11:12" ht="19">
      <c r="K120" s="66"/>
      <c r="L120" s="66"/>
    </row>
    <row r="121" spans="11:12" ht="19">
      <c r="K121" s="66"/>
      <c r="L121" s="66"/>
    </row>
    <row r="122" spans="11:12" ht="19">
      <c r="K122" s="66"/>
      <c r="L122" s="66"/>
    </row>
    <row r="123" spans="11:12" ht="19">
      <c r="K123" s="66"/>
      <c r="L123" s="66"/>
    </row>
    <row r="124" spans="11:12" ht="19">
      <c r="K124" s="66"/>
      <c r="L124" s="66"/>
    </row>
    <row r="125" spans="11:12" ht="19">
      <c r="K125" s="66"/>
      <c r="L125" s="66"/>
    </row>
    <row r="126" spans="11:12" ht="19">
      <c r="K126" s="66"/>
      <c r="L126" s="66"/>
    </row>
    <row r="127" spans="11:12" ht="19">
      <c r="K127" s="66"/>
      <c r="L127" s="66"/>
    </row>
    <row r="128" spans="11:12" ht="19">
      <c r="K128" s="66"/>
      <c r="L128" s="66"/>
    </row>
    <row r="129" spans="11:12" ht="19">
      <c r="K129" s="66"/>
      <c r="L129" s="66"/>
    </row>
    <row r="130" spans="11:12" ht="19">
      <c r="K130" s="66"/>
      <c r="L130" s="66"/>
    </row>
    <row r="131" spans="11:12" ht="19">
      <c r="K131" s="66"/>
      <c r="L131" s="66"/>
    </row>
    <row r="132" spans="11:12" ht="19">
      <c r="K132" s="66"/>
      <c r="L132" s="66"/>
    </row>
    <row r="133" spans="11:12" ht="19">
      <c r="K133" s="66"/>
      <c r="L133" s="66"/>
    </row>
    <row r="134" spans="11:12" ht="19">
      <c r="K134" s="66"/>
      <c r="L134" s="66"/>
    </row>
    <row r="135" spans="11:12" ht="19">
      <c r="K135" s="66"/>
      <c r="L135" s="66"/>
    </row>
    <row r="136" spans="11:12" ht="19">
      <c r="K136" s="66"/>
      <c r="L136" s="66"/>
    </row>
    <row r="137" spans="11:12" ht="19">
      <c r="K137" s="66"/>
      <c r="L137" s="66"/>
    </row>
    <row r="138" spans="11:12" ht="19">
      <c r="K138" s="66"/>
      <c r="L138" s="66"/>
    </row>
    <row r="139" spans="11:12" ht="19">
      <c r="K139" s="66"/>
      <c r="L139" s="66"/>
    </row>
    <row r="140" spans="11:12" ht="19">
      <c r="K140" s="66"/>
      <c r="L140" s="66"/>
    </row>
    <row r="141" spans="11:12" ht="19">
      <c r="K141" s="66"/>
      <c r="L141" s="66"/>
    </row>
    <row r="142" spans="11:12" ht="19">
      <c r="K142" s="66"/>
      <c r="L142" s="66"/>
    </row>
    <row r="143" spans="11:12" ht="19">
      <c r="K143" s="66"/>
      <c r="L143" s="66"/>
    </row>
    <row r="144" spans="11:12" ht="19">
      <c r="K144" s="66"/>
      <c r="L144" s="66"/>
    </row>
    <row r="145" spans="11:12" ht="19">
      <c r="K145" s="66"/>
      <c r="L145" s="66"/>
    </row>
    <row r="146" spans="11:12" ht="19">
      <c r="K146" s="66"/>
      <c r="L146" s="66"/>
    </row>
    <row r="147" spans="11:12" ht="19">
      <c r="K147" s="66"/>
      <c r="L147" s="66"/>
    </row>
    <row r="148" spans="11:12" ht="19">
      <c r="K148" s="66"/>
      <c r="L148" s="66"/>
    </row>
    <row r="149" spans="11:12" ht="19">
      <c r="K149" s="66"/>
      <c r="L149" s="66"/>
    </row>
    <row r="150" spans="11:12" ht="19">
      <c r="K150" s="66"/>
      <c r="L150" s="66"/>
    </row>
    <row r="151" spans="11:12" ht="19">
      <c r="K151" s="66"/>
      <c r="L151" s="66"/>
    </row>
    <row r="152" spans="11:12" ht="19">
      <c r="K152" s="66"/>
      <c r="L152" s="66"/>
    </row>
    <row r="153" spans="11:12" ht="19">
      <c r="K153" s="66"/>
      <c r="L153" s="66"/>
    </row>
    <row r="154" spans="11:12" ht="19">
      <c r="K154" s="66"/>
      <c r="L154" s="66"/>
    </row>
    <row r="155" spans="11:12" ht="19">
      <c r="K155" s="66"/>
      <c r="L155" s="66"/>
    </row>
    <row r="156" spans="11:12" ht="19">
      <c r="K156" s="66"/>
      <c r="L156" s="66"/>
    </row>
    <row r="157" spans="11:12" ht="19">
      <c r="K157" s="66"/>
      <c r="L157" s="66"/>
    </row>
    <row r="158" spans="11:12" ht="19">
      <c r="K158" s="66"/>
      <c r="L158" s="66"/>
    </row>
    <row r="159" spans="11:12" ht="19">
      <c r="K159" s="66"/>
      <c r="L159" s="66"/>
    </row>
    <row r="160" spans="11:12" ht="19">
      <c r="K160" s="66"/>
      <c r="L160" s="66"/>
    </row>
    <row r="161" spans="11:12" ht="19">
      <c r="K161" s="66"/>
      <c r="L161" s="66"/>
    </row>
    <row r="162" spans="11:12" ht="19">
      <c r="K162" s="66"/>
      <c r="L162" s="66"/>
    </row>
    <row r="163" spans="11:12" ht="19">
      <c r="K163" s="66"/>
      <c r="L163" s="66"/>
    </row>
    <row r="164" spans="11:12" ht="19">
      <c r="K164" s="66"/>
      <c r="L164" s="66"/>
    </row>
    <row r="165" spans="11:12" ht="19">
      <c r="K165" s="66"/>
      <c r="L165" s="66"/>
    </row>
    <row r="166" spans="11:12" ht="19">
      <c r="K166" s="66"/>
      <c r="L166" s="66"/>
    </row>
    <row r="167" spans="11:12" ht="19">
      <c r="K167" s="66"/>
      <c r="L167" s="66"/>
    </row>
    <row r="168" spans="11:12" ht="19">
      <c r="K168" s="66"/>
      <c r="L168" s="66"/>
    </row>
    <row r="169" spans="11:12" ht="19">
      <c r="K169" s="66"/>
      <c r="L169" s="66"/>
    </row>
    <row r="170" spans="11:12" ht="19">
      <c r="K170" s="66"/>
      <c r="L170" s="66"/>
    </row>
    <row r="171" spans="11:12" ht="19">
      <c r="K171" s="66"/>
      <c r="L171" s="66"/>
    </row>
    <row r="172" spans="11:12" ht="19">
      <c r="K172" s="66"/>
      <c r="L172" s="66"/>
    </row>
    <row r="173" spans="11:12" ht="19">
      <c r="K173" s="66"/>
      <c r="L173" s="66"/>
    </row>
    <row r="174" spans="11:12" ht="19">
      <c r="K174" s="66"/>
      <c r="L174" s="66"/>
    </row>
    <row r="175" spans="11:12" ht="19">
      <c r="K175" s="66"/>
      <c r="L175" s="66"/>
    </row>
    <row r="176" spans="11:12" ht="19">
      <c r="K176" s="66"/>
      <c r="L176" s="66"/>
    </row>
    <row r="177" spans="11:12" ht="19">
      <c r="K177" s="66"/>
      <c r="L177" s="66"/>
    </row>
    <row r="178" spans="11:12" ht="19">
      <c r="K178" s="66"/>
      <c r="L178" s="66"/>
    </row>
    <row r="179" spans="11:12" ht="19">
      <c r="K179" s="66"/>
      <c r="L179" s="66"/>
    </row>
    <row r="180" spans="11:12" ht="19">
      <c r="K180" s="66"/>
      <c r="L180" s="66"/>
    </row>
    <row r="181" spans="11:12" ht="19">
      <c r="K181" s="66"/>
      <c r="L181" s="66"/>
    </row>
    <row r="182" spans="11:12" ht="19">
      <c r="K182" s="66"/>
      <c r="L182" s="66"/>
    </row>
    <row r="183" spans="11:12" ht="19">
      <c r="K183" s="66"/>
      <c r="L183" s="66"/>
    </row>
    <row r="184" spans="11:12" ht="19">
      <c r="K184" s="66"/>
      <c r="L184" s="66"/>
    </row>
    <row r="185" spans="11:12" ht="19">
      <c r="K185" s="66"/>
      <c r="L185" s="66"/>
    </row>
    <row r="186" spans="11:12" ht="19">
      <c r="K186" s="66"/>
      <c r="L186" s="66"/>
    </row>
    <row r="187" spans="11:12" ht="19">
      <c r="K187" s="66"/>
      <c r="L187" s="66"/>
    </row>
    <row r="188" spans="11:12" ht="19">
      <c r="K188" s="66"/>
      <c r="L188" s="66"/>
    </row>
    <row r="189" spans="11:12" ht="19">
      <c r="K189" s="66"/>
      <c r="L189" s="66"/>
    </row>
    <row r="190" spans="11:12" ht="19">
      <c r="K190" s="66"/>
      <c r="L190" s="66"/>
    </row>
    <row r="191" spans="11:12" ht="19">
      <c r="K191" s="66"/>
      <c r="L191" s="66"/>
    </row>
    <row r="192" spans="11:12" ht="19">
      <c r="K192" s="66"/>
      <c r="L192" s="66"/>
    </row>
    <row r="193" spans="11:12" ht="19">
      <c r="K193" s="66"/>
      <c r="L193" s="66"/>
    </row>
    <row r="194" spans="11:12" ht="19">
      <c r="K194" s="66"/>
      <c r="L194" s="66"/>
    </row>
    <row r="195" spans="11:12" ht="19">
      <c r="K195" s="66"/>
      <c r="L195" s="66"/>
    </row>
    <row r="196" spans="11:12" ht="19">
      <c r="K196" s="66"/>
      <c r="L196" s="66"/>
    </row>
    <row r="197" spans="11:12" ht="19">
      <c r="K197" s="66"/>
      <c r="L197" s="66"/>
    </row>
    <row r="198" spans="11:12" ht="19">
      <c r="K198" s="66"/>
      <c r="L198" s="66"/>
    </row>
    <row r="199" spans="11:12" ht="19">
      <c r="K199" s="66"/>
      <c r="L199" s="66"/>
    </row>
    <row r="200" spans="11:12" ht="19">
      <c r="K200" s="66"/>
      <c r="L200" s="66"/>
    </row>
    <row r="201" spans="11:12" ht="19">
      <c r="K201" s="66"/>
      <c r="L201" s="66"/>
    </row>
    <row r="202" spans="11:12" ht="19">
      <c r="K202" s="66"/>
      <c r="L202" s="66"/>
    </row>
    <row r="203" spans="11:12" ht="19">
      <c r="K203" s="66"/>
      <c r="L203" s="66"/>
    </row>
    <row r="204" spans="11:12" ht="19">
      <c r="K204" s="66"/>
      <c r="L204" s="66"/>
    </row>
    <row r="205" spans="11:12" ht="19">
      <c r="K205" s="66"/>
      <c r="L205" s="66"/>
    </row>
    <row r="206" spans="11:12" ht="19">
      <c r="K206" s="66"/>
      <c r="L206" s="66"/>
    </row>
    <row r="207" spans="11:12" ht="19">
      <c r="K207" s="66"/>
      <c r="L207" s="66"/>
    </row>
    <row r="208" spans="11:12" ht="19">
      <c r="K208" s="66"/>
      <c r="L208" s="66"/>
    </row>
    <row r="209" spans="11:12" ht="19">
      <c r="K209" s="66"/>
      <c r="L209" s="66"/>
    </row>
    <row r="210" spans="11:12" ht="19">
      <c r="K210" s="66"/>
      <c r="L210" s="66"/>
    </row>
    <row r="211" spans="11:12" ht="19">
      <c r="K211" s="66"/>
      <c r="L211" s="66"/>
    </row>
    <row r="212" spans="11:12" ht="19">
      <c r="K212" s="66"/>
      <c r="L212" s="66"/>
    </row>
    <row r="213" spans="11:12" ht="19">
      <c r="K213" s="66"/>
      <c r="L213" s="66"/>
    </row>
    <row r="214" spans="11:12" ht="19">
      <c r="K214" s="66"/>
      <c r="L214" s="66"/>
    </row>
    <row r="215" spans="11:12" ht="19">
      <c r="K215" s="66"/>
      <c r="L215" s="66"/>
    </row>
    <row r="216" spans="11:12" ht="19">
      <c r="K216" s="66"/>
      <c r="L216" s="66"/>
    </row>
    <row r="217" spans="11:12" ht="19">
      <c r="K217" s="66"/>
      <c r="L217" s="66"/>
    </row>
    <row r="218" spans="11:12" ht="19">
      <c r="K218" s="66"/>
      <c r="L218" s="66"/>
    </row>
    <row r="219" spans="11:12" ht="19">
      <c r="K219" s="66"/>
      <c r="L219" s="66"/>
    </row>
    <row r="220" spans="11:12" ht="19">
      <c r="K220" s="66"/>
      <c r="L220" s="66"/>
    </row>
    <row r="221" spans="11:12" ht="19">
      <c r="K221" s="66"/>
      <c r="L221" s="66"/>
    </row>
    <row r="222" spans="11:12" ht="19">
      <c r="K222" s="66"/>
      <c r="L222" s="66"/>
    </row>
    <row r="223" spans="11:12" ht="19">
      <c r="K223" s="66"/>
      <c r="L223" s="66"/>
    </row>
    <row r="224" spans="11:12" ht="19">
      <c r="K224" s="66"/>
      <c r="L224" s="66"/>
    </row>
    <row r="225" spans="11:12" ht="19">
      <c r="K225" s="66"/>
      <c r="L225" s="66"/>
    </row>
    <row r="226" spans="11:12" ht="19">
      <c r="K226" s="66"/>
      <c r="L226" s="66"/>
    </row>
    <row r="227" spans="11:12" ht="19">
      <c r="K227" s="66"/>
      <c r="L227" s="66"/>
    </row>
    <row r="228" spans="11:12" ht="19">
      <c r="K228" s="66"/>
      <c r="L228" s="66"/>
    </row>
    <row r="229" spans="11:12" ht="19">
      <c r="K229" s="66"/>
      <c r="L229" s="66"/>
    </row>
    <row r="230" spans="11:12" ht="19">
      <c r="K230" s="66"/>
      <c r="L230" s="66"/>
    </row>
    <row r="231" spans="11:12" ht="19">
      <c r="K231" s="66"/>
      <c r="L231" s="66"/>
    </row>
    <row r="232" spans="11:12" ht="19">
      <c r="K232" s="66"/>
      <c r="L232" s="66"/>
    </row>
    <row r="233" spans="11:12" ht="19">
      <c r="K233" s="66"/>
      <c r="L233" s="66"/>
    </row>
    <row r="234" spans="11:12" ht="19">
      <c r="K234" s="66"/>
      <c r="L234" s="66"/>
    </row>
    <row r="235" spans="11:12" ht="19">
      <c r="K235" s="66"/>
      <c r="L235" s="66"/>
    </row>
    <row r="236" spans="11:12" ht="19">
      <c r="K236" s="66"/>
      <c r="L236" s="66"/>
    </row>
    <row r="237" spans="11:12" ht="19">
      <c r="K237" s="66"/>
      <c r="L237" s="66"/>
    </row>
    <row r="238" spans="11:12" ht="19">
      <c r="K238" s="66"/>
      <c r="L238" s="66"/>
    </row>
    <row r="239" spans="11:12" ht="19">
      <c r="K239" s="66"/>
      <c r="L239" s="66"/>
    </row>
    <row r="240" spans="11:12" ht="19">
      <c r="K240" s="66"/>
      <c r="L240" s="66"/>
    </row>
    <row r="241" spans="11:12" ht="19">
      <c r="K241" s="66"/>
      <c r="L241" s="66"/>
    </row>
    <row r="242" spans="11:12" ht="19">
      <c r="K242" s="66"/>
      <c r="L242" s="66"/>
    </row>
    <row r="243" spans="11:12" ht="19">
      <c r="K243" s="66"/>
      <c r="L243" s="66"/>
    </row>
    <row r="244" spans="11:12" ht="19">
      <c r="K244" s="66"/>
      <c r="L244" s="66"/>
    </row>
    <row r="245" spans="11:12" ht="19">
      <c r="K245" s="66"/>
      <c r="L245" s="66"/>
    </row>
    <row r="246" spans="11:12" ht="19">
      <c r="K246" s="66"/>
      <c r="L246" s="66"/>
    </row>
    <row r="247" spans="11:12" ht="19">
      <c r="K247" s="66"/>
      <c r="L247" s="66"/>
    </row>
    <row r="248" spans="11:12" ht="19">
      <c r="K248" s="66"/>
      <c r="L248" s="66"/>
    </row>
    <row r="249" spans="11:12" ht="19">
      <c r="K249" s="66"/>
      <c r="L249" s="66"/>
    </row>
    <row r="250" spans="11:12" ht="19">
      <c r="K250" s="66"/>
      <c r="L250" s="66"/>
    </row>
    <row r="251" spans="11:12" ht="19">
      <c r="K251" s="66"/>
      <c r="L251" s="66"/>
    </row>
    <row r="252" spans="11:12" ht="19">
      <c r="K252" s="66"/>
      <c r="L252" s="66"/>
    </row>
    <row r="253" spans="11:12" ht="19">
      <c r="K253" s="66"/>
      <c r="L253" s="66"/>
    </row>
    <row r="254" spans="11:12" ht="19">
      <c r="K254" s="66"/>
      <c r="L254" s="66"/>
    </row>
    <row r="255" spans="11:12" ht="19">
      <c r="K255" s="66"/>
      <c r="L255" s="66"/>
    </row>
    <row r="256" spans="11:12" ht="19">
      <c r="K256" s="66"/>
      <c r="L256" s="66"/>
    </row>
    <row r="257" spans="11:12" ht="19">
      <c r="K257" s="66"/>
      <c r="L257" s="66"/>
    </row>
    <row r="258" spans="11:12" ht="19">
      <c r="K258" s="66"/>
      <c r="L258" s="66"/>
    </row>
    <row r="259" spans="11:12" ht="19">
      <c r="K259" s="66"/>
      <c r="L259" s="66"/>
    </row>
    <row r="260" spans="11:12" ht="19">
      <c r="K260" s="66"/>
      <c r="L260" s="66"/>
    </row>
    <row r="261" spans="11:12" ht="19">
      <c r="K261" s="66"/>
      <c r="L261" s="66"/>
    </row>
    <row r="262" spans="11:12" ht="19">
      <c r="K262" s="66"/>
      <c r="L262" s="66"/>
    </row>
    <row r="263" spans="11:12" ht="19">
      <c r="K263" s="66"/>
      <c r="L263" s="66"/>
    </row>
    <row r="264" spans="11:12" ht="19">
      <c r="K264" s="66"/>
      <c r="L264" s="66"/>
    </row>
    <row r="265" spans="11:12" ht="19">
      <c r="K265" s="66"/>
      <c r="L265" s="66"/>
    </row>
    <row r="266" spans="11:12" ht="19">
      <c r="K266" s="66"/>
      <c r="L266" s="66"/>
    </row>
    <row r="267" spans="11:12" ht="19">
      <c r="K267" s="66"/>
      <c r="L267" s="66"/>
    </row>
    <row r="268" spans="11:12" ht="19">
      <c r="K268" s="66"/>
      <c r="L268" s="66"/>
    </row>
    <row r="269" spans="11:12" ht="19">
      <c r="K269" s="66"/>
      <c r="L269" s="66"/>
    </row>
    <row r="270" spans="11:12" ht="19">
      <c r="K270" s="66"/>
      <c r="L270" s="66"/>
    </row>
    <row r="271" spans="11:12" ht="19">
      <c r="K271" s="66"/>
      <c r="L271" s="66"/>
    </row>
    <row r="272" spans="11:12" ht="19">
      <c r="K272" s="66"/>
      <c r="L272" s="66"/>
    </row>
    <row r="273" spans="11:12" ht="19">
      <c r="K273" s="66"/>
      <c r="L273" s="66"/>
    </row>
    <row r="274" spans="11:12" ht="19">
      <c r="K274" s="66"/>
      <c r="L274" s="66"/>
    </row>
    <row r="275" spans="11:12" ht="19">
      <c r="K275" s="66"/>
      <c r="L275" s="66"/>
    </row>
    <row r="276" spans="11:12" ht="19">
      <c r="K276" s="66"/>
      <c r="L276" s="66"/>
    </row>
    <row r="277" spans="11:12" ht="19">
      <c r="K277" s="66"/>
      <c r="L277" s="66"/>
    </row>
    <row r="278" spans="11:12" ht="19">
      <c r="K278" s="66"/>
      <c r="L278" s="66"/>
    </row>
    <row r="279" spans="11:12" ht="19">
      <c r="K279" s="66"/>
      <c r="L279" s="66"/>
    </row>
    <row r="280" spans="11:12" ht="19">
      <c r="K280" s="66"/>
      <c r="L280" s="66"/>
    </row>
    <row r="281" spans="11:12" ht="19">
      <c r="K281" s="66"/>
      <c r="L281" s="66"/>
    </row>
    <row r="282" spans="11:12" ht="19">
      <c r="K282" s="66"/>
      <c r="L282" s="66"/>
    </row>
    <row r="283" spans="11:12" ht="19">
      <c r="K283" s="66"/>
      <c r="L283" s="66"/>
    </row>
    <row r="284" spans="11:12" ht="19">
      <c r="K284" s="66"/>
      <c r="L284" s="66"/>
    </row>
    <row r="285" spans="11:12" ht="19">
      <c r="K285" s="66"/>
      <c r="L285" s="66"/>
    </row>
    <row r="286" spans="11:12" ht="19">
      <c r="K286" s="66"/>
      <c r="L286" s="66"/>
    </row>
    <row r="287" spans="11:12" ht="19">
      <c r="K287" s="66"/>
      <c r="L287" s="66"/>
    </row>
    <row r="288" spans="11:12" ht="19">
      <c r="K288" s="66"/>
      <c r="L288" s="66"/>
    </row>
    <row r="289" spans="11:12" ht="19">
      <c r="K289" s="66"/>
      <c r="L289" s="66"/>
    </row>
    <row r="290" spans="11:12" ht="19">
      <c r="K290" s="66"/>
      <c r="L290" s="66"/>
    </row>
    <row r="291" spans="11:12" ht="19">
      <c r="K291" s="66"/>
      <c r="L291" s="66"/>
    </row>
    <row r="292" spans="11:12" ht="19">
      <c r="K292" s="66"/>
      <c r="L292" s="66"/>
    </row>
    <row r="293" spans="11:12" ht="19">
      <c r="K293" s="66"/>
      <c r="L293" s="66"/>
    </row>
    <row r="294" spans="11:12" ht="19">
      <c r="K294" s="66"/>
      <c r="L294" s="66"/>
    </row>
    <row r="295" spans="11:12" ht="19">
      <c r="K295" s="66"/>
      <c r="L295" s="66"/>
    </row>
    <row r="296" spans="11:12" ht="19">
      <c r="K296" s="66"/>
      <c r="L296" s="66"/>
    </row>
    <row r="297" spans="11:12" ht="19">
      <c r="K297" s="66"/>
      <c r="L297" s="66"/>
    </row>
    <row r="298" spans="11:12" ht="19">
      <c r="K298" s="66"/>
      <c r="L298" s="66"/>
    </row>
    <row r="299" spans="11:12" ht="19">
      <c r="K299" s="66"/>
      <c r="L299" s="66"/>
    </row>
    <row r="300" spans="11:12" ht="19">
      <c r="K300" s="66"/>
      <c r="L300" s="66"/>
    </row>
    <row r="301" spans="11:12" ht="19">
      <c r="K301" s="66"/>
      <c r="L301" s="66"/>
    </row>
    <row r="302" spans="11:12" ht="19">
      <c r="K302" s="66"/>
      <c r="L302" s="66"/>
    </row>
    <row r="303" spans="11:12" ht="19">
      <c r="K303" s="66"/>
      <c r="L303" s="66"/>
    </row>
    <row r="304" spans="11:12" ht="19">
      <c r="K304" s="66"/>
      <c r="L304" s="66"/>
    </row>
    <row r="305" spans="11:12" ht="19">
      <c r="K305" s="66"/>
      <c r="L305" s="66"/>
    </row>
    <row r="306" spans="11:12" ht="19">
      <c r="K306" s="66"/>
      <c r="L306" s="66"/>
    </row>
    <row r="307" spans="11:12" ht="19">
      <c r="K307" s="66"/>
      <c r="L307" s="66"/>
    </row>
    <row r="308" spans="11:12" ht="19">
      <c r="K308" s="66"/>
      <c r="L308" s="66"/>
    </row>
    <row r="309" spans="11:12" ht="19">
      <c r="K309" s="66"/>
      <c r="L309" s="66"/>
    </row>
    <row r="310" spans="11:12" ht="19">
      <c r="K310" s="66"/>
      <c r="L310" s="66"/>
    </row>
    <row r="311" spans="11:12" ht="19">
      <c r="K311" s="66"/>
      <c r="L311" s="66"/>
    </row>
    <row r="312" spans="11:12" ht="19">
      <c r="K312" s="66"/>
      <c r="L312" s="66"/>
    </row>
    <row r="313" spans="11:12" ht="19">
      <c r="K313" s="66"/>
      <c r="L313" s="66"/>
    </row>
    <row r="314" spans="11:12" ht="19">
      <c r="K314" s="66"/>
      <c r="L314" s="66"/>
    </row>
    <row r="315" spans="11:12" ht="19">
      <c r="K315" s="66"/>
      <c r="L315" s="66"/>
    </row>
    <row r="316" spans="11:12" ht="19">
      <c r="K316" s="66"/>
      <c r="L316" s="66"/>
    </row>
    <row r="317" spans="11:12" ht="19">
      <c r="K317" s="66"/>
      <c r="L317" s="66"/>
    </row>
    <row r="318" spans="11:12" ht="19">
      <c r="K318" s="66"/>
      <c r="L318" s="66"/>
    </row>
    <row r="319" spans="11:12" ht="19">
      <c r="K319" s="66"/>
      <c r="L319" s="66"/>
    </row>
    <row r="320" spans="11:12" ht="19">
      <c r="K320" s="66"/>
      <c r="L320" s="66"/>
    </row>
    <row r="321" spans="11:12" ht="19">
      <c r="K321" s="66"/>
      <c r="L321" s="66"/>
    </row>
    <row r="322" spans="11:12" ht="19">
      <c r="K322" s="66"/>
      <c r="L322" s="66"/>
    </row>
    <row r="323" spans="11:12" ht="19">
      <c r="K323" s="66"/>
      <c r="L323" s="66"/>
    </row>
    <row r="324" spans="11:12" ht="19">
      <c r="K324" s="66"/>
      <c r="L324" s="66"/>
    </row>
    <row r="325" spans="11:12" ht="19">
      <c r="K325" s="66"/>
      <c r="L325" s="66"/>
    </row>
    <row r="326" spans="11:12" ht="19">
      <c r="K326" s="66"/>
      <c r="L326" s="66"/>
    </row>
    <row r="327" spans="11:12" ht="19">
      <c r="K327" s="66"/>
      <c r="L327" s="66"/>
    </row>
    <row r="328" spans="11:12" ht="19">
      <c r="K328" s="66"/>
      <c r="L328" s="66"/>
    </row>
    <row r="329" spans="11:12" ht="19">
      <c r="K329" s="66"/>
      <c r="L329" s="66"/>
    </row>
    <row r="330" spans="11:12" ht="19">
      <c r="K330" s="66"/>
      <c r="L330" s="66"/>
    </row>
    <row r="331" spans="11:12" ht="19">
      <c r="K331" s="66"/>
      <c r="L331" s="66"/>
    </row>
    <row r="332" spans="11:12" ht="19">
      <c r="K332" s="66"/>
      <c r="L332" s="66"/>
    </row>
    <row r="333" spans="11:12" ht="19">
      <c r="K333" s="66"/>
      <c r="L333" s="66"/>
    </row>
    <row r="334" spans="11:12" ht="19">
      <c r="K334" s="66"/>
      <c r="L334" s="66"/>
    </row>
    <row r="335" spans="11:12" ht="19">
      <c r="K335" s="66"/>
      <c r="L335" s="66"/>
    </row>
    <row r="336" spans="11:12" ht="19">
      <c r="K336" s="66"/>
      <c r="L336" s="66"/>
    </row>
    <row r="337" spans="11:12" ht="19">
      <c r="K337" s="66"/>
      <c r="L337" s="66"/>
    </row>
    <row r="338" spans="11:12" ht="19">
      <c r="K338" s="66"/>
      <c r="L338" s="66"/>
    </row>
    <row r="339" spans="11:12" ht="19">
      <c r="K339" s="66"/>
      <c r="L339" s="66"/>
    </row>
    <row r="340" spans="11:12" ht="19">
      <c r="K340" s="66"/>
      <c r="L340" s="66"/>
    </row>
    <row r="341" spans="11:12" ht="19">
      <c r="K341" s="66"/>
      <c r="L341" s="66"/>
    </row>
    <row r="342" spans="11:12" ht="19">
      <c r="K342" s="66"/>
      <c r="L342" s="66"/>
    </row>
    <row r="343" spans="11:12" ht="19">
      <c r="K343" s="66"/>
      <c r="L343" s="66"/>
    </row>
    <row r="344" spans="11:12" ht="19">
      <c r="K344" s="66"/>
      <c r="L344" s="66"/>
    </row>
    <row r="345" spans="11:12" ht="19">
      <c r="K345" s="66"/>
      <c r="L345" s="66"/>
    </row>
    <row r="346" spans="11:12" ht="19">
      <c r="K346" s="66"/>
      <c r="L346" s="66"/>
    </row>
    <row r="347" spans="11:12" ht="19">
      <c r="K347" s="66"/>
      <c r="L347" s="66"/>
    </row>
    <row r="348" spans="11:12" ht="19">
      <c r="K348" s="66"/>
      <c r="L348" s="66"/>
    </row>
    <row r="349" spans="11:12" ht="19">
      <c r="K349" s="66"/>
      <c r="L349" s="66"/>
    </row>
    <row r="350" spans="11:12" ht="19">
      <c r="K350" s="66"/>
      <c r="L350" s="66"/>
    </row>
    <row r="351" spans="11:12" ht="19">
      <c r="K351" s="66"/>
      <c r="L351" s="66"/>
    </row>
    <row r="352" spans="11:12" ht="19">
      <c r="K352" s="66"/>
      <c r="L352" s="66"/>
    </row>
    <row r="353" spans="11:12" ht="19">
      <c r="K353" s="66"/>
      <c r="L353" s="66"/>
    </row>
    <row r="354" spans="11:12" ht="19">
      <c r="K354" s="66"/>
      <c r="L354" s="66"/>
    </row>
    <row r="355" spans="11:12" ht="19">
      <c r="K355" s="66"/>
      <c r="L355" s="66"/>
    </row>
    <row r="356" spans="11:12" ht="19">
      <c r="K356" s="66"/>
      <c r="L356" s="66"/>
    </row>
    <row r="357" spans="11:12" ht="19">
      <c r="K357" s="66"/>
      <c r="L357" s="66"/>
    </row>
    <row r="358" spans="11:12" ht="19">
      <c r="K358" s="66"/>
      <c r="L358" s="66"/>
    </row>
    <row r="359" spans="11:12" ht="19">
      <c r="K359" s="66"/>
      <c r="L359" s="66"/>
    </row>
    <row r="360" spans="11:12" ht="19">
      <c r="K360" s="66"/>
      <c r="L360" s="66"/>
    </row>
    <row r="361" spans="11:12" ht="19">
      <c r="K361" s="66"/>
      <c r="L361" s="66"/>
    </row>
    <row r="362" spans="11:12" ht="19">
      <c r="K362" s="66"/>
      <c r="L362" s="66"/>
    </row>
    <row r="363" spans="11:12" ht="19">
      <c r="K363" s="66"/>
      <c r="L363" s="66"/>
    </row>
    <row r="364" spans="11:12" ht="19">
      <c r="K364" s="66"/>
      <c r="L364" s="66"/>
    </row>
    <row r="365" spans="11:12" ht="19">
      <c r="K365" s="66"/>
      <c r="L365" s="66"/>
    </row>
    <row r="366" spans="11:12" ht="19">
      <c r="K366" s="66"/>
      <c r="L366" s="66"/>
    </row>
    <row r="367" spans="11:12" ht="19">
      <c r="K367" s="66"/>
      <c r="L367" s="66"/>
    </row>
    <row r="368" spans="11:12" ht="19">
      <c r="K368" s="66"/>
      <c r="L368" s="66"/>
    </row>
    <row r="369" spans="11:12" ht="19">
      <c r="K369" s="66"/>
      <c r="L369" s="66"/>
    </row>
    <row r="370" spans="11:12" ht="19">
      <c r="K370" s="66"/>
      <c r="L370" s="66"/>
    </row>
    <row r="371" spans="11:12" ht="19">
      <c r="K371" s="66"/>
      <c r="L371" s="66"/>
    </row>
    <row r="372" spans="11:12" ht="19">
      <c r="K372" s="66"/>
      <c r="L372" s="66"/>
    </row>
    <row r="373" spans="11:12" ht="19">
      <c r="K373" s="66"/>
      <c r="L373" s="66"/>
    </row>
    <row r="374" spans="11:12" ht="19">
      <c r="K374" s="66"/>
      <c r="L374" s="66"/>
    </row>
    <row r="375" spans="11:12" ht="19">
      <c r="K375" s="66"/>
      <c r="L375" s="66"/>
    </row>
    <row r="376" spans="11:12" ht="19">
      <c r="K376" s="66"/>
      <c r="L376" s="66"/>
    </row>
    <row r="377" spans="11:12" ht="19">
      <c r="K377" s="66"/>
      <c r="L377" s="66"/>
    </row>
    <row r="378" spans="11:12" ht="19">
      <c r="K378" s="66"/>
      <c r="L378" s="66"/>
    </row>
    <row r="379" spans="11:12" ht="19">
      <c r="K379" s="66"/>
      <c r="L379" s="66"/>
    </row>
    <row r="380" spans="11:12" ht="19">
      <c r="K380" s="66"/>
      <c r="L380" s="66"/>
    </row>
    <row r="381" spans="11:12" ht="19">
      <c r="K381" s="66"/>
      <c r="L381" s="66"/>
    </row>
    <row r="382" spans="11:12" ht="19">
      <c r="K382" s="66"/>
      <c r="L382" s="66"/>
    </row>
    <row r="383" spans="11:12" ht="19">
      <c r="K383" s="66"/>
      <c r="L383" s="66"/>
    </row>
    <row r="384" spans="11:12" ht="19">
      <c r="K384" s="66"/>
      <c r="L384" s="66"/>
    </row>
    <row r="385" spans="11:12" ht="19">
      <c r="K385" s="66"/>
      <c r="L385" s="66"/>
    </row>
    <row r="386" spans="11:12" ht="19">
      <c r="K386" s="66"/>
      <c r="L386" s="66"/>
    </row>
    <row r="387" spans="11:12" ht="19">
      <c r="K387" s="66"/>
      <c r="L387" s="66"/>
    </row>
    <row r="388" spans="11:12" ht="19">
      <c r="K388" s="66"/>
      <c r="L388" s="66"/>
    </row>
    <row r="389" spans="11:12" ht="19">
      <c r="K389" s="66"/>
      <c r="L389" s="66"/>
    </row>
    <row r="390" spans="11:12" ht="19">
      <c r="K390" s="66"/>
      <c r="L390" s="66"/>
    </row>
    <row r="391" spans="11:12" ht="19">
      <c r="K391" s="66"/>
      <c r="L391" s="66"/>
    </row>
    <row r="392" spans="11:12" ht="19">
      <c r="K392" s="66"/>
      <c r="L392" s="66"/>
    </row>
    <row r="393" spans="11:12" ht="19">
      <c r="K393" s="66"/>
      <c r="L393" s="66"/>
    </row>
    <row r="394" spans="11:12" ht="19">
      <c r="K394" s="66"/>
      <c r="L394" s="66"/>
    </row>
    <row r="395" spans="11:12" ht="19">
      <c r="K395" s="66"/>
      <c r="L395" s="66"/>
    </row>
    <row r="396" spans="11:12" ht="19">
      <c r="K396" s="66"/>
      <c r="L396" s="66"/>
    </row>
    <row r="397" spans="11:12" ht="19">
      <c r="K397" s="66"/>
      <c r="L397" s="66"/>
    </row>
    <row r="398" spans="11:12" ht="19">
      <c r="K398" s="66"/>
      <c r="L398" s="66"/>
    </row>
    <row r="399" spans="11:12" ht="19">
      <c r="K399" s="66"/>
      <c r="L399" s="66"/>
    </row>
    <row r="400" spans="11:12" ht="19">
      <c r="K400" s="66"/>
      <c r="L400" s="66"/>
    </row>
    <row r="401" spans="11:12" ht="19">
      <c r="K401" s="66"/>
      <c r="L401" s="66"/>
    </row>
    <row r="402" spans="11:12" ht="19">
      <c r="K402" s="66"/>
      <c r="L402" s="66"/>
    </row>
    <row r="403" spans="11:12" ht="19">
      <c r="K403" s="66"/>
      <c r="L403" s="66"/>
    </row>
    <row r="404" spans="11:12" ht="19">
      <c r="K404" s="66"/>
      <c r="L404" s="66"/>
    </row>
    <row r="405" spans="11:12" ht="19">
      <c r="K405" s="66"/>
      <c r="L405" s="66"/>
    </row>
    <row r="406" spans="11:12" ht="19">
      <c r="K406" s="66"/>
      <c r="L406" s="66"/>
    </row>
    <row r="407" spans="11:12" ht="19">
      <c r="K407" s="66"/>
      <c r="L407" s="66"/>
    </row>
    <row r="408" spans="11:12" ht="19">
      <c r="K408" s="66"/>
      <c r="L408" s="66"/>
    </row>
    <row r="409" spans="11:12" ht="19">
      <c r="K409" s="66"/>
      <c r="L409" s="66"/>
    </row>
    <row r="410" spans="11:12" ht="19">
      <c r="K410" s="66"/>
      <c r="L410" s="66"/>
    </row>
    <row r="411" spans="11:12" ht="19">
      <c r="K411" s="66"/>
      <c r="L411" s="66"/>
    </row>
    <row r="412" spans="11:12" ht="19">
      <c r="K412" s="66"/>
      <c r="L412" s="66"/>
    </row>
    <row r="413" spans="11:12" ht="19">
      <c r="K413" s="66"/>
      <c r="L413" s="66"/>
    </row>
    <row r="414" spans="11:12" ht="19">
      <c r="K414" s="66"/>
      <c r="L414" s="66"/>
    </row>
    <row r="415" spans="11:12" ht="19">
      <c r="K415" s="66"/>
      <c r="L415" s="66"/>
    </row>
    <row r="416" spans="11:12" ht="19">
      <c r="K416" s="66"/>
      <c r="L416" s="66"/>
    </row>
    <row r="417" spans="11:12" ht="19">
      <c r="K417" s="66"/>
      <c r="L417" s="66"/>
    </row>
    <row r="418" spans="11:12" ht="19">
      <c r="K418" s="66"/>
      <c r="L418" s="66"/>
    </row>
    <row r="419" spans="11:12" ht="19">
      <c r="K419" s="66"/>
      <c r="L419" s="66"/>
    </row>
    <row r="420" spans="11:12" ht="19">
      <c r="K420" s="66"/>
      <c r="L420" s="66"/>
    </row>
    <row r="421" spans="11:12" ht="19">
      <c r="K421" s="66"/>
      <c r="L421" s="66"/>
    </row>
    <row r="422" spans="11:12" ht="19">
      <c r="K422" s="66"/>
      <c r="L422" s="66"/>
    </row>
    <row r="423" spans="11:12" ht="19">
      <c r="K423" s="66"/>
      <c r="L423" s="66"/>
    </row>
    <row r="424" spans="11:12" ht="19">
      <c r="K424" s="66"/>
      <c r="L424" s="66"/>
    </row>
    <row r="425" spans="11:12" ht="19">
      <c r="K425" s="66"/>
      <c r="L425" s="66"/>
    </row>
    <row r="426" spans="11:12" ht="19">
      <c r="K426" s="66"/>
      <c r="L426" s="66"/>
    </row>
    <row r="427" spans="11:12" ht="19">
      <c r="K427" s="66"/>
      <c r="L427" s="66"/>
    </row>
    <row r="428" spans="11:12" ht="19">
      <c r="K428" s="66"/>
      <c r="L428" s="66"/>
    </row>
    <row r="429" spans="11:12" ht="19">
      <c r="K429" s="66"/>
      <c r="L429" s="66"/>
    </row>
    <row r="430" spans="11:12" ht="19">
      <c r="K430" s="66"/>
      <c r="L430" s="66"/>
    </row>
    <row r="431" spans="11:12" ht="19">
      <c r="K431" s="66"/>
      <c r="L431" s="66"/>
    </row>
    <row r="432" spans="11:12" ht="19">
      <c r="K432" s="66"/>
      <c r="L432" s="66"/>
    </row>
    <row r="433" spans="11:12" ht="19">
      <c r="K433" s="66"/>
      <c r="L433" s="66"/>
    </row>
    <row r="434" spans="11:12" ht="19">
      <c r="K434" s="66"/>
      <c r="L434" s="66"/>
    </row>
    <row r="435" spans="11:12" ht="19">
      <c r="K435" s="66"/>
      <c r="L435" s="66"/>
    </row>
    <row r="436" spans="11:12" ht="19">
      <c r="K436" s="66"/>
      <c r="L436" s="66"/>
    </row>
    <row r="437" spans="11:12" ht="19">
      <c r="K437" s="66"/>
      <c r="L437" s="66"/>
    </row>
    <row r="438" spans="11:12" ht="19">
      <c r="K438" s="66"/>
      <c r="L438" s="66"/>
    </row>
    <row r="439" spans="11:12" ht="19">
      <c r="K439" s="66"/>
      <c r="L439" s="66"/>
    </row>
    <row r="440" spans="11:12" ht="19">
      <c r="K440" s="66"/>
      <c r="L440" s="66"/>
    </row>
    <row r="441" spans="11:12" ht="19">
      <c r="K441" s="66"/>
      <c r="L441" s="66"/>
    </row>
    <row r="442" spans="11:12" ht="19">
      <c r="K442" s="66"/>
      <c r="L442" s="66"/>
    </row>
    <row r="443" spans="11:12" ht="19">
      <c r="K443" s="66"/>
      <c r="L443" s="66"/>
    </row>
    <row r="444" spans="11:12" ht="19">
      <c r="K444" s="66"/>
      <c r="L444" s="66"/>
    </row>
    <row r="445" spans="11:12" ht="19">
      <c r="K445" s="66"/>
      <c r="L445" s="66"/>
    </row>
    <row r="446" spans="11:12" ht="19">
      <c r="K446" s="66"/>
      <c r="L446" s="66"/>
    </row>
    <row r="447" spans="11:12" ht="19">
      <c r="K447" s="66"/>
      <c r="L447" s="66"/>
    </row>
    <row r="448" spans="11:12" ht="19">
      <c r="K448" s="66"/>
      <c r="L448" s="66"/>
    </row>
    <row r="449" spans="11:12" ht="19">
      <c r="K449" s="66"/>
      <c r="L449" s="66"/>
    </row>
    <row r="450" spans="11:12" ht="19">
      <c r="K450" s="66"/>
      <c r="L450" s="66"/>
    </row>
    <row r="451" spans="11:12" ht="19">
      <c r="K451" s="66"/>
      <c r="L451" s="66"/>
    </row>
    <row r="452" spans="11:12" ht="19">
      <c r="K452" s="66"/>
      <c r="L452" s="66"/>
    </row>
    <row r="453" spans="11:12" ht="19">
      <c r="K453" s="66"/>
      <c r="L453" s="66"/>
    </row>
    <row r="454" spans="11:12" ht="19">
      <c r="K454" s="66"/>
      <c r="L454" s="66"/>
    </row>
    <row r="455" spans="11:12" ht="19">
      <c r="K455" s="66"/>
      <c r="L455" s="66"/>
    </row>
    <row r="456" spans="11:12" ht="19">
      <c r="K456" s="66"/>
      <c r="L456" s="66"/>
    </row>
    <row r="457" spans="11:12" ht="19">
      <c r="K457" s="66"/>
      <c r="L457" s="66"/>
    </row>
    <row r="458" spans="11:12" ht="19">
      <c r="K458" s="66"/>
      <c r="L458" s="66"/>
    </row>
    <row r="459" spans="11:12" ht="19">
      <c r="K459" s="66"/>
      <c r="L459" s="66"/>
    </row>
    <row r="460" spans="11:12" ht="19">
      <c r="K460" s="66"/>
      <c r="L460" s="66"/>
    </row>
    <row r="461" spans="11:12" ht="19">
      <c r="K461" s="66"/>
      <c r="L461" s="66"/>
    </row>
    <row r="462" spans="11:12" ht="19">
      <c r="K462" s="66"/>
      <c r="L462" s="66"/>
    </row>
    <row r="463" spans="11:12" ht="19">
      <c r="K463" s="66"/>
      <c r="L463" s="66"/>
    </row>
    <row r="464" spans="11:12" ht="19">
      <c r="K464" s="66"/>
      <c r="L464" s="66"/>
    </row>
    <row r="465" spans="11:12" ht="19">
      <c r="K465" s="66"/>
      <c r="L465" s="66"/>
    </row>
    <row r="466" spans="11:12" ht="19">
      <c r="K466" s="66"/>
      <c r="L466" s="66"/>
    </row>
    <row r="467" spans="11:12" ht="19">
      <c r="K467" s="66"/>
      <c r="L467" s="66"/>
    </row>
    <row r="468" spans="11:12" ht="19">
      <c r="K468" s="66"/>
      <c r="L468" s="66"/>
    </row>
    <row r="469" spans="11:12" ht="19">
      <c r="K469" s="66"/>
      <c r="L469" s="66"/>
    </row>
    <row r="470" spans="11:12" ht="19">
      <c r="K470" s="66"/>
      <c r="L470" s="66"/>
    </row>
    <row r="471" spans="11:12" ht="19">
      <c r="K471" s="66"/>
      <c r="L471" s="66"/>
    </row>
    <row r="472" spans="11:12" ht="19">
      <c r="K472" s="66"/>
      <c r="L472" s="66"/>
    </row>
    <row r="473" spans="11:12" ht="19">
      <c r="K473" s="66"/>
      <c r="L473" s="66"/>
    </row>
    <row r="474" spans="11:12" ht="19">
      <c r="K474" s="66"/>
      <c r="L474" s="66"/>
    </row>
    <row r="475" spans="11:12" ht="19">
      <c r="K475" s="66"/>
      <c r="L475" s="66"/>
    </row>
    <row r="476" spans="11:12" ht="19">
      <c r="K476" s="66"/>
      <c r="L476" s="66"/>
    </row>
    <row r="477" spans="11:12" ht="19">
      <c r="K477" s="66"/>
      <c r="L477" s="66"/>
    </row>
    <row r="478" spans="11:12" ht="19">
      <c r="K478" s="66"/>
      <c r="L478" s="66"/>
    </row>
    <row r="479" spans="11:12" ht="19">
      <c r="K479" s="66"/>
      <c r="L479" s="66"/>
    </row>
    <row r="480" spans="11:12" ht="19">
      <c r="K480" s="66"/>
      <c r="L480" s="66"/>
    </row>
    <row r="481" spans="11:12" ht="19">
      <c r="K481" s="66"/>
      <c r="L481" s="66"/>
    </row>
    <row r="482" spans="11:12" ht="19">
      <c r="K482" s="66"/>
      <c r="L482" s="66"/>
    </row>
    <row r="483" spans="11:12" ht="19">
      <c r="K483" s="66"/>
      <c r="L483" s="66"/>
    </row>
    <row r="484" spans="11:12" ht="19">
      <c r="K484" s="66"/>
      <c r="L484" s="66"/>
    </row>
    <row r="485" spans="11:12" ht="19">
      <c r="K485" s="66"/>
      <c r="L485" s="66"/>
    </row>
    <row r="486" spans="11:12" ht="19">
      <c r="K486" s="66"/>
      <c r="L486" s="66"/>
    </row>
    <row r="487" spans="11:12" ht="19">
      <c r="K487" s="66"/>
      <c r="L487" s="66"/>
    </row>
    <row r="488" spans="11:12" ht="19">
      <c r="K488" s="66"/>
      <c r="L488" s="66"/>
    </row>
    <row r="489" spans="11:12" ht="19">
      <c r="K489" s="66"/>
      <c r="L489" s="66"/>
    </row>
    <row r="490" spans="11:12" ht="19">
      <c r="K490" s="66"/>
      <c r="L490" s="66"/>
    </row>
    <row r="491" spans="11:12" ht="19">
      <c r="K491" s="66"/>
      <c r="L491" s="66"/>
    </row>
    <row r="492" spans="11:12" ht="19">
      <c r="K492" s="66"/>
      <c r="L492" s="66"/>
    </row>
    <row r="493" spans="11:12" ht="19">
      <c r="K493" s="66"/>
      <c r="L493" s="66"/>
    </row>
    <row r="494" spans="11:12" ht="19">
      <c r="K494" s="66"/>
      <c r="L494" s="66"/>
    </row>
    <row r="495" spans="11:12" ht="19">
      <c r="K495" s="66"/>
      <c r="L495" s="66"/>
    </row>
    <row r="496" spans="11:12" ht="19">
      <c r="K496" s="66"/>
      <c r="L496" s="66"/>
    </row>
    <row r="497" spans="11:12" ht="19">
      <c r="K497" s="66"/>
      <c r="L497" s="66"/>
    </row>
    <row r="498" spans="11:12" ht="19">
      <c r="K498" s="66"/>
      <c r="L498" s="66"/>
    </row>
    <row r="499" spans="11:12" ht="19">
      <c r="K499" s="66"/>
      <c r="L499" s="66"/>
    </row>
    <row r="500" spans="11:12" ht="19">
      <c r="K500" s="66"/>
      <c r="L500" s="66"/>
    </row>
    <row r="501" spans="11:12" ht="19">
      <c r="K501" s="66"/>
      <c r="L501" s="66"/>
    </row>
    <row r="502" spans="11:12" ht="19">
      <c r="K502" s="66"/>
      <c r="L502" s="66"/>
    </row>
    <row r="503" spans="11:12" ht="19">
      <c r="K503" s="66"/>
      <c r="L503" s="66"/>
    </row>
    <row r="504" spans="11:12" ht="19">
      <c r="K504" s="66"/>
      <c r="L504" s="66"/>
    </row>
    <row r="505" spans="11:12" ht="19">
      <c r="K505" s="66"/>
      <c r="L505" s="66"/>
    </row>
    <row r="506" spans="11:12" ht="19">
      <c r="K506" s="66"/>
      <c r="L506" s="66"/>
    </row>
    <row r="507" spans="11:12" ht="19">
      <c r="K507" s="66"/>
      <c r="L507" s="66"/>
    </row>
    <row r="508" spans="11:12" ht="19">
      <c r="K508" s="66"/>
      <c r="L508" s="66"/>
    </row>
    <row r="509" spans="11:12" ht="19">
      <c r="K509" s="66"/>
      <c r="L509" s="66"/>
    </row>
    <row r="510" spans="11:12" ht="19">
      <c r="K510" s="66"/>
      <c r="L510" s="66"/>
    </row>
    <row r="511" spans="11:12" ht="19">
      <c r="K511" s="66"/>
      <c r="L511" s="66"/>
    </row>
    <row r="512" spans="11:12" ht="19">
      <c r="K512" s="66"/>
      <c r="L512" s="66"/>
    </row>
    <row r="513" spans="11:12" ht="19">
      <c r="K513" s="66"/>
      <c r="L513" s="66"/>
    </row>
    <row r="514" spans="11:12" ht="19">
      <c r="K514" s="66"/>
      <c r="L514" s="66"/>
    </row>
    <row r="515" spans="11:12" ht="19">
      <c r="K515" s="66"/>
      <c r="L515" s="66"/>
    </row>
    <row r="516" spans="11:12" ht="19">
      <c r="K516" s="66"/>
      <c r="L516" s="66"/>
    </row>
    <row r="517" spans="11:12" ht="19">
      <c r="K517" s="66"/>
      <c r="L517" s="66"/>
    </row>
    <row r="518" spans="11:12" ht="19">
      <c r="K518" s="66"/>
      <c r="L518" s="66"/>
    </row>
    <row r="519" spans="11:12" ht="19">
      <c r="K519" s="66"/>
      <c r="L519" s="66"/>
    </row>
    <row r="520" spans="11:12" ht="19">
      <c r="K520" s="66"/>
      <c r="L520" s="66"/>
    </row>
    <row r="521" spans="11:12" ht="19">
      <c r="K521" s="66"/>
      <c r="L521" s="66"/>
    </row>
    <row r="522" spans="11:12" ht="19">
      <c r="K522" s="66"/>
      <c r="L522" s="66"/>
    </row>
    <row r="523" spans="11:12" ht="19">
      <c r="K523" s="66"/>
      <c r="L523" s="66"/>
    </row>
    <row r="524" spans="11:12" ht="19">
      <c r="K524" s="66"/>
      <c r="L524" s="66"/>
    </row>
    <row r="525" spans="11:12" ht="19">
      <c r="K525" s="66"/>
      <c r="L525" s="66"/>
    </row>
    <row r="526" spans="11:12" ht="19">
      <c r="K526" s="66"/>
      <c r="L526" s="66"/>
    </row>
    <row r="527" spans="11:12" ht="19">
      <c r="K527" s="66"/>
      <c r="L527" s="66"/>
    </row>
    <row r="528" spans="11:12" ht="19">
      <c r="K528" s="66"/>
      <c r="L528" s="66"/>
    </row>
    <row r="529" spans="11:12" ht="19">
      <c r="K529" s="66"/>
      <c r="L529" s="66"/>
    </row>
    <row r="530" spans="11:12" ht="19">
      <c r="K530" s="66"/>
      <c r="L530" s="66"/>
    </row>
    <row r="531" spans="11:12" ht="19">
      <c r="K531" s="66"/>
      <c r="L531" s="66"/>
    </row>
    <row r="532" spans="11:12" ht="19">
      <c r="K532" s="66"/>
      <c r="L532" s="66"/>
    </row>
    <row r="533" spans="11:12" ht="19">
      <c r="K533" s="66"/>
      <c r="L533" s="66"/>
    </row>
    <row r="534" spans="11:12" ht="19">
      <c r="K534" s="66"/>
      <c r="L534" s="66"/>
    </row>
    <row r="535" spans="11:12" ht="19">
      <c r="K535" s="66"/>
      <c r="L535" s="66"/>
    </row>
    <row r="536" spans="11:12" ht="19">
      <c r="K536" s="66"/>
      <c r="L536" s="66"/>
    </row>
    <row r="537" spans="11:12" ht="19">
      <c r="K537" s="66"/>
      <c r="L537" s="66"/>
    </row>
    <row r="538" spans="11:12" ht="19">
      <c r="K538" s="66"/>
      <c r="L538" s="66"/>
    </row>
    <row r="539" spans="11:12" ht="19">
      <c r="K539" s="66"/>
      <c r="L539" s="66"/>
    </row>
    <row r="540" spans="11:12" ht="19">
      <c r="K540" s="66"/>
      <c r="L540" s="66"/>
    </row>
    <row r="541" spans="11:12" ht="19">
      <c r="K541" s="66"/>
      <c r="L541" s="66"/>
    </row>
    <row r="542" spans="11:12" ht="19">
      <c r="K542" s="66"/>
      <c r="L542" s="66"/>
    </row>
    <row r="543" spans="11:12" ht="19">
      <c r="K543" s="66"/>
      <c r="L543" s="66"/>
    </row>
    <row r="544" spans="11:12" ht="19">
      <c r="K544" s="66"/>
      <c r="L544" s="66"/>
    </row>
    <row r="545" spans="11:12" ht="19">
      <c r="K545" s="66"/>
      <c r="L545" s="66"/>
    </row>
    <row r="546" spans="11:12" ht="19">
      <c r="K546" s="66"/>
      <c r="L546" s="66"/>
    </row>
    <row r="547" spans="11:12" ht="19">
      <c r="K547" s="66"/>
      <c r="L547" s="66"/>
    </row>
    <row r="548" spans="11:12" ht="19">
      <c r="K548" s="66"/>
      <c r="L548" s="66"/>
    </row>
    <row r="549" spans="11:12" ht="19">
      <c r="K549" s="66"/>
      <c r="L549" s="66"/>
    </row>
    <row r="550" spans="11:12" ht="19">
      <c r="K550" s="66"/>
      <c r="L550" s="66"/>
    </row>
    <row r="551" spans="11:12" ht="19">
      <c r="K551" s="66"/>
      <c r="L551" s="66"/>
    </row>
    <row r="552" spans="11:12" ht="19">
      <c r="K552" s="66"/>
      <c r="L552" s="66"/>
    </row>
    <row r="553" spans="11:12" ht="19">
      <c r="K553" s="66"/>
      <c r="L553" s="66"/>
    </row>
    <row r="554" spans="11:12" ht="19">
      <c r="K554" s="66"/>
      <c r="L554" s="66"/>
    </row>
    <row r="555" spans="11:12" ht="19">
      <c r="K555" s="66"/>
      <c r="L555" s="66"/>
    </row>
    <row r="556" spans="11:12" ht="19">
      <c r="K556" s="66"/>
      <c r="L556" s="66"/>
    </row>
    <row r="557" spans="11:12" ht="19">
      <c r="K557" s="66"/>
      <c r="L557" s="66"/>
    </row>
    <row r="558" spans="11:12" ht="19">
      <c r="K558" s="66"/>
      <c r="L558" s="66"/>
    </row>
    <row r="559" spans="11:12" ht="19">
      <c r="K559" s="66"/>
      <c r="L559" s="66"/>
    </row>
    <row r="560" spans="11:12" ht="19">
      <c r="K560" s="66"/>
      <c r="L560" s="66"/>
    </row>
    <row r="561" spans="11:12" ht="19">
      <c r="K561" s="66"/>
      <c r="L561" s="66"/>
    </row>
    <row r="562" spans="11:12" ht="19">
      <c r="K562" s="66"/>
      <c r="L562" s="66"/>
    </row>
    <row r="563" spans="11:12" ht="19">
      <c r="K563" s="66"/>
      <c r="L563" s="66"/>
    </row>
    <row r="564" spans="11:12" ht="19">
      <c r="K564" s="66"/>
      <c r="L564" s="66"/>
    </row>
    <row r="565" spans="11:12" ht="19">
      <c r="K565" s="66"/>
      <c r="L565" s="66"/>
    </row>
    <row r="566" spans="11:12" ht="19">
      <c r="K566" s="66"/>
      <c r="L566" s="66"/>
    </row>
    <row r="567" spans="11:12" ht="19">
      <c r="K567" s="66"/>
      <c r="L567" s="66"/>
    </row>
    <row r="568" spans="11:12" ht="19">
      <c r="K568" s="66"/>
      <c r="L568" s="66"/>
    </row>
    <row r="569" spans="11:12" ht="19">
      <c r="K569" s="66"/>
      <c r="L569" s="66"/>
    </row>
    <row r="570" spans="11:12" ht="19">
      <c r="K570" s="66"/>
      <c r="L570" s="66"/>
    </row>
    <row r="571" spans="11:12" ht="19">
      <c r="K571" s="66"/>
      <c r="L571" s="66"/>
    </row>
    <row r="572" spans="11:12" ht="19">
      <c r="K572" s="66"/>
      <c r="L572" s="66"/>
    </row>
    <row r="573" spans="11:12" ht="19">
      <c r="K573" s="66"/>
      <c r="L573" s="66"/>
    </row>
    <row r="574" spans="11:12" ht="19">
      <c r="K574" s="66"/>
      <c r="L574" s="66"/>
    </row>
    <row r="575" spans="11:12" ht="19">
      <c r="K575" s="66"/>
      <c r="L575" s="66"/>
    </row>
    <row r="576" spans="11:12" ht="19">
      <c r="K576" s="66"/>
      <c r="L576" s="66"/>
    </row>
    <row r="577" spans="11:12" ht="19">
      <c r="K577" s="66"/>
      <c r="L577" s="66"/>
    </row>
    <row r="578" spans="11:12" ht="19">
      <c r="K578" s="66"/>
      <c r="L578" s="66"/>
    </row>
    <row r="579" spans="11:12" ht="19">
      <c r="K579" s="66"/>
      <c r="L579" s="66"/>
    </row>
    <row r="580" spans="11:12" ht="19">
      <c r="K580" s="66"/>
      <c r="L580" s="66"/>
    </row>
    <row r="581" spans="11:12" ht="19">
      <c r="K581" s="66"/>
      <c r="L581" s="66"/>
    </row>
    <row r="582" spans="11:12" ht="19">
      <c r="K582" s="66"/>
      <c r="L582" s="66"/>
    </row>
    <row r="583" spans="11:12" ht="19">
      <c r="K583" s="66"/>
      <c r="L583" s="66"/>
    </row>
    <row r="584" spans="11:12" ht="19">
      <c r="K584" s="66"/>
      <c r="L584" s="66"/>
    </row>
    <row r="585" spans="11:12" ht="19">
      <c r="K585" s="66"/>
      <c r="L585" s="66"/>
    </row>
    <row r="586" spans="11:12" ht="19">
      <c r="K586" s="66"/>
      <c r="L586" s="66"/>
    </row>
    <row r="587" spans="11:12" ht="19">
      <c r="K587" s="66"/>
      <c r="L587" s="66"/>
    </row>
    <row r="588" spans="11:12" ht="19">
      <c r="K588" s="66"/>
      <c r="L588" s="66"/>
    </row>
    <row r="589" spans="11:12" ht="19">
      <c r="K589" s="66"/>
      <c r="L589" s="66"/>
    </row>
    <row r="590" spans="11:12" ht="19">
      <c r="K590" s="66"/>
      <c r="L590" s="66"/>
    </row>
    <row r="591" spans="11:12" ht="19">
      <c r="K591" s="66"/>
      <c r="L591" s="66"/>
    </row>
    <row r="592" spans="11:12" ht="19">
      <c r="K592" s="66"/>
      <c r="L592" s="66"/>
    </row>
    <row r="593" spans="11:12" ht="19">
      <c r="K593" s="66"/>
      <c r="L593" s="66"/>
    </row>
    <row r="594" spans="11:12" ht="19">
      <c r="K594" s="66"/>
      <c r="L594" s="66"/>
    </row>
    <row r="595" spans="11:12" ht="19">
      <c r="K595" s="66"/>
      <c r="L595" s="66"/>
    </row>
    <row r="596" spans="11:12" ht="19">
      <c r="K596" s="66"/>
      <c r="L596" s="66"/>
    </row>
    <row r="597" spans="11:12" ht="19">
      <c r="K597" s="66"/>
      <c r="L597" s="66"/>
    </row>
    <row r="598" spans="11:12" ht="19">
      <c r="K598" s="66"/>
      <c r="L598" s="66"/>
    </row>
    <row r="599" spans="11:12" ht="19">
      <c r="K599" s="66"/>
      <c r="L599" s="66"/>
    </row>
    <row r="600" spans="11:12" ht="19">
      <c r="K600" s="66"/>
      <c r="L600" s="66"/>
    </row>
    <row r="601" spans="11:12" ht="19">
      <c r="K601" s="66"/>
      <c r="L601" s="66"/>
    </row>
    <row r="602" spans="11:12" ht="19">
      <c r="K602" s="66"/>
      <c r="L602" s="66"/>
    </row>
    <row r="603" spans="11:12" ht="19">
      <c r="K603" s="66"/>
      <c r="L603" s="66"/>
    </row>
    <row r="604" spans="11:12" ht="19">
      <c r="K604" s="66"/>
      <c r="L604" s="66"/>
    </row>
    <row r="605" spans="11:12" ht="19">
      <c r="K605" s="66"/>
      <c r="L605" s="66"/>
    </row>
    <row r="606" spans="11:12" ht="19">
      <c r="K606" s="66"/>
      <c r="L606" s="66"/>
    </row>
    <row r="607" spans="11:12" ht="19">
      <c r="K607" s="66"/>
      <c r="L607" s="66"/>
    </row>
    <row r="608" spans="11:12" ht="19">
      <c r="K608" s="66"/>
      <c r="L608" s="66"/>
    </row>
    <row r="609" spans="11:12" ht="19">
      <c r="K609" s="66"/>
      <c r="L609" s="66"/>
    </row>
    <row r="610" spans="11:12" ht="19">
      <c r="K610" s="66"/>
      <c r="L610" s="66"/>
    </row>
    <row r="611" spans="11:12" ht="19">
      <c r="K611" s="66"/>
      <c r="L611" s="66"/>
    </row>
    <row r="612" spans="11:12" ht="19">
      <c r="K612" s="66"/>
      <c r="L612" s="66"/>
    </row>
    <row r="613" spans="11:12" ht="19">
      <c r="K613" s="66"/>
      <c r="L613" s="66"/>
    </row>
    <row r="614" spans="11:12" ht="19">
      <c r="K614" s="66"/>
      <c r="L614" s="66"/>
    </row>
    <row r="615" spans="11:12" ht="19">
      <c r="K615" s="66"/>
      <c r="L615" s="66"/>
    </row>
    <row r="616" spans="11:12" ht="19">
      <c r="K616" s="66"/>
      <c r="L616" s="66"/>
    </row>
    <row r="617" spans="11:12" ht="19">
      <c r="K617" s="66"/>
      <c r="L617" s="66"/>
    </row>
    <row r="618" spans="11:12" ht="19">
      <c r="K618" s="66"/>
      <c r="L618" s="66"/>
    </row>
    <row r="619" spans="11:12" ht="19">
      <c r="K619" s="66"/>
      <c r="L619" s="66"/>
    </row>
    <row r="620" spans="11:12" ht="19">
      <c r="K620" s="66"/>
      <c r="L620" s="66"/>
    </row>
    <row r="621" spans="11:12" ht="19">
      <c r="K621" s="66"/>
      <c r="L621" s="66"/>
    </row>
    <row r="622" spans="11:12" ht="19">
      <c r="K622" s="66"/>
      <c r="L622" s="66"/>
    </row>
    <row r="623" spans="11:12" ht="19">
      <c r="K623" s="66"/>
      <c r="L623" s="66"/>
    </row>
    <row r="624" spans="11:12" ht="19">
      <c r="K624" s="66"/>
      <c r="L624" s="66"/>
    </row>
    <row r="625" spans="11:12" ht="19">
      <c r="K625" s="66"/>
      <c r="L625" s="66"/>
    </row>
    <row r="626" spans="11:12" ht="19">
      <c r="K626" s="66"/>
      <c r="L626" s="66"/>
    </row>
    <row r="627" spans="11:12" ht="19">
      <c r="K627" s="66"/>
      <c r="L627" s="66"/>
    </row>
    <row r="628" spans="11:12" ht="19">
      <c r="K628" s="66"/>
      <c r="L628" s="66"/>
    </row>
    <row r="629" spans="11:12" ht="19">
      <c r="K629" s="66"/>
      <c r="L629" s="66"/>
    </row>
    <row r="630" spans="11:12" ht="19">
      <c r="K630" s="66"/>
      <c r="L630" s="66"/>
    </row>
    <row r="631" spans="11:12" ht="19">
      <c r="K631" s="66"/>
      <c r="L631" s="66"/>
    </row>
    <row r="632" spans="11:12" ht="19">
      <c r="K632" s="66"/>
      <c r="L632" s="66"/>
    </row>
    <row r="633" spans="11:12" ht="19">
      <c r="K633" s="66"/>
      <c r="L633" s="66"/>
    </row>
    <row r="634" spans="11:12" ht="19">
      <c r="K634" s="66"/>
      <c r="L634" s="66"/>
    </row>
    <row r="635" spans="11:12" ht="19">
      <c r="K635" s="66"/>
      <c r="L635" s="66"/>
    </row>
    <row r="636" spans="11:12" ht="19">
      <c r="K636" s="66"/>
      <c r="L636" s="66"/>
    </row>
    <row r="637" spans="11:12" ht="19">
      <c r="K637" s="66"/>
      <c r="L637" s="66"/>
    </row>
    <row r="638" spans="11:12" ht="19">
      <c r="K638" s="66"/>
      <c r="L638" s="66"/>
    </row>
    <row r="639" spans="11:12" ht="19">
      <c r="K639" s="66"/>
      <c r="L639" s="66"/>
    </row>
    <row r="640" spans="11:12" ht="19">
      <c r="K640" s="66"/>
      <c r="L640" s="66"/>
    </row>
    <row r="641" spans="11:12" ht="19">
      <c r="K641" s="66"/>
      <c r="L641" s="66"/>
    </row>
    <row r="642" spans="11:12" ht="19">
      <c r="K642" s="66"/>
      <c r="L642" s="66"/>
    </row>
    <row r="643" spans="11:12" ht="19">
      <c r="K643" s="66"/>
      <c r="L643" s="66"/>
    </row>
    <row r="644" spans="11:12" ht="19">
      <c r="K644" s="66"/>
      <c r="L644" s="66"/>
    </row>
    <row r="645" spans="11:12" ht="19">
      <c r="K645" s="66"/>
      <c r="L645" s="66"/>
    </row>
    <row r="646" spans="11:12" ht="19">
      <c r="K646" s="66"/>
      <c r="L646" s="66"/>
    </row>
    <row r="647" spans="11:12" ht="19">
      <c r="K647" s="66"/>
      <c r="L647" s="66"/>
    </row>
    <row r="648" spans="11:12" ht="19">
      <c r="K648" s="66"/>
      <c r="L648" s="66"/>
    </row>
    <row r="649" spans="11:12" ht="19">
      <c r="K649" s="66"/>
      <c r="L649" s="66"/>
    </row>
    <row r="650" spans="11:12" ht="19">
      <c r="K650" s="66"/>
      <c r="L650" s="66"/>
    </row>
    <row r="651" spans="11:12" ht="19">
      <c r="K651" s="66"/>
      <c r="L651" s="66"/>
    </row>
    <row r="652" spans="11:12" ht="19">
      <c r="K652" s="66"/>
      <c r="L652" s="66"/>
    </row>
    <row r="653" spans="11:12" ht="19">
      <c r="K653" s="66"/>
      <c r="L653" s="66"/>
    </row>
    <row r="654" spans="11:12" ht="19">
      <c r="K654" s="66"/>
      <c r="L654" s="66"/>
    </row>
    <row r="655" spans="11:12" ht="19">
      <c r="K655" s="66"/>
      <c r="L655" s="66"/>
    </row>
    <row r="656" spans="11:12" ht="19">
      <c r="K656" s="66"/>
      <c r="L656" s="66"/>
    </row>
    <row r="657" spans="11:12" ht="19">
      <c r="K657" s="66"/>
      <c r="L657" s="66"/>
    </row>
    <row r="658" spans="11:12" ht="19">
      <c r="K658" s="66"/>
      <c r="L658" s="66"/>
    </row>
    <row r="659" spans="11:12" ht="19">
      <c r="K659" s="66"/>
      <c r="L659" s="66"/>
    </row>
    <row r="660" spans="11:12" ht="19">
      <c r="K660" s="66"/>
      <c r="L660" s="66"/>
    </row>
    <row r="661" spans="11:12" ht="19">
      <c r="K661" s="66"/>
      <c r="L661" s="66"/>
    </row>
    <row r="662" spans="11:12" ht="19">
      <c r="K662" s="66"/>
      <c r="L662" s="66"/>
    </row>
    <row r="663" spans="11:12" ht="19">
      <c r="K663" s="66"/>
      <c r="L663" s="66"/>
    </row>
    <row r="664" spans="11:12" ht="19">
      <c r="K664" s="66"/>
      <c r="L664" s="66"/>
    </row>
    <row r="665" spans="11:12" ht="19">
      <c r="K665" s="66"/>
      <c r="L665" s="66"/>
    </row>
    <row r="666" spans="11:12" ht="19">
      <c r="K666" s="66"/>
      <c r="L666" s="66"/>
    </row>
    <row r="667" spans="11:12" ht="19">
      <c r="K667" s="66"/>
      <c r="L667" s="66"/>
    </row>
    <row r="668" spans="11:12" ht="19">
      <c r="K668" s="66"/>
      <c r="L668" s="66"/>
    </row>
    <row r="669" spans="11:12" ht="19">
      <c r="K669" s="66"/>
      <c r="L669" s="66"/>
    </row>
    <row r="670" spans="11:12" ht="19">
      <c r="K670" s="66"/>
      <c r="L670" s="66"/>
    </row>
    <row r="671" spans="11:12" ht="19">
      <c r="K671" s="66"/>
      <c r="L671" s="66"/>
    </row>
    <row r="672" spans="11:12" ht="19">
      <c r="K672" s="66"/>
      <c r="L672" s="66"/>
    </row>
    <row r="673" spans="11:12" ht="19">
      <c r="K673" s="66"/>
      <c r="L673" s="66"/>
    </row>
    <row r="674" spans="11:12" ht="19">
      <c r="K674" s="66"/>
      <c r="L674" s="66"/>
    </row>
    <row r="675" spans="11:12" ht="19">
      <c r="K675" s="66"/>
      <c r="L675" s="66"/>
    </row>
    <row r="676" spans="11:12" ht="19">
      <c r="K676" s="66"/>
      <c r="L676" s="66"/>
    </row>
    <row r="677" spans="11:12" ht="19">
      <c r="K677" s="66"/>
      <c r="L677" s="66"/>
    </row>
    <row r="678" spans="11:12" ht="19">
      <c r="K678" s="66"/>
      <c r="L678" s="66"/>
    </row>
    <row r="679" spans="11:12" ht="19">
      <c r="K679" s="66"/>
      <c r="L679" s="66"/>
    </row>
    <row r="680" spans="11:12" ht="19">
      <c r="K680" s="66"/>
      <c r="L680" s="66"/>
    </row>
    <row r="681" spans="11:12" ht="19">
      <c r="K681" s="66"/>
      <c r="L681" s="66"/>
    </row>
    <row r="682" spans="11:12" ht="19">
      <c r="K682" s="66"/>
      <c r="L682" s="66"/>
    </row>
    <row r="683" spans="11:12" ht="19">
      <c r="K683" s="66"/>
      <c r="L683" s="66"/>
    </row>
    <row r="684" spans="11:12" ht="19">
      <c r="K684" s="66"/>
      <c r="L684" s="66"/>
    </row>
    <row r="685" spans="11:12" ht="19">
      <c r="K685" s="66"/>
      <c r="L685" s="66"/>
    </row>
    <row r="686" spans="11:12" ht="19">
      <c r="K686" s="66"/>
      <c r="L686" s="66"/>
    </row>
    <row r="687" spans="11:12" ht="19">
      <c r="K687" s="66"/>
      <c r="L687" s="66"/>
    </row>
    <row r="688" spans="11:12" ht="19">
      <c r="K688" s="66"/>
      <c r="L688" s="66"/>
    </row>
    <row r="689" spans="11:12" ht="19">
      <c r="K689" s="66"/>
      <c r="L689" s="66"/>
    </row>
    <row r="690" spans="11:12" ht="19">
      <c r="K690" s="66"/>
      <c r="L690" s="66"/>
    </row>
    <row r="691" spans="11:12" ht="19">
      <c r="K691" s="66"/>
      <c r="L691" s="66"/>
    </row>
    <row r="692" spans="11:12" ht="19">
      <c r="K692" s="66"/>
      <c r="L692" s="66"/>
    </row>
    <row r="693" spans="11:12" ht="19">
      <c r="K693" s="66"/>
      <c r="L693" s="66"/>
    </row>
    <row r="694" spans="11:12" ht="19">
      <c r="K694" s="66"/>
      <c r="L694" s="66"/>
    </row>
    <row r="695" spans="11:12" ht="19">
      <c r="K695" s="66"/>
      <c r="L695" s="66"/>
    </row>
    <row r="696" spans="11:12" ht="19">
      <c r="K696" s="66"/>
      <c r="L696" s="66"/>
    </row>
    <row r="697" spans="11:12" ht="19">
      <c r="K697" s="66"/>
      <c r="L697" s="66"/>
    </row>
    <row r="698" spans="11:12" ht="19">
      <c r="K698" s="66"/>
      <c r="L698" s="66"/>
    </row>
    <row r="699" spans="11:12" ht="19">
      <c r="K699" s="66"/>
      <c r="L699" s="66"/>
    </row>
    <row r="700" spans="11:12" ht="19">
      <c r="K700" s="66"/>
      <c r="L700" s="66"/>
    </row>
    <row r="701" spans="11:12" ht="19">
      <c r="K701" s="66"/>
      <c r="L701" s="66"/>
    </row>
    <row r="702" spans="11:12" ht="19">
      <c r="K702" s="66"/>
      <c r="L702" s="66"/>
    </row>
    <row r="703" spans="11:12" ht="19">
      <c r="K703" s="66"/>
      <c r="L703" s="66"/>
    </row>
    <row r="704" spans="11:12" ht="19">
      <c r="K704" s="66"/>
      <c r="L704" s="66"/>
    </row>
    <row r="705" spans="11:12" ht="19">
      <c r="K705" s="66"/>
      <c r="L705" s="66"/>
    </row>
    <row r="706" spans="11:12" ht="19">
      <c r="K706" s="66"/>
      <c r="L706" s="66"/>
    </row>
    <row r="707" spans="11:12" ht="19">
      <c r="K707" s="66"/>
      <c r="L707" s="66"/>
    </row>
    <row r="708" spans="11:12" ht="19">
      <c r="K708" s="66"/>
      <c r="L708" s="66"/>
    </row>
    <row r="709" spans="11:12" ht="19">
      <c r="K709" s="66"/>
      <c r="L709" s="66"/>
    </row>
    <row r="710" spans="11:12" ht="19">
      <c r="K710" s="66"/>
      <c r="L710" s="66"/>
    </row>
    <row r="711" spans="11:12" ht="19">
      <c r="K711" s="66"/>
      <c r="L711" s="66"/>
    </row>
    <row r="712" spans="11:12" ht="19">
      <c r="K712" s="66"/>
      <c r="L712" s="66"/>
    </row>
    <row r="713" spans="11:12" ht="19">
      <c r="K713" s="66"/>
      <c r="L713" s="66"/>
    </row>
    <row r="714" spans="11:12" ht="19">
      <c r="K714" s="66"/>
      <c r="L714" s="66"/>
    </row>
    <row r="715" spans="11:12" ht="19">
      <c r="K715" s="66"/>
      <c r="L715" s="66"/>
    </row>
    <row r="716" spans="11:12" ht="19">
      <c r="K716" s="66"/>
      <c r="L716" s="66"/>
    </row>
    <row r="717" spans="11:12" ht="19">
      <c r="K717" s="66"/>
      <c r="L717" s="66"/>
    </row>
    <row r="718" spans="11:12" ht="19">
      <c r="K718" s="66"/>
      <c r="L718" s="66"/>
    </row>
    <row r="719" spans="11:12" ht="19">
      <c r="K719" s="66"/>
      <c r="L719" s="66"/>
    </row>
    <row r="720" spans="11:12" ht="19">
      <c r="K720" s="66"/>
      <c r="L720" s="66"/>
    </row>
    <row r="721" spans="11:12" ht="19">
      <c r="K721" s="66"/>
      <c r="L721" s="66"/>
    </row>
    <row r="722" spans="11:12" ht="19">
      <c r="K722" s="66"/>
      <c r="L722" s="66"/>
    </row>
    <row r="723" spans="11:12" ht="19">
      <c r="K723" s="66"/>
      <c r="L723" s="66"/>
    </row>
    <row r="724" spans="11:12" ht="19">
      <c r="K724" s="66"/>
      <c r="L724" s="66"/>
    </row>
    <row r="725" spans="11:12" ht="19">
      <c r="K725" s="66"/>
      <c r="L725" s="66"/>
    </row>
    <row r="726" spans="11:12" ht="19">
      <c r="K726" s="66"/>
      <c r="L726" s="66"/>
    </row>
    <row r="727" spans="11:12" ht="19">
      <c r="K727" s="66"/>
      <c r="L727" s="66"/>
    </row>
    <row r="728" spans="11:12" ht="19">
      <c r="K728" s="66"/>
      <c r="L728" s="66"/>
    </row>
    <row r="729" spans="11:12" ht="19">
      <c r="K729" s="66"/>
      <c r="L729" s="66"/>
    </row>
    <row r="730" spans="11:12" ht="19">
      <c r="K730" s="66"/>
      <c r="L730" s="66"/>
    </row>
    <row r="731" spans="11:12" ht="19">
      <c r="K731" s="66"/>
      <c r="L731" s="66"/>
    </row>
    <row r="732" spans="11:12" ht="19">
      <c r="K732" s="66"/>
      <c r="L732" s="66"/>
    </row>
    <row r="733" spans="11:12" ht="19">
      <c r="K733" s="66"/>
      <c r="L733" s="66"/>
    </row>
    <row r="734" spans="11:12" ht="19">
      <c r="K734" s="66"/>
      <c r="L734" s="66"/>
    </row>
    <row r="735" spans="11:12" ht="19">
      <c r="K735" s="66"/>
      <c r="L735" s="66"/>
    </row>
    <row r="736" spans="11:12" ht="19">
      <c r="K736" s="66"/>
      <c r="L736" s="66"/>
    </row>
    <row r="737" spans="11:12" ht="19">
      <c r="K737" s="66"/>
      <c r="L737" s="66"/>
    </row>
    <row r="738" spans="11:12" ht="19">
      <c r="K738" s="66"/>
      <c r="L738" s="66"/>
    </row>
    <row r="739" spans="11:12" ht="19">
      <c r="K739" s="66"/>
      <c r="L739" s="66"/>
    </row>
    <row r="740" spans="11:12" ht="19">
      <c r="K740" s="66"/>
      <c r="L740" s="66"/>
    </row>
    <row r="741" spans="11:12" ht="19">
      <c r="K741" s="66"/>
      <c r="L741" s="66"/>
    </row>
    <row r="742" spans="11:12" ht="19">
      <c r="K742" s="66"/>
      <c r="L742" s="66"/>
    </row>
    <row r="743" spans="11:12" ht="19">
      <c r="K743" s="66"/>
      <c r="L743" s="66"/>
    </row>
    <row r="744" spans="11:12" ht="19">
      <c r="K744" s="66"/>
      <c r="L744" s="66"/>
    </row>
    <row r="745" spans="11:12" ht="19">
      <c r="K745" s="66"/>
      <c r="L745" s="66"/>
    </row>
    <row r="746" spans="11:12" ht="19">
      <c r="K746" s="66"/>
      <c r="L746" s="66"/>
    </row>
    <row r="747" spans="11:12" ht="19">
      <c r="K747" s="66"/>
      <c r="L747" s="66"/>
    </row>
    <row r="748" spans="11:12" ht="19">
      <c r="K748" s="66"/>
      <c r="L748" s="66"/>
    </row>
    <row r="749" spans="11:12" ht="19">
      <c r="K749" s="66"/>
      <c r="L749" s="66"/>
    </row>
    <row r="750" spans="11:12" ht="19">
      <c r="K750" s="66"/>
      <c r="L750" s="66"/>
    </row>
    <row r="751" spans="11:12" ht="19">
      <c r="K751" s="66"/>
      <c r="L751" s="66"/>
    </row>
    <row r="752" spans="11:12" ht="19">
      <c r="K752" s="66"/>
      <c r="L752" s="66"/>
    </row>
    <row r="753" spans="11:12" ht="19">
      <c r="K753" s="66"/>
      <c r="L753" s="66"/>
    </row>
    <row r="754" spans="11:12" ht="19">
      <c r="K754" s="66"/>
      <c r="L754" s="66"/>
    </row>
    <row r="755" spans="11:12" ht="19">
      <c r="K755" s="66"/>
      <c r="L755" s="66"/>
    </row>
    <row r="756" spans="11:12" ht="19">
      <c r="K756" s="66"/>
      <c r="L756" s="66"/>
    </row>
    <row r="757" spans="11:12" ht="19">
      <c r="K757" s="66"/>
      <c r="L757" s="66"/>
    </row>
    <row r="758" spans="11:12" ht="19">
      <c r="K758" s="66"/>
      <c r="L758" s="66"/>
    </row>
    <row r="759" spans="11:12" ht="19">
      <c r="K759" s="66"/>
      <c r="L759" s="66"/>
    </row>
    <row r="760" spans="11:12" ht="19">
      <c r="K760" s="66"/>
      <c r="L760" s="66"/>
    </row>
    <row r="761" spans="11:12" ht="19">
      <c r="K761" s="66"/>
      <c r="L761" s="66"/>
    </row>
    <row r="762" spans="11:12" ht="19">
      <c r="K762" s="66"/>
      <c r="L762" s="66"/>
    </row>
    <row r="763" spans="11:12" ht="19">
      <c r="K763" s="66"/>
      <c r="L763" s="66"/>
    </row>
    <row r="764" spans="11:12" ht="19">
      <c r="K764" s="66"/>
      <c r="L764" s="66"/>
    </row>
    <row r="765" spans="11:12" ht="19">
      <c r="K765" s="66"/>
      <c r="L765" s="66"/>
    </row>
    <row r="766" spans="11:12" ht="19">
      <c r="K766" s="66"/>
      <c r="L766" s="66"/>
    </row>
    <row r="767" spans="11:12" ht="19">
      <c r="K767" s="66"/>
      <c r="L767" s="66"/>
    </row>
    <row r="768" spans="11:12" ht="19">
      <c r="K768" s="66"/>
      <c r="L768" s="66"/>
    </row>
    <row r="769" spans="11:12" ht="19">
      <c r="K769" s="66"/>
      <c r="L769" s="66"/>
    </row>
    <row r="770" spans="11:12" ht="19">
      <c r="K770" s="66"/>
      <c r="L770" s="66"/>
    </row>
    <row r="771" spans="11:12" ht="19">
      <c r="K771" s="66"/>
      <c r="L771" s="66"/>
    </row>
    <row r="772" spans="11:12" ht="19">
      <c r="K772" s="66"/>
      <c r="L772" s="66"/>
    </row>
    <row r="773" spans="11:12" ht="19">
      <c r="K773" s="66"/>
      <c r="L773" s="66"/>
    </row>
    <row r="774" spans="11:12" ht="19">
      <c r="K774" s="66"/>
      <c r="L774" s="66"/>
    </row>
    <row r="775" spans="11:12" ht="19">
      <c r="K775" s="66"/>
      <c r="L775" s="66"/>
    </row>
    <row r="776" spans="11:12" ht="19">
      <c r="K776" s="66"/>
      <c r="L776" s="66"/>
    </row>
    <row r="777" spans="11:12" ht="19">
      <c r="K777" s="66"/>
      <c r="L777" s="66"/>
    </row>
    <row r="778" spans="11:12" ht="19">
      <c r="K778" s="66"/>
      <c r="L778" s="66"/>
    </row>
    <row r="779" spans="11:12" ht="19">
      <c r="K779" s="66"/>
      <c r="L779" s="66"/>
    </row>
    <row r="780" spans="11:12" ht="19">
      <c r="K780" s="66"/>
      <c r="L780" s="66"/>
    </row>
    <row r="781" spans="11:12" ht="19">
      <c r="K781" s="66"/>
      <c r="L781" s="66"/>
    </row>
    <row r="782" spans="11:12" ht="19">
      <c r="K782" s="66"/>
      <c r="L782" s="66"/>
    </row>
    <row r="783" spans="11:12" ht="19">
      <c r="K783" s="66"/>
      <c r="L783" s="66"/>
    </row>
    <row r="784" spans="11:12" ht="19">
      <c r="K784" s="66"/>
      <c r="L784" s="66"/>
    </row>
    <row r="785" spans="11:12" ht="19">
      <c r="K785" s="66"/>
      <c r="L785" s="66"/>
    </row>
    <row r="786" spans="11:12" ht="19">
      <c r="K786" s="66"/>
      <c r="L786" s="66"/>
    </row>
    <row r="787" spans="11:12" ht="19">
      <c r="K787" s="66"/>
      <c r="L787" s="66"/>
    </row>
    <row r="788" spans="11:12" ht="19">
      <c r="K788" s="66"/>
      <c r="L788" s="66"/>
    </row>
    <row r="789" spans="11:12" ht="19">
      <c r="K789" s="66"/>
      <c r="L789" s="66"/>
    </row>
    <row r="790" spans="11:12" ht="19">
      <c r="K790" s="66"/>
      <c r="L790" s="66"/>
    </row>
    <row r="791" spans="11:12" ht="19">
      <c r="K791" s="66"/>
      <c r="L791" s="66"/>
    </row>
    <row r="792" spans="11:12" ht="19">
      <c r="K792" s="66"/>
      <c r="L792" s="66"/>
    </row>
    <row r="793" spans="11:12" ht="19">
      <c r="K793" s="66"/>
      <c r="L793" s="66"/>
    </row>
    <row r="794" spans="11:12" ht="19">
      <c r="K794" s="66"/>
      <c r="L794" s="66"/>
    </row>
    <row r="795" spans="11:12" ht="19">
      <c r="K795" s="66"/>
      <c r="L795" s="66"/>
    </row>
    <row r="796" spans="11:12" ht="19">
      <c r="K796" s="66"/>
      <c r="L796" s="66"/>
    </row>
    <row r="797" spans="11:12" ht="19">
      <c r="K797" s="66"/>
      <c r="L797" s="66"/>
    </row>
    <row r="798" spans="11:12" ht="19">
      <c r="K798" s="66"/>
      <c r="L798" s="66"/>
    </row>
    <row r="799" spans="11:12" ht="19">
      <c r="K799" s="66"/>
      <c r="L799" s="66"/>
    </row>
    <row r="800" spans="11:12" ht="19">
      <c r="K800" s="66"/>
      <c r="L800" s="66"/>
    </row>
    <row r="801" spans="11:12" ht="19">
      <c r="K801" s="66"/>
      <c r="L801" s="66"/>
    </row>
    <row r="802" spans="11:12" ht="19">
      <c r="K802" s="66"/>
      <c r="L802" s="66"/>
    </row>
    <row r="803" spans="11:12" ht="19">
      <c r="K803" s="66"/>
      <c r="L803" s="66"/>
    </row>
    <row r="804" spans="11:12" ht="19">
      <c r="K804" s="66"/>
      <c r="L804" s="66"/>
    </row>
    <row r="805" spans="11:12" ht="19">
      <c r="K805" s="66"/>
      <c r="L805" s="66"/>
    </row>
    <row r="806" spans="11:12" ht="19">
      <c r="K806" s="66"/>
      <c r="L806" s="66"/>
    </row>
    <row r="807" spans="11:12" ht="19">
      <c r="K807" s="66"/>
      <c r="L807" s="66"/>
    </row>
    <row r="808" spans="11:12" ht="19">
      <c r="K808" s="66"/>
      <c r="L808" s="66"/>
    </row>
    <row r="809" spans="11:12" ht="19">
      <c r="K809" s="66"/>
      <c r="L809" s="66"/>
    </row>
    <row r="810" spans="11:12" ht="19">
      <c r="K810" s="66"/>
      <c r="L810" s="66"/>
    </row>
    <row r="811" spans="11:12" ht="19">
      <c r="K811" s="66"/>
      <c r="L811" s="66"/>
    </row>
    <row r="812" spans="11:12" ht="19">
      <c r="K812" s="66"/>
      <c r="L812" s="66"/>
    </row>
    <row r="813" spans="11:12" ht="19">
      <c r="K813" s="66"/>
      <c r="L813" s="66"/>
    </row>
    <row r="814" spans="11:12" ht="19">
      <c r="K814" s="66"/>
      <c r="L814" s="66"/>
    </row>
    <row r="815" spans="11:12" ht="19">
      <c r="K815" s="66"/>
      <c r="L815" s="66"/>
    </row>
    <row r="816" spans="11:12" ht="19">
      <c r="K816" s="66"/>
      <c r="L816" s="66"/>
    </row>
    <row r="817" spans="11:12" ht="19">
      <c r="K817" s="66"/>
      <c r="L817" s="66"/>
    </row>
    <row r="818" spans="11:12" ht="19">
      <c r="K818" s="66"/>
      <c r="L818" s="66"/>
    </row>
    <row r="819" spans="11:12" ht="19">
      <c r="K819" s="66"/>
      <c r="L819" s="66"/>
    </row>
    <row r="820" spans="11:12" ht="19">
      <c r="K820" s="66"/>
      <c r="L820" s="66"/>
    </row>
    <row r="821" spans="11:12" ht="19">
      <c r="K821" s="66"/>
      <c r="L821" s="66"/>
    </row>
    <row r="822" spans="11:12" ht="19">
      <c r="K822" s="66"/>
      <c r="L822" s="66"/>
    </row>
    <row r="823" spans="11:12" ht="19">
      <c r="K823" s="66"/>
      <c r="L823" s="66"/>
    </row>
    <row r="824" spans="11:12" ht="19">
      <c r="K824" s="66"/>
      <c r="L824" s="66"/>
    </row>
    <row r="825" spans="11:12" ht="19">
      <c r="K825" s="66"/>
      <c r="L825" s="66"/>
    </row>
    <row r="826" spans="11:12" ht="19">
      <c r="K826" s="66"/>
      <c r="L826" s="66"/>
    </row>
    <row r="827" spans="11:12" ht="19">
      <c r="K827" s="66"/>
      <c r="L827" s="66"/>
    </row>
    <row r="828" spans="11:12" ht="19">
      <c r="K828" s="66"/>
      <c r="L828" s="66"/>
    </row>
    <row r="829" spans="11:12" ht="19">
      <c r="K829" s="66"/>
      <c r="L829" s="66"/>
    </row>
    <row r="830" spans="11:12" ht="19">
      <c r="K830" s="66"/>
      <c r="L830" s="66"/>
    </row>
    <row r="831" spans="11:12" ht="19">
      <c r="K831" s="66"/>
      <c r="L831" s="66"/>
    </row>
    <row r="832" spans="11:12" ht="19">
      <c r="K832" s="66"/>
      <c r="L832" s="66"/>
    </row>
    <row r="833" spans="11:12" ht="19">
      <c r="K833" s="66"/>
      <c r="L833" s="66"/>
    </row>
    <row r="834" spans="11:12" ht="19">
      <c r="K834" s="66"/>
      <c r="L834" s="66"/>
    </row>
    <row r="835" spans="11:12" ht="19">
      <c r="K835" s="66"/>
      <c r="L835" s="66"/>
    </row>
    <row r="836" spans="11:12" ht="19">
      <c r="K836" s="66"/>
      <c r="L836" s="66"/>
    </row>
    <row r="837" spans="11:12" ht="19">
      <c r="K837" s="66"/>
      <c r="L837" s="66"/>
    </row>
    <row r="838" spans="11:12" ht="19">
      <c r="K838" s="66"/>
      <c r="L838" s="66"/>
    </row>
    <row r="839" spans="11:12" ht="19">
      <c r="K839" s="66"/>
      <c r="L839" s="66"/>
    </row>
    <row r="840" spans="11:12" ht="19">
      <c r="K840" s="66"/>
      <c r="L840" s="66"/>
    </row>
    <row r="841" spans="11:12" ht="19">
      <c r="K841" s="66"/>
      <c r="L841" s="66"/>
    </row>
    <row r="842" spans="11:12" ht="19">
      <c r="K842" s="66"/>
      <c r="L842" s="66"/>
    </row>
    <row r="843" spans="11:12" ht="19">
      <c r="K843" s="66"/>
      <c r="L843" s="66"/>
    </row>
    <row r="844" spans="11:12" ht="19">
      <c r="K844" s="66"/>
      <c r="L844" s="66"/>
    </row>
    <row r="845" spans="11:12" ht="19">
      <c r="K845" s="66"/>
      <c r="L845" s="66"/>
    </row>
    <row r="846" spans="11:12" ht="19">
      <c r="K846" s="66"/>
      <c r="L846" s="66"/>
    </row>
    <row r="847" spans="11:12" ht="19">
      <c r="K847" s="66"/>
      <c r="L847" s="66"/>
    </row>
    <row r="848" spans="11:12" ht="19">
      <c r="K848" s="66"/>
      <c r="L848" s="66"/>
    </row>
    <row r="849" spans="11:12" ht="19">
      <c r="K849" s="66"/>
      <c r="L849" s="66"/>
    </row>
    <row r="850" spans="11:12" ht="19">
      <c r="K850" s="66"/>
      <c r="L850" s="66"/>
    </row>
    <row r="851" spans="11:12" ht="19">
      <c r="K851" s="66"/>
      <c r="L851" s="66"/>
    </row>
    <row r="852" spans="11:12" ht="19">
      <c r="K852" s="66"/>
      <c r="L852" s="66"/>
    </row>
    <row r="853" spans="11:12" ht="19">
      <c r="K853" s="66"/>
      <c r="L853" s="66"/>
    </row>
    <row r="854" spans="11:12" ht="19">
      <c r="K854" s="66"/>
      <c r="L854" s="66"/>
    </row>
    <row r="855" spans="11:12" ht="19">
      <c r="K855" s="66"/>
      <c r="L855" s="66"/>
    </row>
    <row r="856" spans="11:12" ht="19">
      <c r="K856" s="66"/>
      <c r="L856" s="66"/>
    </row>
    <row r="857" spans="11:12" ht="19">
      <c r="K857" s="66"/>
      <c r="L857" s="66"/>
    </row>
    <row r="858" spans="11:12" ht="19">
      <c r="K858" s="66"/>
      <c r="L858" s="66"/>
    </row>
    <row r="859" spans="11:12" ht="19">
      <c r="K859" s="66"/>
      <c r="L859" s="66"/>
    </row>
    <row r="860" spans="11:12" ht="19">
      <c r="K860" s="66"/>
      <c r="L860" s="66"/>
    </row>
    <row r="861" spans="11:12" ht="19">
      <c r="K861" s="66"/>
      <c r="L861" s="66"/>
    </row>
    <row r="862" spans="11:12" ht="19">
      <c r="K862" s="66"/>
      <c r="L862" s="66"/>
    </row>
    <row r="863" spans="11:12" ht="19">
      <c r="K863" s="66"/>
      <c r="L863" s="66"/>
    </row>
    <row r="864" spans="11:12" ht="19">
      <c r="K864" s="66"/>
      <c r="L864" s="66"/>
    </row>
    <row r="865" spans="11:12" ht="19">
      <c r="K865" s="66"/>
      <c r="L865" s="66"/>
    </row>
    <row r="866" spans="11:12" ht="19">
      <c r="K866" s="66"/>
      <c r="L866" s="66"/>
    </row>
    <row r="867" spans="11:12" ht="19">
      <c r="K867" s="66"/>
      <c r="L867" s="66"/>
    </row>
    <row r="868" spans="11:12" ht="19">
      <c r="K868" s="66"/>
      <c r="L868" s="66"/>
    </row>
    <row r="869" spans="11:12" ht="19">
      <c r="K869" s="66"/>
      <c r="L869" s="66"/>
    </row>
    <row r="870" spans="11:12" ht="19">
      <c r="K870" s="66"/>
      <c r="L870" s="66"/>
    </row>
    <row r="871" spans="11:12" ht="19">
      <c r="K871" s="66"/>
      <c r="L871" s="66"/>
    </row>
    <row r="872" spans="11:12" ht="19">
      <c r="K872" s="66"/>
      <c r="L872" s="66"/>
    </row>
    <row r="873" spans="11:12" ht="19">
      <c r="K873" s="66"/>
      <c r="L873" s="66"/>
    </row>
    <row r="874" spans="11:12" ht="19">
      <c r="K874" s="66"/>
      <c r="L874" s="66"/>
    </row>
    <row r="875" spans="11:12" ht="19">
      <c r="K875" s="66"/>
      <c r="L875" s="66"/>
    </row>
    <row r="876" spans="11:12" ht="19">
      <c r="K876" s="66"/>
      <c r="L876" s="66"/>
    </row>
    <row r="877" spans="11:12" ht="19">
      <c r="K877" s="66"/>
      <c r="L877" s="66"/>
    </row>
    <row r="878" spans="11:12" ht="19">
      <c r="K878" s="66"/>
      <c r="L878" s="66"/>
    </row>
    <row r="879" spans="11:12" ht="19">
      <c r="K879" s="66"/>
      <c r="L879" s="66"/>
    </row>
    <row r="880" spans="11:12" ht="19">
      <c r="K880" s="66"/>
      <c r="L880" s="66"/>
    </row>
    <row r="881" spans="11:12" ht="19">
      <c r="K881" s="66"/>
      <c r="L881" s="66"/>
    </row>
    <row r="882" spans="11:12" ht="19">
      <c r="K882" s="66"/>
      <c r="L882" s="66"/>
    </row>
    <row r="883" spans="11:12" ht="19">
      <c r="K883" s="66"/>
      <c r="L883" s="66"/>
    </row>
    <row r="884" spans="11:12" ht="19">
      <c r="K884" s="66"/>
      <c r="L884" s="66"/>
    </row>
    <row r="885" spans="11:12" ht="19">
      <c r="K885" s="66"/>
      <c r="L885" s="66"/>
    </row>
    <row r="886" spans="11:12" ht="19">
      <c r="K886" s="66"/>
      <c r="L886" s="66"/>
    </row>
    <row r="887" spans="11:12" ht="19">
      <c r="K887" s="66"/>
      <c r="L887" s="66"/>
    </row>
    <row r="888" spans="11:12" ht="19">
      <c r="K888" s="66"/>
      <c r="L888" s="66"/>
    </row>
    <row r="889" spans="11:12" ht="19">
      <c r="K889" s="66"/>
      <c r="L889" s="66"/>
    </row>
    <row r="890" spans="11:12" ht="19">
      <c r="K890" s="66"/>
      <c r="L890" s="66"/>
    </row>
    <row r="891" spans="11:12" ht="19">
      <c r="K891" s="66"/>
      <c r="L891" s="66"/>
    </row>
    <row r="892" spans="11:12" ht="19">
      <c r="K892" s="66"/>
      <c r="L892" s="66"/>
    </row>
    <row r="893" spans="11:12" ht="19">
      <c r="K893" s="66"/>
      <c r="L893" s="66"/>
    </row>
    <row r="894" spans="11:12" ht="19">
      <c r="K894" s="66"/>
      <c r="L894" s="66"/>
    </row>
    <row r="895" spans="11:12" ht="19">
      <c r="K895" s="66"/>
      <c r="L895" s="66"/>
    </row>
    <row r="896" spans="11:12" ht="19">
      <c r="K896" s="66"/>
      <c r="L896" s="66"/>
    </row>
    <row r="897" spans="11:12" ht="19">
      <c r="K897" s="66"/>
      <c r="L897" s="66"/>
    </row>
    <row r="898" spans="11:12" ht="19">
      <c r="K898" s="66"/>
      <c r="L898" s="66"/>
    </row>
    <row r="899" spans="11:12" ht="19">
      <c r="K899" s="66"/>
      <c r="L899" s="66"/>
    </row>
    <row r="900" spans="11:12" ht="19">
      <c r="K900" s="66"/>
      <c r="L900" s="66"/>
    </row>
    <row r="901" spans="11:12" ht="19">
      <c r="K901" s="66"/>
      <c r="L901" s="66"/>
    </row>
    <row r="902" spans="11:12" ht="19">
      <c r="K902" s="66"/>
      <c r="L902" s="66"/>
    </row>
    <row r="903" spans="11:12" ht="19">
      <c r="K903" s="66"/>
      <c r="L903" s="66"/>
    </row>
    <row r="904" spans="11:12" ht="19">
      <c r="K904" s="66"/>
      <c r="L904" s="66"/>
    </row>
    <row r="905" spans="11:12" ht="19">
      <c r="K905" s="66"/>
      <c r="L905" s="66"/>
    </row>
    <row r="906" spans="11:12" ht="19">
      <c r="K906" s="66"/>
      <c r="L906" s="66"/>
    </row>
    <row r="907" spans="11:12" ht="19">
      <c r="K907" s="66"/>
      <c r="L907" s="66"/>
    </row>
    <row r="908" spans="11:12" ht="19">
      <c r="K908" s="66"/>
      <c r="L908" s="66"/>
    </row>
    <row r="909" spans="11:12" ht="19">
      <c r="K909" s="66"/>
      <c r="L909" s="66"/>
    </row>
    <row r="910" spans="11:12" ht="19">
      <c r="K910" s="66"/>
      <c r="L910" s="66"/>
    </row>
    <row r="911" spans="11:12" ht="19">
      <c r="K911" s="66"/>
      <c r="L911" s="66"/>
    </row>
    <row r="912" spans="11:12" ht="19">
      <c r="K912" s="66"/>
      <c r="L912" s="66"/>
    </row>
    <row r="913" spans="11:12" ht="19">
      <c r="K913" s="66"/>
      <c r="L913" s="66"/>
    </row>
    <row r="914" spans="11:12" ht="19">
      <c r="K914" s="66"/>
      <c r="L914" s="66"/>
    </row>
    <row r="915" spans="11:12" ht="19">
      <c r="K915" s="66"/>
      <c r="L915" s="66"/>
    </row>
    <row r="916" spans="11:12" ht="19">
      <c r="K916" s="66"/>
      <c r="L916" s="66"/>
    </row>
    <row r="917" spans="11:12" ht="19">
      <c r="K917" s="66"/>
      <c r="L917" s="66"/>
    </row>
    <row r="918" spans="11:12" ht="19">
      <c r="K918" s="66"/>
      <c r="L918" s="66"/>
    </row>
    <row r="919" spans="11:12" ht="19">
      <c r="K919" s="66"/>
      <c r="L919" s="66"/>
    </row>
    <row r="920" spans="11:12" ht="19">
      <c r="K920" s="66"/>
      <c r="L920" s="66"/>
    </row>
    <row r="921" spans="11:12" ht="19">
      <c r="K921" s="66"/>
      <c r="L921" s="66"/>
    </row>
    <row r="922" spans="11:12" ht="19">
      <c r="K922" s="66"/>
      <c r="L922" s="66"/>
    </row>
    <row r="923" spans="11:12" ht="19">
      <c r="K923" s="66"/>
      <c r="L923" s="66"/>
    </row>
    <row r="924" spans="11:12" ht="19">
      <c r="K924" s="66"/>
      <c r="L924" s="66"/>
    </row>
    <row r="925" spans="11:12" ht="19">
      <c r="K925" s="66"/>
      <c r="L925" s="66"/>
    </row>
    <row r="926" spans="11:12" ht="19">
      <c r="K926" s="66"/>
      <c r="L926" s="66"/>
    </row>
    <row r="927" spans="11:12" ht="19">
      <c r="K927" s="66"/>
      <c r="L927" s="66"/>
    </row>
    <row r="928" spans="11:12" ht="19">
      <c r="K928" s="66"/>
      <c r="L928" s="66"/>
    </row>
    <row r="929" spans="11:12" ht="19">
      <c r="K929" s="66"/>
      <c r="L929" s="66"/>
    </row>
    <row r="930" spans="11:12" ht="19">
      <c r="K930" s="66"/>
      <c r="L930" s="66"/>
    </row>
    <row r="931" spans="11:12" ht="19">
      <c r="K931" s="66"/>
      <c r="L931" s="66"/>
    </row>
    <row r="932" spans="11:12" ht="19">
      <c r="K932" s="66"/>
      <c r="L932" s="66"/>
    </row>
    <row r="933" spans="11:12" ht="19">
      <c r="K933" s="66"/>
      <c r="L933" s="66"/>
    </row>
    <row r="934" spans="11:12" ht="19">
      <c r="K934" s="66"/>
      <c r="L934" s="66"/>
    </row>
    <row r="935" spans="11:12" ht="19">
      <c r="K935" s="66"/>
      <c r="L935" s="66"/>
    </row>
    <row r="936" spans="11:12" ht="19">
      <c r="K936" s="66"/>
      <c r="L936" s="66"/>
    </row>
    <row r="937" spans="11:12" ht="19">
      <c r="K937" s="66"/>
      <c r="L937" s="66"/>
    </row>
    <row r="938" spans="11:12" ht="19">
      <c r="K938" s="66"/>
      <c r="L938" s="66"/>
    </row>
    <row r="939" spans="11:12" ht="19">
      <c r="K939" s="66"/>
      <c r="L939" s="66"/>
    </row>
    <row r="940" spans="11:12" ht="19">
      <c r="K940" s="66"/>
      <c r="L940" s="66"/>
    </row>
    <row r="941" spans="11:12" ht="19">
      <c r="K941" s="66"/>
      <c r="L941" s="66"/>
    </row>
    <row r="942" spans="11:12" ht="19">
      <c r="K942" s="66"/>
      <c r="L942" s="66"/>
    </row>
    <row r="943" spans="11:12" ht="19">
      <c r="K943" s="66"/>
      <c r="L943" s="66"/>
    </row>
    <row r="944" spans="11:12" ht="19">
      <c r="K944" s="66"/>
      <c r="L944" s="66"/>
    </row>
    <row r="945" spans="11:12" ht="19">
      <c r="K945" s="66"/>
      <c r="L945" s="66"/>
    </row>
    <row r="946" spans="11:12" ht="19">
      <c r="K946" s="66"/>
      <c r="L946" s="66"/>
    </row>
    <row r="947" spans="11:12" ht="19">
      <c r="K947" s="66"/>
      <c r="L947" s="66"/>
    </row>
    <row r="948" spans="11:12" ht="19">
      <c r="K948" s="66"/>
      <c r="L948" s="66"/>
    </row>
    <row r="949" spans="11:12" ht="19">
      <c r="K949" s="66"/>
      <c r="L949" s="66"/>
    </row>
    <row r="950" spans="11:12" ht="19">
      <c r="K950" s="66"/>
      <c r="L950" s="66"/>
    </row>
    <row r="951" spans="11:12" ht="19">
      <c r="K951" s="66"/>
      <c r="L951" s="66"/>
    </row>
    <row r="952" spans="11:12" ht="19">
      <c r="K952" s="66"/>
      <c r="L952" s="66"/>
    </row>
    <row r="953" spans="11:12" ht="19">
      <c r="K953" s="66"/>
      <c r="L953" s="66"/>
    </row>
    <row r="954" spans="11:12" ht="19">
      <c r="K954" s="66"/>
      <c r="L954" s="66"/>
    </row>
    <row r="955" spans="11:12" ht="19">
      <c r="K955" s="66"/>
      <c r="L955" s="66"/>
    </row>
    <row r="956" spans="11:12" ht="19">
      <c r="K956" s="66"/>
      <c r="L956" s="66"/>
    </row>
    <row r="957" spans="11:12" ht="19">
      <c r="K957" s="66"/>
      <c r="L957" s="66"/>
    </row>
    <row r="958" spans="11:12" ht="19">
      <c r="K958" s="66"/>
      <c r="L958" s="66"/>
    </row>
    <row r="959" spans="11:12" ht="19">
      <c r="K959" s="66"/>
      <c r="L959" s="66"/>
    </row>
    <row r="960" spans="11:12" ht="19">
      <c r="K960" s="66"/>
      <c r="L960" s="66"/>
    </row>
    <row r="961" spans="11:12" ht="19">
      <c r="K961" s="66"/>
      <c r="L961" s="66"/>
    </row>
    <row r="962" spans="11:12" ht="19">
      <c r="K962" s="66"/>
      <c r="L962" s="66"/>
    </row>
    <row r="963" spans="11:12" ht="19">
      <c r="K963" s="66"/>
      <c r="L963" s="66"/>
    </row>
    <row r="964" spans="11:12" ht="19">
      <c r="K964" s="66"/>
      <c r="L964" s="66"/>
    </row>
    <row r="965" spans="11:12" ht="19">
      <c r="K965" s="66"/>
      <c r="L965" s="66"/>
    </row>
    <row r="966" spans="11:12" ht="19">
      <c r="K966" s="66"/>
      <c r="L966" s="66"/>
    </row>
    <row r="967" spans="11:12" ht="19">
      <c r="K967" s="66"/>
      <c r="L967" s="66"/>
    </row>
    <row r="968" spans="11:12" ht="19">
      <c r="K968" s="66"/>
      <c r="L968" s="66"/>
    </row>
    <row r="969" spans="11:12" ht="19">
      <c r="K969" s="66"/>
      <c r="L969" s="66"/>
    </row>
    <row r="970" spans="11:12" ht="19">
      <c r="K970" s="66"/>
      <c r="L970" s="66"/>
    </row>
    <row r="971" spans="11:12" ht="19">
      <c r="K971" s="66"/>
      <c r="L971" s="66"/>
    </row>
    <row r="972" spans="11:12" ht="19">
      <c r="K972" s="66"/>
      <c r="L972" s="66"/>
    </row>
    <row r="973" spans="11:12" ht="19">
      <c r="K973" s="66"/>
      <c r="L973" s="66"/>
    </row>
    <row r="974" spans="11:12" ht="19">
      <c r="K974" s="66"/>
      <c r="L974" s="66"/>
    </row>
    <row r="975" spans="11:12" ht="19">
      <c r="K975" s="66"/>
      <c r="L975" s="66"/>
    </row>
    <row r="976" spans="11:12" ht="19">
      <c r="K976" s="66"/>
      <c r="L976" s="66"/>
    </row>
    <row r="977" spans="11:12" ht="19">
      <c r="K977" s="66"/>
      <c r="L977" s="66"/>
    </row>
    <row r="978" spans="11:12" ht="19">
      <c r="K978" s="66"/>
      <c r="L978" s="66"/>
    </row>
    <row r="979" spans="11:12" ht="19">
      <c r="K979" s="66"/>
      <c r="L979" s="66"/>
    </row>
    <row r="980" spans="11:12" ht="19">
      <c r="K980" s="66"/>
      <c r="L980" s="66"/>
    </row>
    <row r="981" spans="11:12" ht="19">
      <c r="K981" s="66"/>
      <c r="L981" s="66"/>
    </row>
    <row r="982" spans="11:12" ht="19">
      <c r="K982" s="66"/>
      <c r="L982" s="66"/>
    </row>
    <row r="983" spans="11:12" ht="19">
      <c r="K983" s="66"/>
      <c r="L983" s="66"/>
    </row>
    <row r="984" spans="11:12" ht="19">
      <c r="K984" s="66"/>
      <c r="L984" s="66"/>
    </row>
    <row r="985" spans="11:12" ht="19">
      <c r="K985" s="66"/>
      <c r="L985" s="66"/>
    </row>
    <row r="986" spans="11:12" ht="19">
      <c r="K986" s="66"/>
      <c r="L986" s="66"/>
    </row>
    <row r="987" spans="11:12" ht="19">
      <c r="K987" s="66"/>
      <c r="L987" s="66"/>
    </row>
    <row r="988" spans="11:12" ht="19">
      <c r="K988" s="66"/>
      <c r="L988" s="66"/>
    </row>
    <row r="989" spans="11:12" ht="19">
      <c r="K989" s="66"/>
      <c r="L989" s="66"/>
    </row>
    <row r="990" spans="11:12" ht="19">
      <c r="K990" s="66"/>
      <c r="L990" s="66"/>
    </row>
    <row r="991" spans="11:12" ht="19">
      <c r="K991" s="66"/>
      <c r="L991" s="66"/>
    </row>
    <row r="992" spans="11:12" ht="19">
      <c r="K992" s="66"/>
      <c r="L992" s="66"/>
    </row>
    <row r="993" spans="11:12" ht="19">
      <c r="K993" s="66"/>
      <c r="L993" s="66"/>
    </row>
    <row r="994" spans="11:12" ht="19">
      <c r="K994" s="66"/>
      <c r="L994" s="66"/>
    </row>
    <row r="995" spans="11:12" ht="19">
      <c r="K995" s="66"/>
      <c r="L995" s="66"/>
    </row>
    <row r="996" spans="11:12" ht="19">
      <c r="K996" s="66"/>
      <c r="L996" s="66"/>
    </row>
    <row r="997" spans="11:12" ht="19">
      <c r="K997" s="66"/>
      <c r="L997" s="66"/>
    </row>
    <row r="998" spans="11:12" ht="19">
      <c r="K998" s="66"/>
      <c r="L998" s="66"/>
    </row>
    <row r="999" spans="11:12" ht="19">
      <c r="K999" s="66"/>
      <c r="L999" s="66"/>
    </row>
    <row r="1000" spans="11:12" ht="19">
      <c r="K1000" s="66"/>
      <c r="L1000" s="66"/>
    </row>
    <row r="1001" spans="11:12" ht="19">
      <c r="K1001" s="66"/>
      <c r="L1001" s="66"/>
    </row>
    <row r="1002" spans="11:12" ht="19">
      <c r="K1002" s="66"/>
      <c r="L1002" s="66"/>
    </row>
    <row r="1003" spans="11:12" ht="19">
      <c r="K1003" s="66"/>
      <c r="L1003" s="66"/>
    </row>
    <row r="1004" spans="11:12" ht="19">
      <c r="K1004" s="66"/>
      <c r="L1004" s="66"/>
    </row>
    <row r="1005" spans="11:12" ht="19">
      <c r="K1005" s="66"/>
      <c r="L1005" s="66"/>
    </row>
    <row r="1006" spans="11:12" ht="19">
      <c r="K1006" s="66"/>
      <c r="L1006" s="66"/>
    </row>
    <row r="1007" spans="11:12" ht="19">
      <c r="K1007" s="66"/>
      <c r="L1007" s="66"/>
    </row>
    <row r="1008" spans="11:12" ht="19">
      <c r="K1008" s="66"/>
      <c r="L1008" s="66"/>
    </row>
    <row r="1009" spans="11:12" ht="19">
      <c r="K1009" s="66"/>
      <c r="L1009" s="66"/>
    </row>
  </sheetData>
  <mergeCells count="3">
    <mergeCell ref="D2:F2"/>
    <mergeCell ref="A4:D4"/>
    <mergeCell ref="F4: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9855D-ECB4-A745-9790-95CA112F1780}">
  <sheetPr>
    <outlinePr summaryBelow="0" summaryRight="0"/>
  </sheetPr>
  <dimension ref="A1:N1009"/>
  <sheetViews>
    <sheetView topLeftCell="A4" zoomScale="75" workbookViewId="0">
      <selection activeCell="K29" sqref="K29:L29"/>
    </sheetView>
  </sheetViews>
  <sheetFormatPr baseColWidth="10" defaultColWidth="14.5" defaultRowHeight="15" customHeight="1"/>
  <cols>
    <col min="1" max="1" width="19" style="65" customWidth="1"/>
    <col min="2" max="4" width="24.5" style="65" customWidth="1"/>
    <col min="5" max="5" width="14.5" style="65"/>
    <col min="6" max="6" width="19" style="65" customWidth="1"/>
    <col min="7" max="11" width="21" style="65" customWidth="1"/>
    <col min="12" max="12" width="16.5" style="65" customWidth="1"/>
    <col min="13" max="16384" width="14.5" style="65"/>
  </cols>
  <sheetData>
    <row r="1" spans="1:14" ht="15" customHeight="1" thickBot="1">
      <c r="A1" s="67"/>
      <c r="B1" s="67"/>
      <c r="C1" s="67"/>
    </row>
    <row r="2" spans="1:14" ht="48" customHeight="1" thickBot="1">
      <c r="A2" s="67"/>
      <c r="B2" s="67"/>
      <c r="D2" s="224" t="s">
        <v>74</v>
      </c>
      <c r="E2" s="225"/>
      <c r="F2" s="226"/>
    </row>
    <row r="3" spans="1:14" ht="15" customHeight="1" thickBot="1"/>
    <row r="4" spans="1:14" ht="20" thickBot="1">
      <c r="A4" s="215" t="s">
        <v>59</v>
      </c>
      <c r="B4" s="216"/>
      <c r="C4" s="216"/>
      <c r="D4" s="217"/>
      <c r="F4" s="227" t="s">
        <v>10</v>
      </c>
      <c r="G4" s="228"/>
      <c r="H4" s="228"/>
      <c r="I4" s="228"/>
      <c r="J4" s="228"/>
      <c r="K4" s="229"/>
      <c r="L4" s="66"/>
    </row>
    <row r="5" spans="1:14" ht="20" thickBot="1">
      <c r="A5" s="146"/>
      <c r="B5" s="147" t="s">
        <v>1</v>
      </c>
      <c r="C5" s="148" t="s">
        <v>2</v>
      </c>
      <c r="D5" s="149" t="s">
        <v>3</v>
      </c>
      <c r="F5" s="114"/>
      <c r="G5" s="150" t="s">
        <v>11</v>
      </c>
      <c r="H5" s="150" t="s">
        <v>12</v>
      </c>
      <c r="I5" s="151" t="s">
        <v>61</v>
      </c>
      <c r="J5" s="152" t="s">
        <v>62</v>
      </c>
      <c r="K5" s="153" t="s">
        <v>63</v>
      </c>
      <c r="L5" s="68"/>
      <c r="M5" s="69"/>
      <c r="N5" s="70"/>
    </row>
    <row r="6" spans="1:14" ht="19">
      <c r="A6" s="124"/>
      <c r="B6" s="71"/>
      <c r="C6" s="71"/>
      <c r="D6" s="125"/>
      <c r="F6" s="139"/>
      <c r="G6" s="74" t="s">
        <v>70</v>
      </c>
      <c r="H6" s="74" t="s">
        <v>76</v>
      </c>
      <c r="I6" s="74"/>
      <c r="J6" s="140"/>
      <c r="K6" s="113"/>
      <c r="L6" s="68"/>
      <c r="M6" s="69"/>
      <c r="N6" s="70"/>
    </row>
    <row r="7" spans="1:14" ht="20" thickBot="1">
      <c r="A7" s="126">
        <v>43182</v>
      </c>
      <c r="B7" s="71"/>
      <c r="C7" s="71"/>
      <c r="D7" s="125"/>
      <c r="F7" s="139"/>
      <c r="G7" s="74"/>
      <c r="H7" s="74"/>
      <c r="I7" s="74"/>
      <c r="J7" s="140"/>
      <c r="K7" s="113"/>
      <c r="L7" s="68"/>
      <c r="M7" s="69"/>
      <c r="N7" s="70"/>
    </row>
    <row r="8" spans="1:14" ht="19">
      <c r="A8" s="127" t="s">
        <v>13</v>
      </c>
      <c r="B8" s="72">
        <v>245.26</v>
      </c>
      <c r="C8" s="72">
        <v>171.77</v>
      </c>
      <c r="D8" s="128">
        <v>15.65</v>
      </c>
      <c r="F8" s="106"/>
      <c r="G8" s="160"/>
      <c r="H8" s="167"/>
      <c r="I8" s="76"/>
      <c r="J8" s="76"/>
      <c r="K8" s="113"/>
      <c r="L8" s="168"/>
      <c r="M8" s="70"/>
      <c r="N8" s="70"/>
    </row>
    <row r="9" spans="1:14" ht="19">
      <c r="A9" s="85" t="s">
        <v>14</v>
      </c>
      <c r="B9" s="73">
        <v>2000000</v>
      </c>
      <c r="C9" s="101">
        <v>2000000</v>
      </c>
      <c r="D9" s="86">
        <v>2000000</v>
      </c>
      <c r="E9" s="124"/>
      <c r="F9" s="106"/>
      <c r="G9" s="101"/>
      <c r="H9" s="101"/>
      <c r="I9" s="102"/>
      <c r="J9" s="103"/>
      <c r="K9" s="107"/>
      <c r="L9" s="168"/>
      <c r="M9" s="70"/>
      <c r="N9" s="70"/>
    </row>
    <row r="10" spans="1:14" ht="19">
      <c r="A10" s="85" t="s">
        <v>9</v>
      </c>
      <c r="B10" s="75">
        <f>B8*B9/SUMPRODUCT(B8:D8, B9:D9)</f>
        <v>0.56683923453822682</v>
      </c>
      <c r="C10" s="75">
        <f>C8*C9/SUMPRODUCT(B8:D8, B9:D9)</f>
        <v>0.39699084773966903</v>
      </c>
      <c r="D10" s="87">
        <f>D8*D9/SUMPRODUCT(B8:D8, B9:D9)</f>
        <v>3.6169917722104095E-2</v>
      </c>
      <c r="E10" s="124"/>
      <c r="F10" s="112"/>
      <c r="G10" s="100"/>
      <c r="H10" s="100"/>
      <c r="I10" s="76"/>
      <c r="J10" s="76"/>
      <c r="K10" s="113"/>
      <c r="L10" s="168"/>
      <c r="M10" s="70"/>
      <c r="N10" s="70"/>
    </row>
    <row r="11" spans="1:14" ht="20" thickBot="1">
      <c r="A11" s="129" t="s">
        <v>64</v>
      </c>
      <c r="B11" s="77">
        <f>SUMPRODUCT(B8:D8, B9:D9)</f>
        <v>865360000</v>
      </c>
      <c r="C11" s="78"/>
      <c r="D11" s="130"/>
      <c r="E11" s="124"/>
      <c r="F11" s="169"/>
      <c r="G11" s="143"/>
      <c r="H11" s="144"/>
      <c r="I11" s="76"/>
      <c r="J11" s="76"/>
      <c r="K11" s="113"/>
      <c r="L11" s="168"/>
      <c r="M11" s="70"/>
      <c r="N11" s="70"/>
    </row>
    <row r="12" spans="1:14" ht="19">
      <c r="A12" s="131" t="s">
        <v>65</v>
      </c>
      <c r="B12" s="79">
        <f>B11</f>
        <v>865360000</v>
      </c>
      <c r="C12" s="74"/>
      <c r="D12" s="132"/>
      <c r="E12" s="124"/>
      <c r="F12" s="139"/>
      <c r="G12" s="76"/>
      <c r="H12" s="76"/>
      <c r="I12" s="76"/>
      <c r="J12" s="76"/>
      <c r="K12" s="113"/>
      <c r="M12" s="66"/>
      <c r="N12" s="66"/>
    </row>
    <row r="13" spans="1:14" ht="19">
      <c r="A13" s="131"/>
      <c r="B13" s="79"/>
      <c r="C13" s="74"/>
      <c r="D13" s="132"/>
      <c r="E13" s="124"/>
      <c r="F13" s="139"/>
      <c r="G13" s="76"/>
      <c r="H13" s="76"/>
      <c r="I13" s="76"/>
      <c r="J13" s="76"/>
      <c r="K13" s="113"/>
      <c r="L13" s="67"/>
      <c r="M13" s="66"/>
      <c r="N13" s="66"/>
    </row>
    <row r="14" spans="1:14" ht="20" thickBot="1">
      <c r="A14" s="126">
        <v>43188</v>
      </c>
      <c r="B14" s="76"/>
      <c r="C14" s="76"/>
      <c r="D14" s="113"/>
      <c r="E14" s="124"/>
      <c r="F14" s="114"/>
      <c r="G14" s="67"/>
      <c r="H14" s="67"/>
      <c r="I14" s="76"/>
      <c r="J14" s="76"/>
      <c r="K14" s="86"/>
      <c r="L14" s="170"/>
    </row>
    <row r="15" spans="1:14" ht="19">
      <c r="A15" s="81" t="s">
        <v>17</v>
      </c>
      <c r="B15" s="92">
        <v>251.86</v>
      </c>
      <c r="C15" s="92">
        <v>178.04</v>
      </c>
      <c r="D15" s="93">
        <v>15.6</v>
      </c>
      <c r="F15" s="104" t="s">
        <v>18</v>
      </c>
      <c r="G15" s="116">
        <v>2637.5</v>
      </c>
      <c r="H15" s="116">
        <v>1527</v>
      </c>
      <c r="I15" s="108"/>
      <c r="J15" s="108"/>
      <c r="K15" s="115"/>
      <c r="L15" s="66"/>
    </row>
    <row r="16" spans="1:14" ht="19">
      <c r="A16" s="85" t="s">
        <v>14</v>
      </c>
      <c r="B16" s="74">
        <v>2000000</v>
      </c>
      <c r="C16" s="74">
        <v>2000000</v>
      </c>
      <c r="D16" s="86">
        <v>2000000</v>
      </c>
      <c r="F16" s="106" t="s">
        <v>14</v>
      </c>
      <c r="G16" s="101">
        <v>-5855</v>
      </c>
      <c r="H16" s="101">
        <v>-83</v>
      </c>
      <c r="I16" s="102">
        <f>betaGS*B15*B16/(50*G15)</f>
        <v>2904.275534368147</v>
      </c>
      <c r="J16" s="103">
        <f>betaHD*C15*C16/(50*G15)</f>
        <v>2950.5342332865648</v>
      </c>
      <c r="K16" s="107">
        <f>betaADTN*D15*D16/(100*H15)</f>
        <v>83.106175779753528</v>
      </c>
      <c r="L16" s="66"/>
    </row>
    <row r="17" spans="1:12" ht="19">
      <c r="A17" s="85" t="s">
        <v>9</v>
      </c>
      <c r="B17" s="75">
        <f>B15*B16/SUMPRODUCT(B15:D15, B16:D16)</f>
        <v>0.56534231200897866</v>
      </c>
      <c r="C17" s="75">
        <f>C15*C16/SUMPRODUCT(B15:D15, B16:D16)</f>
        <v>0.39964085297418633</v>
      </c>
      <c r="D17" s="87">
        <f>D15*D16/SUMPRODUCT(B15:D15, B16:D16)</f>
        <v>3.5016835016835016E-2</v>
      </c>
      <c r="F17" s="112" t="s">
        <v>16</v>
      </c>
      <c r="G17" s="100">
        <f>SUM(I16:J16)</f>
        <v>5854.8097676547113</v>
      </c>
      <c r="H17" s="100">
        <f>K16</f>
        <v>83.106175779753528</v>
      </c>
      <c r="I17" s="163"/>
      <c r="J17" s="76"/>
      <c r="K17" s="113"/>
      <c r="L17" s="66"/>
    </row>
    <row r="18" spans="1:12" ht="20" thickBot="1">
      <c r="A18" s="88" t="s">
        <v>64</v>
      </c>
      <c r="B18" s="89">
        <f>SUMPRODUCT(B15:D15, B16:D16)</f>
        <v>891000000</v>
      </c>
      <c r="C18" s="90"/>
      <c r="D18" s="91"/>
      <c r="F18" s="109" t="s">
        <v>71</v>
      </c>
      <c r="G18" s="117">
        <f>SUMPRODUCT(G15:H15, G16:H16)</f>
        <v>-15569303.5</v>
      </c>
      <c r="H18" s="110"/>
      <c r="I18" s="90"/>
      <c r="J18" s="90"/>
      <c r="K18" s="91"/>
      <c r="L18" s="66"/>
    </row>
    <row r="19" spans="1:12" ht="19">
      <c r="A19" s="131" t="s">
        <v>66</v>
      </c>
      <c r="B19" s="79">
        <f>B18+G18</f>
        <v>875430696.5</v>
      </c>
      <c r="C19" s="162">
        <f>(B19-B12)/B12</f>
        <v>1.1637580313395582E-2</v>
      </c>
      <c r="D19" s="133"/>
      <c r="F19" s="139"/>
      <c r="G19" s="76"/>
      <c r="H19" s="76"/>
      <c r="I19" s="76"/>
      <c r="J19" s="76"/>
      <c r="K19" s="86"/>
      <c r="L19" s="66"/>
    </row>
    <row r="20" spans="1:12" ht="19">
      <c r="A20" s="131"/>
      <c r="B20" s="79"/>
      <c r="C20" s="161"/>
      <c r="D20" s="134"/>
      <c r="F20" s="139"/>
      <c r="G20" s="76"/>
      <c r="H20" s="76"/>
      <c r="I20" s="76"/>
      <c r="J20" s="76"/>
      <c r="K20" s="86"/>
      <c r="L20" s="66"/>
    </row>
    <row r="21" spans="1:12" ht="20" thickBot="1">
      <c r="A21" s="126">
        <v>43196</v>
      </c>
      <c r="B21" s="76"/>
      <c r="C21" s="76"/>
      <c r="D21" s="113"/>
      <c r="E21" s="67"/>
      <c r="F21" s="139"/>
      <c r="G21" s="76"/>
      <c r="H21" s="76"/>
      <c r="I21" s="76"/>
      <c r="J21" s="76"/>
      <c r="K21" s="86"/>
      <c r="L21" s="66"/>
    </row>
    <row r="22" spans="1:12" ht="19">
      <c r="A22" s="94" t="s">
        <v>20</v>
      </c>
      <c r="B22" s="95">
        <v>247.49</v>
      </c>
      <c r="C22" s="96">
        <v>173.74</v>
      </c>
      <c r="D22" s="97">
        <v>14.8</v>
      </c>
      <c r="F22" s="104" t="s">
        <v>21</v>
      </c>
      <c r="G22" s="116">
        <v>2600</v>
      </c>
      <c r="H22" s="116">
        <v>1517.5</v>
      </c>
      <c r="I22" s="108"/>
      <c r="J22" s="108"/>
      <c r="K22" s="115"/>
      <c r="L22" s="66"/>
    </row>
    <row r="23" spans="1:12" ht="19">
      <c r="A23" s="85" t="s">
        <v>14</v>
      </c>
      <c r="B23" s="74">
        <v>2000000</v>
      </c>
      <c r="C23" s="74">
        <v>2000000</v>
      </c>
      <c r="D23" s="86">
        <v>2000000</v>
      </c>
      <c r="F23" s="106" t="s">
        <v>14</v>
      </c>
      <c r="G23" s="101">
        <v>-5816</v>
      </c>
      <c r="H23" s="101">
        <v>-79</v>
      </c>
      <c r="I23" s="102">
        <f>betaGS*B22*B23/(50*G22)</f>
        <v>2895.0454975017224</v>
      </c>
      <c r="J23" s="103">
        <f>betaHD*C22*C23/(50*G22)</f>
        <v>2920.8012766374031</v>
      </c>
      <c r="K23" s="107">
        <f>betaADTN*D22*D23/(100*H22)</f>
        <v>79.337909439112821</v>
      </c>
      <c r="L23" s="66"/>
    </row>
    <row r="24" spans="1:12" ht="19">
      <c r="A24" s="85" t="s">
        <v>9</v>
      </c>
      <c r="B24" s="75">
        <f>B22*B23/SUMPRODUCT(B22:D22, B23:D23)</f>
        <v>0.56759855973212847</v>
      </c>
      <c r="C24" s="75">
        <f>C22*C23/SUMPRODUCT(B22:D22, B23:D23)</f>
        <v>0.39845882164071278</v>
      </c>
      <c r="D24" s="87">
        <f>D22*D23/SUMPRODUCT(B22:D22, B23:D23)</f>
        <v>3.394261862715868E-2</v>
      </c>
      <c r="F24" s="112" t="s">
        <v>16</v>
      </c>
      <c r="G24" s="100">
        <f>SUM(I23:J23)</f>
        <v>5815.846774139125</v>
      </c>
      <c r="H24" s="100">
        <f>K23</f>
        <v>79.337909439112821</v>
      </c>
      <c r="I24" s="76"/>
      <c r="J24" s="76"/>
      <c r="K24" s="113"/>
      <c r="L24" s="66"/>
    </row>
    <row r="25" spans="1:12" ht="20" thickBot="1">
      <c r="A25" s="88" t="s">
        <v>64</v>
      </c>
      <c r="B25" s="89">
        <f>SUMPRODUCT(B22:D22, B23:D23)</f>
        <v>872060000</v>
      </c>
      <c r="C25" s="90"/>
      <c r="D25" s="91"/>
      <c r="F25" s="109" t="s">
        <v>71</v>
      </c>
      <c r="G25" s="117">
        <f>SUMPRODUCT(G22:H22, G23:H23)</f>
        <v>-15241482.5</v>
      </c>
      <c r="H25" s="110"/>
      <c r="I25" s="90"/>
      <c r="J25" s="90"/>
      <c r="K25" s="91"/>
      <c r="L25" s="66"/>
    </row>
    <row r="26" spans="1:12" ht="19">
      <c r="A26" s="131" t="s">
        <v>67</v>
      </c>
      <c r="B26" s="79">
        <f>B25+G25</f>
        <v>856818517.5</v>
      </c>
      <c r="C26" s="74"/>
      <c r="D26" s="134"/>
      <c r="E26" s="67"/>
      <c r="F26" s="139"/>
      <c r="G26" s="76"/>
      <c r="H26" s="76"/>
      <c r="I26" s="76"/>
      <c r="J26" s="76"/>
      <c r="K26" s="86"/>
      <c r="L26" s="66"/>
    </row>
    <row r="27" spans="1:12" ht="19">
      <c r="A27" s="131"/>
      <c r="B27" s="79"/>
      <c r="C27" s="74"/>
      <c r="D27" s="134"/>
      <c r="E27" s="67"/>
      <c r="F27" s="139"/>
      <c r="G27" s="76"/>
      <c r="H27" s="76"/>
      <c r="I27" s="76"/>
      <c r="J27" s="76"/>
      <c r="K27" s="86"/>
      <c r="L27" s="66"/>
    </row>
    <row r="28" spans="1:12" ht="20" thickBot="1">
      <c r="A28" s="126">
        <v>43203</v>
      </c>
      <c r="B28" s="76"/>
      <c r="C28" s="76"/>
      <c r="D28" s="113"/>
      <c r="E28" s="67"/>
      <c r="F28" s="139"/>
      <c r="G28" s="76"/>
      <c r="H28" s="76"/>
      <c r="I28" s="76"/>
      <c r="J28" s="76"/>
      <c r="K28" s="86"/>
      <c r="L28" s="66"/>
    </row>
    <row r="29" spans="1:12" ht="19">
      <c r="A29" s="81" t="s">
        <v>22</v>
      </c>
      <c r="B29" s="83">
        <v>253.39</v>
      </c>
      <c r="C29" s="83">
        <v>175.98</v>
      </c>
      <c r="D29" s="84">
        <v>15.48</v>
      </c>
      <c r="F29" s="104" t="s">
        <v>23</v>
      </c>
      <c r="G29" s="116">
        <v>2655</v>
      </c>
      <c r="H29" s="116">
        <v>1553.8</v>
      </c>
      <c r="I29" s="108"/>
      <c r="J29" s="108"/>
      <c r="K29" s="115"/>
      <c r="L29" s="66"/>
    </row>
    <row r="30" spans="1:12" ht="19">
      <c r="A30" s="85" t="s">
        <v>14</v>
      </c>
      <c r="B30" s="80">
        <v>2000000</v>
      </c>
      <c r="C30" s="74">
        <v>2000000</v>
      </c>
      <c r="D30" s="98">
        <v>2000000</v>
      </c>
      <c r="F30" s="106" t="s">
        <v>14</v>
      </c>
      <c r="G30" s="101">
        <v>-5800</v>
      </c>
      <c r="H30" s="101">
        <v>-81</v>
      </c>
      <c r="I30" s="102">
        <f>betaGS*B29*B30/(50*G29)</f>
        <v>2902.6590880403082</v>
      </c>
      <c r="J30" s="103">
        <f>betaHD*C29*C30/(50*G29)</f>
        <v>2897.17232846555</v>
      </c>
      <c r="K30" s="107">
        <f>betaADTN*D29*D30/(100*H29)</f>
        <v>81.044505399285072</v>
      </c>
      <c r="L30" s="66"/>
    </row>
    <row r="31" spans="1:12" ht="19">
      <c r="A31" s="85" t="s">
        <v>9</v>
      </c>
      <c r="B31" s="75">
        <f>B29*B30/SUMPRODUCT(B29:D29, B30:D30)</f>
        <v>0.56960773294368894</v>
      </c>
      <c r="C31" s="75">
        <f>C29*C30/SUMPRODUCT(B29:D29, B30:D30)</f>
        <v>0.39559402045633357</v>
      </c>
      <c r="D31" s="87">
        <f>D29*D30/SUMPRODUCT(B29:D29, B30:D30)</f>
        <v>3.4798246599977524E-2</v>
      </c>
      <c r="F31" s="112" t="s">
        <v>16</v>
      </c>
      <c r="G31" s="100">
        <f>SUM(I30:J30)</f>
        <v>5799.8314165058582</v>
      </c>
      <c r="H31" s="100">
        <f>K30</f>
        <v>81.044505399285072</v>
      </c>
      <c r="I31" s="76"/>
      <c r="J31" s="76"/>
      <c r="K31" s="113"/>
      <c r="L31" s="66"/>
    </row>
    <row r="32" spans="1:12" ht="20" thickBot="1">
      <c r="A32" s="88" t="s">
        <v>64</v>
      </c>
      <c r="B32" s="89">
        <f>SUMPRODUCT(B29:D29, B30:D30)</f>
        <v>889700000</v>
      </c>
      <c r="C32" s="90"/>
      <c r="D32" s="91"/>
      <c r="F32" s="109" t="s">
        <v>71</v>
      </c>
      <c r="G32" s="117">
        <f>SUMPRODUCT(G29:H29, G30:H30)</f>
        <v>-15524857.800000001</v>
      </c>
      <c r="H32" s="110"/>
      <c r="I32" s="90"/>
      <c r="J32" s="90"/>
      <c r="K32" s="91"/>
      <c r="L32" s="66"/>
    </row>
    <row r="33" spans="1:12" ht="19">
      <c r="A33" s="131" t="s">
        <v>68</v>
      </c>
      <c r="B33" s="79">
        <f>B32+G32</f>
        <v>874175142.20000005</v>
      </c>
      <c r="C33" s="74"/>
      <c r="D33" s="133"/>
      <c r="F33" s="139"/>
      <c r="G33" s="76"/>
      <c r="H33" s="76"/>
      <c r="I33" s="76"/>
      <c r="J33" s="76"/>
      <c r="K33" s="86"/>
      <c r="L33" s="66"/>
    </row>
    <row r="34" spans="1:12" ht="19">
      <c r="A34" s="131"/>
      <c r="B34" s="79"/>
      <c r="C34" s="74"/>
      <c r="D34" s="134"/>
      <c r="F34" s="139"/>
      <c r="G34" s="76"/>
      <c r="H34" s="76"/>
      <c r="I34" s="76"/>
      <c r="J34" s="76"/>
      <c r="K34" s="86"/>
      <c r="L34" s="66"/>
    </row>
    <row r="35" spans="1:12" ht="20" thickBot="1">
      <c r="A35" s="126">
        <v>43210</v>
      </c>
      <c r="B35" s="76"/>
      <c r="C35" s="76"/>
      <c r="D35" s="113"/>
      <c r="E35" s="67"/>
      <c r="F35" s="139"/>
      <c r="G35" s="99"/>
      <c r="H35" s="76"/>
      <c r="I35" s="76"/>
      <c r="J35" s="76"/>
      <c r="K35" s="86"/>
      <c r="L35" s="66"/>
    </row>
    <row r="36" spans="1:12" ht="19">
      <c r="A36" s="81" t="s">
        <v>24</v>
      </c>
      <c r="B36" s="82">
        <v>253.28</v>
      </c>
      <c r="C36" s="83">
        <v>177.05</v>
      </c>
      <c r="D36" s="84">
        <v>14.85</v>
      </c>
      <c r="F36" s="104" t="s">
        <v>85</v>
      </c>
      <c r="G36" s="116">
        <v>2671.5</v>
      </c>
      <c r="H36" s="116">
        <v>1566.8</v>
      </c>
      <c r="I36" s="108"/>
      <c r="J36" s="108"/>
      <c r="K36" s="115"/>
      <c r="L36" s="66"/>
    </row>
    <row r="37" spans="1:12" ht="19">
      <c r="A37" s="85" t="s">
        <v>14</v>
      </c>
      <c r="B37" s="74">
        <v>2000000</v>
      </c>
      <c r="C37" s="74">
        <v>2000000</v>
      </c>
      <c r="D37" s="98">
        <v>2000000</v>
      </c>
      <c r="F37" s="106" t="s">
        <v>14</v>
      </c>
      <c r="G37" s="101">
        <v>-5780</v>
      </c>
      <c r="H37" s="101">
        <v>-77</v>
      </c>
      <c r="I37" s="102">
        <f>betaGS*B36*B37/(50*G36)</f>
        <v>2883.4790782954242</v>
      </c>
      <c r="J37" s="103">
        <f>betaHD*C36*C37/(50*G36)</f>
        <v>2896.7852011922182</v>
      </c>
      <c r="K37" s="107">
        <f>betaADTN*D36*D37/(100*H36)</f>
        <v>77.101109507574733</v>
      </c>
      <c r="L37" s="66"/>
    </row>
    <row r="38" spans="1:12" ht="20" thickBot="1">
      <c r="A38" s="85" t="s">
        <v>9</v>
      </c>
      <c r="B38" s="75">
        <f>B36*B37/SUMPRODUCT(B36:D36, B37:D37)</f>
        <v>0.56893840693652009</v>
      </c>
      <c r="C38" s="75">
        <f>C36*C37/SUMPRODUCT(B36:D36, B37:D37)</f>
        <v>0.39770429938451862</v>
      </c>
      <c r="D38" s="87">
        <f>D36*D37/SUMPRODUCT(B36:D36, B37:D37)</f>
        <v>3.3357293678961321E-2</v>
      </c>
      <c r="F38" s="112" t="s">
        <v>16</v>
      </c>
      <c r="G38" s="100">
        <f>SUM(I37:J37)</f>
        <v>5780.2642794876429</v>
      </c>
      <c r="H38" s="100">
        <f>K37</f>
        <v>77.101109507574733</v>
      </c>
      <c r="I38" s="76"/>
      <c r="J38" s="76"/>
      <c r="K38" s="113"/>
      <c r="L38" s="66"/>
    </row>
    <row r="39" spans="1:12" ht="20" thickBot="1">
      <c r="A39" s="88" t="s">
        <v>64</v>
      </c>
      <c r="B39" s="89">
        <f>SUMPRODUCT(B36:D36, B37:D37)</f>
        <v>890360000</v>
      </c>
      <c r="C39" s="90"/>
      <c r="D39" s="91"/>
      <c r="F39" s="109" t="s">
        <v>71</v>
      </c>
      <c r="G39" s="117">
        <f>SUMPRODUCT(G36:H36, G37:H37)</f>
        <v>-15561913.6</v>
      </c>
      <c r="H39" s="110"/>
      <c r="I39" s="90"/>
      <c r="J39" s="90"/>
      <c r="K39" s="91"/>
      <c r="L39" s="172"/>
    </row>
    <row r="40" spans="1:12" ht="20" thickBot="1">
      <c r="A40" s="135" t="s">
        <v>69</v>
      </c>
      <c r="B40" s="136">
        <f>B39+G39</f>
        <v>874798086.39999998</v>
      </c>
      <c r="C40" s="137"/>
      <c r="D40" s="138"/>
      <c r="F40" s="114"/>
      <c r="G40" s="90"/>
      <c r="H40" s="90"/>
      <c r="I40" s="90"/>
      <c r="J40" s="90"/>
      <c r="K40" s="141"/>
      <c r="L40" s="66"/>
    </row>
    <row r="41" spans="1:12" ht="20" thickBot="1">
      <c r="K41" s="66"/>
      <c r="L41" s="66"/>
    </row>
    <row r="42" spans="1:12" ht="20" thickBot="1">
      <c r="B42" s="120" t="s">
        <v>60</v>
      </c>
      <c r="C42" s="121">
        <f>B12</f>
        <v>865360000</v>
      </c>
      <c r="K42" s="66"/>
      <c r="L42" s="66"/>
    </row>
    <row r="43" spans="1:12" ht="20" thickBot="1">
      <c r="K43" s="66"/>
      <c r="L43" s="66"/>
    </row>
    <row r="44" spans="1:12" ht="20" thickBot="1">
      <c r="B44" s="118" t="s">
        <v>72</v>
      </c>
      <c r="C44" s="119">
        <f>B40</f>
        <v>874798086.39999998</v>
      </c>
      <c r="K44" s="66"/>
      <c r="L44" s="66"/>
    </row>
    <row r="45" spans="1:12" ht="20" thickBot="1">
      <c r="K45" s="66"/>
      <c r="L45" s="66"/>
    </row>
    <row r="46" spans="1:12" ht="20" thickBot="1">
      <c r="B46" s="122" t="s">
        <v>73</v>
      </c>
      <c r="C46" s="123">
        <f>C44-C42</f>
        <v>9438086.3999999762</v>
      </c>
      <c r="F46" s="159"/>
      <c r="K46" s="66"/>
      <c r="L46" s="66"/>
    </row>
    <row r="47" spans="1:12" ht="19">
      <c r="K47" s="66"/>
      <c r="L47" s="66"/>
    </row>
    <row r="48" spans="1:12" ht="19">
      <c r="K48" s="66"/>
      <c r="L48" s="66"/>
    </row>
    <row r="49" spans="11:12" ht="19">
      <c r="K49" s="66"/>
      <c r="L49" s="66"/>
    </row>
    <row r="50" spans="11:12" ht="19">
      <c r="K50" s="66"/>
      <c r="L50" s="66"/>
    </row>
    <row r="51" spans="11:12" ht="19">
      <c r="K51" s="66"/>
      <c r="L51" s="66"/>
    </row>
    <row r="52" spans="11:12" ht="19">
      <c r="K52" s="66"/>
      <c r="L52" s="66"/>
    </row>
    <row r="53" spans="11:12" ht="19">
      <c r="K53" s="66"/>
      <c r="L53" s="66"/>
    </row>
    <row r="54" spans="11:12" ht="19">
      <c r="K54" s="66"/>
      <c r="L54" s="66"/>
    </row>
    <row r="55" spans="11:12" ht="19">
      <c r="K55" s="66"/>
      <c r="L55" s="66"/>
    </row>
    <row r="56" spans="11:12" ht="19">
      <c r="K56" s="66"/>
      <c r="L56" s="66"/>
    </row>
    <row r="57" spans="11:12" ht="19">
      <c r="K57" s="66"/>
      <c r="L57" s="66"/>
    </row>
    <row r="58" spans="11:12" ht="19">
      <c r="K58" s="66"/>
      <c r="L58" s="66"/>
    </row>
    <row r="59" spans="11:12" ht="19">
      <c r="K59" s="66"/>
      <c r="L59" s="66"/>
    </row>
    <row r="60" spans="11:12" ht="19">
      <c r="K60" s="66"/>
      <c r="L60" s="66"/>
    </row>
    <row r="61" spans="11:12" ht="19">
      <c r="K61" s="66"/>
      <c r="L61" s="66"/>
    </row>
    <row r="62" spans="11:12" ht="19">
      <c r="K62" s="66"/>
      <c r="L62" s="66"/>
    </row>
    <row r="63" spans="11:12" ht="19">
      <c r="K63" s="66"/>
      <c r="L63" s="66"/>
    </row>
    <row r="64" spans="11:12" ht="19">
      <c r="K64" s="66"/>
      <c r="L64" s="66"/>
    </row>
    <row r="65" spans="11:12" ht="19">
      <c r="K65" s="66"/>
      <c r="L65" s="66"/>
    </row>
    <row r="66" spans="11:12" ht="19">
      <c r="K66" s="66"/>
      <c r="L66" s="66"/>
    </row>
    <row r="67" spans="11:12" ht="19">
      <c r="K67" s="66"/>
      <c r="L67" s="66"/>
    </row>
    <row r="68" spans="11:12" ht="19">
      <c r="K68" s="66"/>
      <c r="L68" s="66"/>
    </row>
    <row r="69" spans="11:12" ht="19">
      <c r="K69" s="66"/>
      <c r="L69" s="66"/>
    </row>
    <row r="70" spans="11:12" ht="19">
      <c r="K70" s="66"/>
      <c r="L70" s="66"/>
    </row>
    <row r="71" spans="11:12" ht="19">
      <c r="K71" s="66"/>
      <c r="L71" s="66"/>
    </row>
    <row r="72" spans="11:12" ht="19">
      <c r="K72" s="66"/>
      <c r="L72" s="66"/>
    </row>
    <row r="73" spans="11:12" ht="19">
      <c r="K73" s="66"/>
      <c r="L73" s="66"/>
    </row>
    <row r="74" spans="11:12" ht="19">
      <c r="K74" s="66"/>
      <c r="L74" s="66"/>
    </row>
    <row r="75" spans="11:12" ht="19">
      <c r="K75" s="66"/>
      <c r="L75" s="66"/>
    </row>
    <row r="76" spans="11:12" ht="19">
      <c r="K76" s="66"/>
      <c r="L76" s="66"/>
    </row>
    <row r="77" spans="11:12" ht="19">
      <c r="K77" s="66"/>
      <c r="L77" s="66"/>
    </row>
    <row r="78" spans="11:12" ht="19">
      <c r="K78" s="66"/>
      <c r="L78" s="66"/>
    </row>
    <row r="79" spans="11:12" ht="19">
      <c r="K79" s="66"/>
      <c r="L79" s="66"/>
    </row>
    <row r="80" spans="11:12" ht="19">
      <c r="K80" s="66"/>
      <c r="L80" s="66"/>
    </row>
    <row r="81" spans="11:12" ht="19">
      <c r="K81" s="66"/>
      <c r="L81" s="66"/>
    </row>
    <row r="82" spans="11:12" ht="19">
      <c r="K82" s="66"/>
      <c r="L82" s="66"/>
    </row>
    <row r="83" spans="11:12" ht="19">
      <c r="K83" s="66"/>
      <c r="L83" s="66"/>
    </row>
    <row r="84" spans="11:12" ht="19">
      <c r="K84" s="66"/>
      <c r="L84" s="66"/>
    </row>
    <row r="85" spans="11:12" ht="19">
      <c r="K85" s="66"/>
      <c r="L85" s="66"/>
    </row>
    <row r="86" spans="11:12" ht="19">
      <c r="K86" s="66"/>
      <c r="L86" s="66"/>
    </row>
    <row r="87" spans="11:12" ht="19">
      <c r="K87" s="66"/>
      <c r="L87" s="66"/>
    </row>
    <row r="88" spans="11:12" ht="19">
      <c r="K88" s="66"/>
      <c r="L88" s="66"/>
    </row>
    <row r="89" spans="11:12" ht="19">
      <c r="K89" s="66"/>
      <c r="L89" s="66"/>
    </row>
    <row r="90" spans="11:12" ht="19">
      <c r="K90" s="66"/>
      <c r="L90" s="66"/>
    </row>
    <row r="91" spans="11:12" ht="19">
      <c r="K91" s="66"/>
      <c r="L91" s="66"/>
    </row>
    <row r="92" spans="11:12" ht="19">
      <c r="K92" s="66"/>
      <c r="L92" s="66"/>
    </row>
    <row r="93" spans="11:12" ht="19">
      <c r="K93" s="66"/>
      <c r="L93" s="66"/>
    </row>
    <row r="94" spans="11:12" ht="19">
      <c r="K94" s="66"/>
      <c r="L94" s="66"/>
    </row>
    <row r="95" spans="11:12" ht="19">
      <c r="K95" s="66"/>
      <c r="L95" s="66"/>
    </row>
    <row r="96" spans="11:12" ht="19">
      <c r="K96" s="66"/>
      <c r="L96" s="66"/>
    </row>
    <row r="97" spans="11:12" ht="19">
      <c r="K97" s="66"/>
      <c r="L97" s="66"/>
    </row>
    <row r="98" spans="11:12" ht="19">
      <c r="K98" s="66"/>
      <c r="L98" s="66"/>
    </row>
    <row r="99" spans="11:12" ht="19">
      <c r="K99" s="66"/>
      <c r="L99" s="66"/>
    </row>
    <row r="100" spans="11:12" ht="19">
      <c r="K100" s="66"/>
      <c r="L100" s="66"/>
    </row>
    <row r="101" spans="11:12" ht="19">
      <c r="K101" s="66"/>
      <c r="L101" s="66"/>
    </row>
    <row r="102" spans="11:12" ht="19">
      <c r="K102" s="66"/>
      <c r="L102" s="66"/>
    </row>
    <row r="103" spans="11:12" ht="19">
      <c r="K103" s="66"/>
      <c r="L103" s="66"/>
    </row>
    <row r="104" spans="11:12" ht="19">
      <c r="K104" s="66"/>
      <c r="L104" s="66"/>
    </row>
    <row r="105" spans="11:12" ht="19">
      <c r="K105" s="66"/>
      <c r="L105" s="66"/>
    </row>
    <row r="106" spans="11:12" ht="19">
      <c r="K106" s="66"/>
      <c r="L106" s="66"/>
    </row>
    <row r="107" spans="11:12" ht="19">
      <c r="K107" s="66"/>
      <c r="L107" s="66"/>
    </row>
    <row r="108" spans="11:12" ht="19">
      <c r="K108" s="66"/>
      <c r="L108" s="66"/>
    </row>
    <row r="109" spans="11:12" ht="19">
      <c r="K109" s="66"/>
      <c r="L109" s="66"/>
    </row>
    <row r="110" spans="11:12" ht="19">
      <c r="K110" s="66"/>
      <c r="L110" s="66"/>
    </row>
    <row r="111" spans="11:12" ht="19">
      <c r="K111" s="66"/>
      <c r="L111" s="66"/>
    </row>
    <row r="112" spans="11:12" ht="19">
      <c r="K112" s="66"/>
      <c r="L112" s="66"/>
    </row>
    <row r="113" spans="11:12" ht="19">
      <c r="K113" s="66"/>
      <c r="L113" s="66"/>
    </row>
    <row r="114" spans="11:12" ht="19">
      <c r="K114" s="66"/>
      <c r="L114" s="66"/>
    </row>
    <row r="115" spans="11:12" ht="19">
      <c r="K115" s="66"/>
      <c r="L115" s="66"/>
    </row>
    <row r="116" spans="11:12" ht="19">
      <c r="K116" s="66"/>
      <c r="L116" s="66"/>
    </row>
    <row r="117" spans="11:12" ht="19">
      <c r="K117" s="66"/>
      <c r="L117" s="66"/>
    </row>
    <row r="118" spans="11:12" ht="19">
      <c r="K118" s="66"/>
      <c r="L118" s="66"/>
    </row>
    <row r="119" spans="11:12" ht="19">
      <c r="K119" s="66"/>
      <c r="L119" s="66"/>
    </row>
    <row r="120" spans="11:12" ht="19">
      <c r="K120" s="66"/>
      <c r="L120" s="66"/>
    </row>
    <row r="121" spans="11:12" ht="19">
      <c r="K121" s="66"/>
      <c r="L121" s="66"/>
    </row>
    <row r="122" spans="11:12" ht="19">
      <c r="K122" s="66"/>
      <c r="L122" s="66"/>
    </row>
    <row r="123" spans="11:12" ht="19">
      <c r="K123" s="66"/>
      <c r="L123" s="66"/>
    </row>
    <row r="124" spans="11:12" ht="19">
      <c r="K124" s="66"/>
      <c r="L124" s="66"/>
    </row>
    <row r="125" spans="11:12" ht="19">
      <c r="K125" s="66"/>
      <c r="L125" s="66"/>
    </row>
    <row r="126" spans="11:12" ht="19">
      <c r="K126" s="66"/>
      <c r="L126" s="66"/>
    </row>
    <row r="127" spans="11:12" ht="19">
      <c r="K127" s="66"/>
      <c r="L127" s="66"/>
    </row>
    <row r="128" spans="11:12" ht="19">
      <c r="K128" s="66"/>
      <c r="L128" s="66"/>
    </row>
    <row r="129" spans="11:12" ht="19">
      <c r="K129" s="66"/>
      <c r="L129" s="66"/>
    </row>
    <row r="130" spans="11:12" ht="19">
      <c r="K130" s="66"/>
      <c r="L130" s="66"/>
    </row>
    <row r="131" spans="11:12" ht="19">
      <c r="K131" s="66"/>
      <c r="L131" s="66"/>
    </row>
    <row r="132" spans="11:12" ht="19">
      <c r="K132" s="66"/>
      <c r="L132" s="66"/>
    </row>
    <row r="133" spans="11:12" ht="19">
      <c r="K133" s="66"/>
      <c r="L133" s="66"/>
    </row>
    <row r="134" spans="11:12" ht="19">
      <c r="K134" s="66"/>
      <c r="L134" s="66"/>
    </row>
    <row r="135" spans="11:12" ht="19">
      <c r="K135" s="66"/>
      <c r="L135" s="66"/>
    </row>
    <row r="136" spans="11:12" ht="19">
      <c r="K136" s="66"/>
      <c r="L136" s="66"/>
    </row>
    <row r="137" spans="11:12" ht="19">
      <c r="K137" s="66"/>
      <c r="L137" s="66"/>
    </row>
    <row r="138" spans="11:12" ht="19">
      <c r="K138" s="66"/>
      <c r="L138" s="66"/>
    </row>
    <row r="139" spans="11:12" ht="19">
      <c r="K139" s="66"/>
      <c r="L139" s="66"/>
    </row>
    <row r="140" spans="11:12" ht="19">
      <c r="K140" s="66"/>
      <c r="L140" s="66"/>
    </row>
    <row r="141" spans="11:12" ht="19">
      <c r="K141" s="66"/>
      <c r="L141" s="66"/>
    </row>
    <row r="142" spans="11:12" ht="19">
      <c r="K142" s="66"/>
      <c r="L142" s="66"/>
    </row>
    <row r="143" spans="11:12" ht="19">
      <c r="K143" s="66"/>
      <c r="L143" s="66"/>
    </row>
    <row r="144" spans="11:12" ht="19">
      <c r="K144" s="66"/>
      <c r="L144" s="66"/>
    </row>
    <row r="145" spans="11:12" ht="19">
      <c r="K145" s="66"/>
      <c r="L145" s="66"/>
    </row>
    <row r="146" spans="11:12" ht="19">
      <c r="K146" s="66"/>
      <c r="L146" s="66"/>
    </row>
    <row r="147" spans="11:12" ht="19">
      <c r="K147" s="66"/>
      <c r="L147" s="66"/>
    </row>
    <row r="148" spans="11:12" ht="19">
      <c r="K148" s="66"/>
      <c r="L148" s="66"/>
    </row>
    <row r="149" spans="11:12" ht="19">
      <c r="K149" s="66"/>
      <c r="L149" s="66"/>
    </row>
    <row r="150" spans="11:12" ht="19">
      <c r="K150" s="66"/>
      <c r="L150" s="66"/>
    </row>
    <row r="151" spans="11:12" ht="19">
      <c r="K151" s="66"/>
      <c r="L151" s="66"/>
    </row>
    <row r="152" spans="11:12" ht="19">
      <c r="K152" s="66"/>
      <c r="L152" s="66"/>
    </row>
    <row r="153" spans="11:12" ht="19">
      <c r="K153" s="66"/>
      <c r="L153" s="66"/>
    </row>
    <row r="154" spans="11:12" ht="19">
      <c r="K154" s="66"/>
      <c r="L154" s="66"/>
    </row>
    <row r="155" spans="11:12" ht="19">
      <c r="K155" s="66"/>
      <c r="L155" s="66"/>
    </row>
    <row r="156" spans="11:12" ht="19">
      <c r="K156" s="66"/>
      <c r="L156" s="66"/>
    </row>
    <row r="157" spans="11:12" ht="19">
      <c r="K157" s="66"/>
      <c r="L157" s="66"/>
    </row>
    <row r="158" spans="11:12" ht="19">
      <c r="K158" s="66"/>
      <c r="L158" s="66"/>
    </row>
    <row r="159" spans="11:12" ht="19">
      <c r="K159" s="66"/>
      <c r="L159" s="66"/>
    </row>
    <row r="160" spans="11:12" ht="19">
      <c r="K160" s="66"/>
      <c r="L160" s="66"/>
    </row>
    <row r="161" spans="11:12" ht="19">
      <c r="K161" s="66"/>
      <c r="L161" s="66"/>
    </row>
    <row r="162" spans="11:12" ht="19">
      <c r="K162" s="66"/>
      <c r="L162" s="66"/>
    </row>
    <row r="163" spans="11:12" ht="19">
      <c r="K163" s="66"/>
      <c r="L163" s="66"/>
    </row>
    <row r="164" spans="11:12" ht="19">
      <c r="K164" s="66"/>
      <c r="L164" s="66"/>
    </row>
    <row r="165" spans="11:12" ht="19">
      <c r="K165" s="66"/>
      <c r="L165" s="66"/>
    </row>
    <row r="166" spans="11:12" ht="19">
      <c r="K166" s="66"/>
      <c r="L166" s="66"/>
    </row>
    <row r="167" spans="11:12" ht="19">
      <c r="K167" s="66"/>
      <c r="L167" s="66"/>
    </row>
    <row r="168" spans="11:12" ht="19">
      <c r="K168" s="66"/>
      <c r="L168" s="66"/>
    </row>
    <row r="169" spans="11:12" ht="19">
      <c r="K169" s="66"/>
      <c r="L169" s="66"/>
    </row>
    <row r="170" spans="11:12" ht="19">
      <c r="K170" s="66"/>
      <c r="L170" s="66"/>
    </row>
    <row r="171" spans="11:12" ht="19">
      <c r="K171" s="66"/>
      <c r="L171" s="66"/>
    </row>
    <row r="172" spans="11:12" ht="19">
      <c r="K172" s="66"/>
      <c r="L172" s="66"/>
    </row>
    <row r="173" spans="11:12" ht="19">
      <c r="K173" s="66"/>
      <c r="L173" s="66"/>
    </row>
    <row r="174" spans="11:12" ht="19">
      <c r="K174" s="66"/>
      <c r="L174" s="66"/>
    </row>
    <row r="175" spans="11:12" ht="19">
      <c r="K175" s="66"/>
      <c r="L175" s="66"/>
    </row>
    <row r="176" spans="11:12" ht="19">
      <c r="K176" s="66"/>
      <c r="L176" s="66"/>
    </row>
    <row r="177" spans="11:12" ht="19">
      <c r="K177" s="66"/>
      <c r="L177" s="66"/>
    </row>
    <row r="178" spans="11:12" ht="19">
      <c r="K178" s="66"/>
      <c r="L178" s="66"/>
    </row>
    <row r="179" spans="11:12" ht="19">
      <c r="K179" s="66"/>
      <c r="L179" s="66"/>
    </row>
    <row r="180" spans="11:12" ht="19">
      <c r="K180" s="66"/>
      <c r="L180" s="66"/>
    </row>
    <row r="181" spans="11:12" ht="19">
      <c r="K181" s="66"/>
      <c r="L181" s="66"/>
    </row>
    <row r="182" spans="11:12" ht="19">
      <c r="K182" s="66"/>
      <c r="L182" s="66"/>
    </row>
    <row r="183" spans="11:12" ht="19">
      <c r="K183" s="66"/>
      <c r="L183" s="66"/>
    </row>
    <row r="184" spans="11:12" ht="19">
      <c r="K184" s="66"/>
      <c r="L184" s="66"/>
    </row>
    <row r="185" spans="11:12" ht="19">
      <c r="K185" s="66"/>
      <c r="L185" s="66"/>
    </row>
    <row r="186" spans="11:12" ht="19">
      <c r="K186" s="66"/>
      <c r="L186" s="66"/>
    </row>
    <row r="187" spans="11:12" ht="19">
      <c r="K187" s="66"/>
      <c r="L187" s="66"/>
    </row>
    <row r="188" spans="11:12" ht="19">
      <c r="K188" s="66"/>
      <c r="L188" s="66"/>
    </row>
    <row r="189" spans="11:12" ht="19">
      <c r="K189" s="66"/>
      <c r="L189" s="66"/>
    </row>
    <row r="190" spans="11:12" ht="19">
      <c r="K190" s="66"/>
      <c r="L190" s="66"/>
    </row>
    <row r="191" spans="11:12" ht="19">
      <c r="K191" s="66"/>
      <c r="L191" s="66"/>
    </row>
    <row r="192" spans="11:12" ht="19">
      <c r="K192" s="66"/>
      <c r="L192" s="66"/>
    </row>
    <row r="193" spans="11:12" ht="19">
      <c r="K193" s="66"/>
      <c r="L193" s="66"/>
    </row>
    <row r="194" spans="11:12" ht="19">
      <c r="K194" s="66"/>
      <c r="L194" s="66"/>
    </row>
    <row r="195" spans="11:12" ht="19">
      <c r="K195" s="66"/>
      <c r="L195" s="66"/>
    </row>
    <row r="196" spans="11:12" ht="19">
      <c r="K196" s="66"/>
      <c r="L196" s="66"/>
    </row>
    <row r="197" spans="11:12" ht="19">
      <c r="K197" s="66"/>
      <c r="L197" s="66"/>
    </row>
    <row r="198" spans="11:12" ht="19">
      <c r="K198" s="66"/>
      <c r="L198" s="66"/>
    </row>
    <row r="199" spans="11:12" ht="19">
      <c r="K199" s="66"/>
      <c r="L199" s="66"/>
    </row>
    <row r="200" spans="11:12" ht="19">
      <c r="K200" s="66"/>
      <c r="L200" s="66"/>
    </row>
    <row r="201" spans="11:12" ht="19">
      <c r="K201" s="66"/>
      <c r="L201" s="66"/>
    </row>
    <row r="202" spans="11:12" ht="19">
      <c r="K202" s="66"/>
      <c r="L202" s="66"/>
    </row>
    <row r="203" spans="11:12" ht="19">
      <c r="K203" s="66"/>
      <c r="L203" s="66"/>
    </row>
    <row r="204" spans="11:12" ht="19">
      <c r="K204" s="66"/>
      <c r="L204" s="66"/>
    </row>
    <row r="205" spans="11:12" ht="19">
      <c r="K205" s="66"/>
      <c r="L205" s="66"/>
    </row>
    <row r="206" spans="11:12" ht="19">
      <c r="K206" s="66"/>
      <c r="L206" s="66"/>
    </row>
    <row r="207" spans="11:12" ht="19">
      <c r="K207" s="66"/>
      <c r="L207" s="66"/>
    </row>
    <row r="208" spans="11:12" ht="19">
      <c r="K208" s="66"/>
      <c r="L208" s="66"/>
    </row>
    <row r="209" spans="11:12" ht="19">
      <c r="K209" s="66"/>
      <c r="L209" s="66"/>
    </row>
    <row r="210" spans="11:12" ht="19">
      <c r="K210" s="66"/>
      <c r="L210" s="66"/>
    </row>
    <row r="211" spans="11:12" ht="19">
      <c r="K211" s="66"/>
      <c r="L211" s="66"/>
    </row>
    <row r="212" spans="11:12" ht="19">
      <c r="K212" s="66"/>
      <c r="L212" s="66"/>
    </row>
    <row r="213" spans="11:12" ht="19">
      <c r="K213" s="66"/>
      <c r="L213" s="66"/>
    </row>
    <row r="214" spans="11:12" ht="19">
      <c r="K214" s="66"/>
      <c r="L214" s="66"/>
    </row>
    <row r="215" spans="11:12" ht="19">
      <c r="K215" s="66"/>
      <c r="L215" s="66"/>
    </row>
    <row r="216" spans="11:12" ht="19">
      <c r="K216" s="66"/>
      <c r="L216" s="66"/>
    </row>
    <row r="217" spans="11:12" ht="19">
      <c r="K217" s="66"/>
      <c r="L217" s="66"/>
    </row>
    <row r="218" spans="11:12" ht="19">
      <c r="K218" s="66"/>
      <c r="L218" s="66"/>
    </row>
    <row r="219" spans="11:12" ht="19">
      <c r="K219" s="66"/>
      <c r="L219" s="66"/>
    </row>
    <row r="220" spans="11:12" ht="19">
      <c r="K220" s="66"/>
      <c r="L220" s="66"/>
    </row>
    <row r="221" spans="11:12" ht="19">
      <c r="K221" s="66"/>
      <c r="L221" s="66"/>
    </row>
    <row r="222" spans="11:12" ht="19">
      <c r="K222" s="66"/>
      <c r="L222" s="66"/>
    </row>
    <row r="223" spans="11:12" ht="19">
      <c r="K223" s="66"/>
      <c r="L223" s="66"/>
    </row>
    <row r="224" spans="11:12" ht="19">
      <c r="K224" s="66"/>
      <c r="L224" s="66"/>
    </row>
    <row r="225" spans="11:12" ht="19">
      <c r="K225" s="66"/>
      <c r="L225" s="66"/>
    </row>
    <row r="226" spans="11:12" ht="19">
      <c r="K226" s="66"/>
      <c r="L226" s="66"/>
    </row>
    <row r="227" spans="11:12" ht="19">
      <c r="K227" s="66"/>
      <c r="L227" s="66"/>
    </row>
    <row r="228" spans="11:12" ht="19">
      <c r="K228" s="66"/>
      <c r="L228" s="66"/>
    </row>
    <row r="229" spans="11:12" ht="19">
      <c r="K229" s="66"/>
      <c r="L229" s="66"/>
    </row>
    <row r="230" spans="11:12" ht="19">
      <c r="K230" s="66"/>
      <c r="L230" s="66"/>
    </row>
    <row r="231" spans="11:12" ht="19">
      <c r="K231" s="66"/>
      <c r="L231" s="66"/>
    </row>
    <row r="232" spans="11:12" ht="19">
      <c r="K232" s="66"/>
      <c r="L232" s="66"/>
    </row>
    <row r="233" spans="11:12" ht="19">
      <c r="K233" s="66"/>
      <c r="L233" s="66"/>
    </row>
    <row r="234" spans="11:12" ht="19">
      <c r="K234" s="66"/>
      <c r="L234" s="66"/>
    </row>
    <row r="235" spans="11:12" ht="19">
      <c r="K235" s="66"/>
      <c r="L235" s="66"/>
    </row>
    <row r="236" spans="11:12" ht="19">
      <c r="K236" s="66"/>
      <c r="L236" s="66"/>
    </row>
    <row r="237" spans="11:12" ht="19">
      <c r="K237" s="66"/>
      <c r="L237" s="66"/>
    </row>
    <row r="238" spans="11:12" ht="19">
      <c r="K238" s="66"/>
      <c r="L238" s="66"/>
    </row>
    <row r="239" spans="11:12" ht="19">
      <c r="K239" s="66"/>
      <c r="L239" s="66"/>
    </row>
    <row r="240" spans="11:12" ht="19">
      <c r="K240" s="66"/>
      <c r="L240" s="66"/>
    </row>
    <row r="241" spans="11:12" ht="19">
      <c r="K241" s="66"/>
      <c r="L241" s="66"/>
    </row>
    <row r="242" spans="11:12" ht="19">
      <c r="K242" s="66"/>
      <c r="L242" s="66"/>
    </row>
    <row r="243" spans="11:12" ht="19">
      <c r="K243" s="66"/>
      <c r="L243" s="66"/>
    </row>
    <row r="244" spans="11:12" ht="19">
      <c r="K244" s="66"/>
      <c r="L244" s="66"/>
    </row>
    <row r="245" spans="11:12" ht="19">
      <c r="K245" s="66"/>
      <c r="L245" s="66"/>
    </row>
    <row r="246" spans="11:12" ht="19">
      <c r="K246" s="66"/>
      <c r="L246" s="66"/>
    </row>
    <row r="247" spans="11:12" ht="19">
      <c r="K247" s="66"/>
      <c r="L247" s="66"/>
    </row>
    <row r="248" spans="11:12" ht="19">
      <c r="K248" s="66"/>
      <c r="L248" s="66"/>
    </row>
    <row r="249" spans="11:12" ht="19">
      <c r="K249" s="66"/>
      <c r="L249" s="66"/>
    </row>
    <row r="250" spans="11:12" ht="19">
      <c r="K250" s="66"/>
      <c r="L250" s="66"/>
    </row>
    <row r="251" spans="11:12" ht="19">
      <c r="K251" s="66"/>
      <c r="L251" s="66"/>
    </row>
    <row r="252" spans="11:12" ht="19">
      <c r="K252" s="66"/>
      <c r="L252" s="66"/>
    </row>
    <row r="253" spans="11:12" ht="19">
      <c r="K253" s="66"/>
      <c r="L253" s="66"/>
    </row>
    <row r="254" spans="11:12" ht="19">
      <c r="K254" s="66"/>
      <c r="L254" s="66"/>
    </row>
    <row r="255" spans="11:12" ht="19">
      <c r="K255" s="66"/>
      <c r="L255" s="66"/>
    </row>
    <row r="256" spans="11:12" ht="19">
      <c r="K256" s="66"/>
      <c r="L256" s="66"/>
    </row>
    <row r="257" spans="11:12" ht="19">
      <c r="K257" s="66"/>
      <c r="L257" s="66"/>
    </row>
    <row r="258" spans="11:12" ht="19">
      <c r="K258" s="66"/>
      <c r="L258" s="66"/>
    </row>
    <row r="259" spans="11:12" ht="19">
      <c r="K259" s="66"/>
      <c r="L259" s="66"/>
    </row>
    <row r="260" spans="11:12" ht="19">
      <c r="K260" s="66"/>
      <c r="L260" s="66"/>
    </row>
    <row r="261" spans="11:12" ht="19">
      <c r="K261" s="66"/>
      <c r="L261" s="66"/>
    </row>
    <row r="262" spans="11:12" ht="19">
      <c r="K262" s="66"/>
      <c r="L262" s="66"/>
    </row>
    <row r="263" spans="11:12" ht="19">
      <c r="K263" s="66"/>
      <c r="L263" s="66"/>
    </row>
    <row r="264" spans="11:12" ht="19">
      <c r="K264" s="66"/>
      <c r="L264" s="66"/>
    </row>
    <row r="265" spans="11:12" ht="19">
      <c r="K265" s="66"/>
      <c r="L265" s="66"/>
    </row>
    <row r="266" spans="11:12" ht="19">
      <c r="K266" s="66"/>
      <c r="L266" s="66"/>
    </row>
    <row r="267" spans="11:12" ht="19">
      <c r="K267" s="66"/>
      <c r="L267" s="66"/>
    </row>
    <row r="268" spans="11:12" ht="19">
      <c r="K268" s="66"/>
      <c r="L268" s="66"/>
    </row>
    <row r="269" spans="11:12" ht="19">
      <c r="K269" s="66"/>
      <c r="L269" s="66"/>
    </row>
    <row r="270" spans="11:12" ht="19">
      <c r="K270" s="66"/>
      <c r="L270" s="66"/>
    </row>
    <row r="271" spans="11:12" ht="19">
      <c r="K271" s="66"/>
      <c r="L271" s="66"/>
    </row>
    <row r="272" spans="11:12" ht="19">
      <c r="K272" s="66"/>
      <c r="L272" s="66"/>
    </row>
    <row r="273" spans="11:12" ht="19">
      <c r="K273" s="66"/>
      <c r="L273" s="66"/>
    </row>
    <row r="274" spans="11:12" ht="19">
      <c r="K274" s="66"/>
      <c r="L274" s="66"/>
    </row>
    <row r="275" spans="11:12" ht="19">
      <c r="K275" s="66"/>
      <c r="L275" s="66"/>
    </row>
    <row r="276" spans="11:12" ht="19">
      <c r="K276" s="66"/>
      <c r="L276" s="66"/>
    </row>
    <row r="277" spans="11:12" ht="19">
      <c r="K277" s="66"/>
      <c r="L277" s="66"/>
    </row>
    <row r="278" spans="11:12" ht="19">
      <c r="K278" s="66"/>
      <c r="L278" s="66"/>
    </row>
    <row r="279" spans="11:12" ht="19">
      <c r="K279" s="66"/>
      <c r="L279" s="66"/>
    </row>
    <row r="280" spans="11:12" ht="19">
      <c r="K280" s="66"/>
      <c r="L280" s="66"/>
    </row>
    <row r="281" spans="11:12" ht="19">
      <c r="K281" s="66"/>
      <c r="L281" s="66"/>
    </row>
    <row r="282" spans="11:12" ht="19">
      <c r="K282" s="66"/>
      <c r="L282" s="66"/>
    </row>
    <row r="283" spans="11:12" ht="19">
      <c r="K283" s="66"/>
      <c r="L283" s="66"/>
    </row>
    <row r="284" spans="11:12" ht="19">
      <c r="K284" s="66"/>
      <c r="L284" s="66"/>
    </row>
    <row r="285" spans="11:12" ht="19">
      <c r="K285" s="66"/>
      <c r="L285" s="66"/>
    </row>
    <row r="286" spans="11:12" ht="19">
      <c r="K286" s="66"/>
      <c r="L286" s="66"/>
    </row>
    <row r="287" spans="11:12" ht="19">
      <c r="K287" s="66"/>
      <c r="L287" s="66"/>
    </row>
    <row r="288" spans="11:12" ht="19">
      <c r="K288" s="66"/>
      <c r="L288" s="66"/>
    </row>
    <row r="289" spans="11:12" ht="19">
      <c r="K289" s="66"/>
      <c r="L289" s="66"/>
    </row>
    <row r="290" spans="11:12" ht="19">
      <c r="K290" s="66"/>
      <c r="L290" s="66"/>
    </row>
    <row r="291" spans="11:12" ht="19">
      <c r="K291" s="66"/>
      <c r="L291" s="66"/>
    </row>
    <row r="292" spans="11:12" ht="19">
      <c r="K292" s="66"/>
      <c r="L292" s="66"/>
    </row>
    <row r="293" spans="11:12" ht="19">
      <c r="K293" s="66"/>
      <c r="L293" s="66"/>
    </row>
    <row r="294" spans="11:12" ht="19">
      <c r="K294" s="66"/>
      <c r="L294" s="66"/>
    </row>
    <row r="295" spans="11:12" ht="19">
      <c r="K295" s="66"/>
      <c r="L295" s="66"/>
    </row>
    <row r="296" spans="11:12" ht="19">
      <c r="K296" s="66"/>
      <c r="L296" s="66"/>
    </row>
    <row r="297" spans="11:12" ht="19">
      <c r="K297" s="66"/>
      <c r="L297" s="66"/>
    </row>
    <row r="298" spans="11:12" ht="19">
      <c r="K298" s="66"/>
      <c r="L298" s="66"/>
    </row>
    <row r="299" spans="11:12" ht="19">
      <c r="K299" s="66"/>
      <c r="L299" s="66"/>
    </row>
    <row r="300" spans="11:12" ht="19">
      <c r="K300" s="66"/>
      <c r="L300" s="66"/>
    </row>
    <row r="301" spans="11:12" ht="19">
      <c r="K301" s="66"/>
      <c r="L301" s="66"/>
    </row>
    <row r="302" spans="11:12" ht="19">
      <c r="K302" s="66"/>
      <c r="L302" s="66"/>
    </row>
    <row r="303" spans="11:12" ht="19">
      <c r="K303" s="66"/>
      <c r="L303" s="66"/>
    </row>
    <row r="304" spans="11:12" ht="19">
      <c r="K304" s="66"/>
      <c r="L304" s="66"/>
    </row>
    <row r="305" spans="11:12" ht="19">
      <c r="K305" s="66"/>
      <c r="L305" s="66"/>
    </row>
    <row r="306" spans="11:12" ht="19">
      <c r="K306" s="66"/>
      <c r="L306" s="66"/>
    </row>
    <row r="307" spans="11:12" ht="19">
      <c r="K307" s="66"/>
      <c r="L307" s="66"/>
    </row>
    <row r="308" spans="11:12" ht="19">
      <c r="K308" s="66"/>
      <c r="L308" s="66"/>
    </row>
    <row r="309" spans="11:12" ht="19">
      <c r="K309" s="66"/>
      <c r="L309" s="66"/>
    </row>
    <row r="310" spans="11:12" ht="19">
      <c r="K310" s="66"/>
      <c r="L310" s="66"/>
    </row>
    <row r="311" spans="11:12" ht="19">
      <c r="K311" s="66"/>
      <c r="L311" s="66"/>
    </row>
    <row r="312" spans="11:12" ht="19">
      <c r="K312" s="66"/>
      <c r="L312" s="66"/>
    </row>
    <row r="313" spans="11:12" ht="19">
      <c r="K313" s="66"/>
      <c r="L313" s="66"/>
    </row>
    <row r="314" spans="11:12" ht="19">
      <c r="K314" s="66"/>
      <c r="L314" s="66"/>
    </row>
    <row r="315" spans="11:12" ht="19">
      <c r="K315" s="66"/>
      <c r="L315" s="66"/>
    </row>
    <row r="316" spans="11:12" ht="19">
      <c r="K316" s="66"/>
      <c r="L316" s="66"/>
    </row>
    <row r="317" spans="11:12" ht="19">
      <c r="K317" s="66"/>
      <c r="L317" s="66"/>
    </row>
    <row r="318" spans="11:12" ht="19">
      <c r="K318" s="66"/>
      <c r="L318" s="66"/>
    </row>
    <row r="319" spans="11:12" ht="19">
      <c r="K319" s="66"/>
      <c r="L319" s="66"/>
    </row>
    <row r="320" spans="11:12" ht="19">
      <c r="K320" s="66"/>
      <c r="L320" s="66"/>
    </row>
    <row r="321" spans="11:12" ht="19">
      <c r="K321" s="66"/>
      <c r="L321" s="66"/>
    </row>
    <row r="322" spans="11:12" ht="19">
      <c r="K322" s="66"/>
      <c r="L322" s="66"/>
    </row>
    <row r="323" spans="11:12" ht="19">
      <c r="K323" s="66"/>
      <c r="L323" s="66"/>
    </row>
    <row r="324" spans="11:12" ht="19">
      <c r="K324" s="66"/>
      <c r="L324" s="66"/>
    </row>
    <row r="325" spans="11:12" ht="19">
      <c r="K325" s="66"/>
      <c r="L325" s="66"/>
    </row>
    <row r="326" spans="11:12" ht="19">
      <c r="K326" s="66"/>
      <c r="L326" s="66"/>
    </row>
    <row r="327" spans="11:12" ht="19">
      <c r="K327" s="66"/>
      <c r="L327" s="66"/>
    </row>
    <row r="328" spans="11:12" ht="19">
      <c r="K328" s="66"/>
      <c r="L328" s="66"/>
    </row>
    <row r="329" spans="11:12" ht="19">
      <c r="K329" s="66"/>
      <c r="L329" s="66"/>
    </row>
    <row r="330" spans="11:12" ht="19">
      <c r="K330" s="66"/>
      <c r="L330" s="66"/>
    </row>
    <row r="331" spans="11:12" ht="19">
      <c r="K331" s="66"/>
      <c r="L331" s="66"/>
    </row>
    <row r="332" spans="11:12" ht="19">
      <c r="K332" s="66"/>
      <c r="L332" s="66"/>
    </row>
    <row r="333" spans="11:12" ht="19">
      <c r="K333" s="66"/>
      <c r="L333" s="66"/>
    </row>
    <row r="334" spans="11:12" ht="19">
      <c r="K334" s="66"/>
      <c r="L334" s="66"/>
    </row>
    <row r="335" spans="11:12" ht="19">
      <c r="K335" s="66"/>
      <c r="L335" s="66"/>
    </row>
    <row r="336" spans="11:12" ht="19">
      <c r="K336" s="66"/>
      <c r="L336" s="66"/>
    </row>
    <row r="337" spans="11:12" ht="19">
      <c r="K337" s="66"/>
      <c r="L337" s="66"/>
    </row>
    <row r="338" spans="11:12" ht="19">
      <c r="K338" s="66"/>
      <c r="L338" s="66"/>
    </row>
    <row r="339" spans="11:12" ht="19">
      <c r="K339" s="66"/>
      <c r="L339" s="66"/>
    </row>
    <row r="340" spans="11:12" ht="19">
      <c r="K340" s="66"/>
      <c r="L340" s="66"/>
    </row>
    <row r="341" spans="11:12" ht="19">
      <c r="K341" s="66"/>
      <c r="L341" s="66"/>
    </row>
    <row r="342" spans="11:12" ht="19">
      <c r="K342" s="66"/>
      <c r="L342" s="66"/>
    </row>
    <row r="343" spans="11:12" ht="19">
      <c r="K343" s="66"/>
      <c r="L343" s="66"/>
    </row>
    <row r="344" spans="11:12" ht="19">
      <c r="K344" s="66"/>
      <c r="L344" s="66"/>
    </row>
    <row r="345" spans="11:12" ht="19">
      <c r="K345" s="66"/>
      <c r="L345" s="66"/>
    </row>
    <row r="346" spans="11:12" ht="19">
      <c r="K346" s="66"/>
      <c r="L346" s="66"/>
    </row>
    <row r="347" spans="11:12" ht="19">
      <c r="K347" s="66"/>
      <c r="L347" s="66"/>
    </row>
    <row r="348" spans="11:12" ht="19">
      <c r="K348" s="66"/>
      <c r="L348" s="66"/>
    </row>
    <row r="349" spans="11:12" ht="19">
      <c r="K349" s="66"/>
      <c r="L349" s="66"/>
    </row>
    <row r="350" spans="11:12" ht="19">
      <c r="K350" s="66"/>
      <c r="L350" s="66"/>
    </row>
    <row r="351" spans="11:12" ht="19">
      <c r="K351" s="66"/>
      <c r="L351" s="66"/>
    </row>
    <row r="352" spans="11:12" ht="19">
      <c r="K352" s="66"/>
      <c r="L352" s="66"/>
    </row>
    <row r="353" spans="11:12" ht="19">
      <c r="K353" s="66"/>
      <c r="L353" s="66"/>
    </row>
    <row r="354" spans="11:12" ht="19">
      <c r="K354" s="66"/>
      <c r="L354" s="66"/>
    </row>
    <row r="355" spans="11:12" ht="19">
      <c r="K355" s="66"/>
      <c r="L355" s="66"/>
    </row>
    <row r="356" spans="11:12" ht="19">
      <c r="K356" s="66"/>
      <c r="L356" s="66"/>
    </row>
    <row r="357" spans="11:12" ht="19">
      <c r="K357" s="66"/>
      <c r="L357" s="66"/>
    </row>
    <row r="358" spans="11:12" ht="19">
      <c r="K358" s="66"/>
      <c r="L358" s="66"/>
    </row>
    <row r="359" spans="11:12" ht="19">
      <c r="K359" s="66"/>
      <c r="L359" s="66"/>
    </row>
    <row r="360" spans="11:12" ht="19">
      <c r="K360" s="66"/>
      <c r="L360" s="66"/>
    </row>
    <row r="361" spans="11:12" ht="19">
      <c r="K361" s="66"/>
      <c r="L361" s="66"/>
    </row>
    <row r="362" spans="11:12" ht="19">
      <c r="K362" s="66"/>
      <c r="L362" s="66"/>
    </row>
    <row r="363" spans="11:12" ht="19">
      <c r="K363" s="66"/>
      <c r="L363" s="66"/>
    </row>
    <row r="364" spans="11:12" ht="19">
      <c r="K364" s="66"/>
      <c r="L364" s="66"/>
    </row>
    <row r="365" spans="11:12" ht="19">
      <c r="K365" s="66"/>
      <c r="L365" s="66"/>
    </row>
    <row r="366" spans="11:12" ht="19">
      <c r="K366" s="66"/>
      <c r="L366" s="66"/>
    </row>
    <row r="367" spans="11:12" ht="19">
      <c r="K367" s="66"/>
      <c r="L367" s="66"/>
    </row>
    <row r="368" spans="11:12" ht="19">
      <c r="K368" s="66"/>
      <c r="L368" s="66"/>
    </row>
    <row r="369" spans="11:12" ht="19">
      <c r="K369" s="66"/>
      <c r="L369" s="66"/>
    </row>
    <row r="370" spans="11:12" ht="19">
      <c r="K370" s="66"/>
      <c r="L370" s="66"/>
    </row>
    <row r="371" spans="11:12" ht="19">
      <c r="K371" s="66"/>
      <c r="L371" s="66"/>
    </row>
    <row r="372" spans="11:12" ht="19">
      <c r="K372" s="66"/>
      <c r="L372" s="66"/>
    </row>
    <row r="373" spans="11:12" ht="19">
      <c r="K373" s="66"/>
      <c r="L373" s="66"/>
    </row>
    <row r="374" spans="11:12" ht="19">
      <c r="K374" s="66"/>
      <c r="L374" s="66"/>
    </row>
    <row r="375" spans="11:12" ht="19">
      <c r="K375" s="66"/>
      <c r="L375" s="66"/>
    </row>
    <row r="376" spans="11:12" ht="19">
      <c r="K376" s="66"/>
      <c r="L376" s="66"/>
    </row>
    <row r="377" spans="11:12" ht="19">
      <c r="K377" s="66"/>
      <c r="L377" s="66"/>
    </row>
    <row r="378" spans="11:12" ht="19">
      <c r="K378" s="66"/>
      <c r="L378" s="66"/>
    </row>
    <row r="379" spans="11:12" ht="19">
      <c r="K379" s="66"/>
      <c r="L379" s="66"/>
    </row>
    <row r="380" spans="11:12" ht="19">
      <c r="K380" s="66"/>
      <c r="L380" s="66"/>
    </row>
    <row r="381" spans="11:12" ht="19">
      <c r="K381" s="66"/>
      <c r="L381" s="66"/>
    </row>
    <row r="382" spans="11:12" ht="19">
      <c r="K382" s="66"/>
      <c r="L382" s="66"/>
    </row>
    <row r="383" spans="11:12" ht="19">
      <c r="K383" s="66"/>
      <c r="L383" s="66"/>
    </row>
    <row r="384" spans="11:12" ht="19">
      <c r="K384" s="66"/>
      <c r="L384" s="66"/>
    </row>
    <row r="385" spans="11:12" ht="19">
      <c r="K385" s="66"/>
      <c r="L385" s="66"/>
    </row>
    <row r="386" spans="11:12" ht="19">
      <c r="K386" s="66"/>
      <c r="L386" s="66"/>
    </row>
    <row r="387" spans="11:12" ht="19">
      <c r="K387" s="66"/>
      <c r="L387" s="66"/>
    </row>
    <row r="388" spans="11:12" ht="19">
      <c r="K388" s="66"/>
      <c r="L388" s="66"/>
    </row>
    <row r="389" spans="11:12" ht="19">
      <c r="K389" s="66"/>
      <c r="L389" s="66"/>
    </row>
    <row r="390" spans="11:12" ht="19">
      <c r="K390" s="66"/>
      <c r="L390" s="66"/>
    </row>
    <row r="391" spans="11:12" ht="19">
      <c r="K391" s="66"/>
      <c r="L391" s="66"/>
    </row>
    <row r="392" spans="11:12" ht="19">
      <c r="K392" s="66"/>
      <c r="L392" s="66"/>
    </row>
    <row r="393" spans="11:12" ht="19">
      <c r="K393" s="66"/>
      <c r="L393" s="66"/>
    </row>
    <row r="394" spans="11:12" ht="19">
      <c r="K394" s="66"/>
      <c r="L394" s="66"/>
    </row>
    <row r="395" spans="11:12" ht="19">
      <c r="K395" s="66"/>
      <c r="L395" s="66"/>
    </row>
    <row r="396" spans="11:12" ht="19">
      <c r="K396" s="66"/>
      <c r="L396" s="66"/>
    </row>
    <row r="397" spans="11:12" ht="19">
      <c r="K397" s="66"/>
      <c r="L397" s="66"/>
    </row>
    <row r="398" spans="11:12" ht="19">
      <c r="K398" s="66"/>
      <c r="L398" s="66"/>
    </row>
    <row r="399" spans="11:12" ht="19">
      <c r="K399" s="66"/>
      <c r="L399" s="66"/>
    </row>
    <row r="400" spans="11:12" ht="19">
      <c r="K400" s="66"/>
      <c r="L400" s="66"/>
    </row>
    <row r="401" spans="11:12" ht="19">
      <c r="K401" s="66"/>
      <c r="L401" s="66"/>
    </row>
    <row r="402" spans="11:12" ht="19">
      <c r="K402" s="66"/>
      <c r="L402" s="66"/>
    </row>
    <row r="403" spans="11:12" ht="19">
      <c r="K403" s="66"/>
      <c r="L403" s="66"/>
    </row>
    <row r="404" spans="11:12" ht="19">
      <c r="K404" s="66"/>
      <c r="L404" s="66"/>
    </row>
    <row r="405" spans="11:12" ht="19">
      <c r="K405" s="66"/>
      <c r="L405" s="66"/>
    </row>
    <row r="406" spans="11:12" ht="19">
      <c r="K406" s="66"/>
      <c r="L406" s="66"/>
    </row>
    <row r="407" spans="11:12" ht="19">
      <c r="K407" s="66"/>
      <c r="L407" s="66"/>
    </row>
    <row r="408" spans="11:12" ht="19">
      <c r="K408" s="66"/>
      <c r="L408" s="66"/>
    </row>
    <row r="409" spans="11:12" ht="19">
      <c r="K409" s="66"/>
      <c r="L409" s="66"/>
    </row>
    <row r="410" spans="11:12" ht="19">
      <c r="K410" s="66"/>
      <c r="L410" s="66"/>
    </row>
    <row r="411" spans="11:12" ht="19">
      <c r="K411" s="66"/>
      <c r="L411" s="66"/>
    </row>
    <row r="412" spans="11:12" ht="19">
      <c r="K412" s="66"/>
      <c r="L412" s="66"/>
    </row>
    <row r="413" spans="11:12" ht="19">
      <c r="K413" s="66"/>
      <c r="L413" s="66"/>
    </row>
    <row r="414" spans="11:12" ht="19">
      <c r="K414" s="66"/>
      <c r="L414" s="66"/>
    </row>
    <row r="415" spans="11:12" ht="19">
      <c r="K415" s="66"/>
      <c r="L415" s="66"/>
    </row>
    <row r="416" spans="11:12" ht="19">
      <c r="K416" s="66"/>
      <c r="L416" s="66"/>
    </row>
    <row r="417" spans="11:12" ht="19">
      <c r="K417" s="66"/>
      <c r="L417" s="66"/>
    </row>
    <row r="418" spans="11:12" ht="19">
      <c r="K418" s="66"/>
      <c r="L418" s="66"/>
    </row>
    <row r="419" spans="11:12" ht="19">
      <c r="K419" s="66"/>
      <c r="L419" s="66"/>
    </row>
    <row r="420" spans="11:12" ht="19">
      <c r="K420" s="66"/>
      <c r="L420" s="66"/>
    </row>
    <row r="421" spans="11:12" ht="19">
      <c r="K421" s="66"/>
      <c r="L421" s="66"/>
    </row>
    <row r="422" spans="11:12" ht="19">
      <c r="K422" s="66"/>
      <c r="L422" s="66"/>
    </row>
    <row r="423" spans="11:12" ht="19">
      <c r="K423" s="66"/>
      <c r="L423" s="66"/>
    </row>
    <row r="424" spans="11:12" ht="19">
      <c r="K424" s="66"/>
      <c r="L424" s="66"/>
    </row>
    <row r="425" spans="11:12" ht="19">
      <c r="K425" s="66"/>
      <c r="L425" s="66"/>
    </row>
    <row r="426" spans="11:12" ht="19">
      <c r="K426" s="66"/>
      <c r="L426" s="66"/>
    </row>
    <row r="427" spans="11:12" ht="19">
      <c r="K427" s="66"/>
      <c r="L427" s="66"/>
    </row>
    <row r="428" spans="11:12" ht="19">
      <c r="K428" s="66"/>
      <c r="L428" s="66"/>
    </row>
    <row r="429" spans="11:12" ht="19">
      <c r="K429" s="66"/>
      <c r="L429" s="66"/>
    </row>
    <row r="430" spans="11:12" ht="19">
      <c r="K430" s="66"/>
      <c r="L430" s="66"/>
    </row>
    <row r="431" spans="11:12" ht="19">
      <c r="K431" s="66"/>
      <c r="L431" s="66"/>
    </row>
    <row r="432" spans="11:12" ht="19">
      <c r="K432" s="66"/>
      <c r="L432" s="66"/>
    </row>
    <row r="433" spans="11:12" ht="19">
      <c r="K433" s="66"/>
      <c r="L433" s="66"/>
    </row>
    <row r="434" spans="11:12" ht="19">
      <c r="K434" s="66"/>
      <c r="L434" s="66"/>
    </row>
    <row r="435" spans="11:12" ht="19">
      <c r="K435" s="66"/>
      <c r="L435" s="66"/>
    </row>
    <row r="436" spans="11:12" ht="19">
      <c r="K436" s="66"/>
      <c r="L436" s="66"/>
    </row>
    <row r="437" spans="11:12" ht="19">
      <c r="K437" s="66"/>
      <c r="L437" s="66"/>
    </row>
    <row r="438" spans="11:12" ht="19">
      <c r="K438" s="66"/>
      <c r="L438" s="66"/>
    </row>
    <row r="439" spans="11:12" ht="19">
      <c r="K439" s="66"/>
      <c r="L439" s="66"/>
    </row>
    <row r="440" spans="11:12" ht="19">
      <c r="K440" s="66"/>
      <c r="L440" s="66"/>
    </row>
    <row r="441" spans="11:12" ht="19">
      <c r="K441" s="66"/>
      <c r="L441" s="66"/>
    </row>
    <row r="442" spans="11:12" ht="19">
      <c r="K442" s="66"/>
      <c r="L442" s="66"/>
    </row>
    <row r="443" spans="11:12" ht="19">
      <c r="K443" s="66"/>
      <c r="L443" s="66"/>
    </row>
    <row r="444" spans="11:12" ht="19">
      <c r="K444" s="66"/>
      <c r="L444" s="66"/>
    </row>
    <row r="445" spans="11:12" ht="19">
      <c r="K445" s="66"/>
      <c r="L445" s="66"/>
    </row>
    <row r="446" spans="11:12" ht="19">
      <c r="K446" s="66"/>
      <c r="L446" s="66"/>
    </row>
    <row r="447" spans="11:12" ht="19">
      <c r="K447" s="66"/>
      <c r="L447" s="66"/>
    </row>
    <row r="448" spans="11:12" ht="19">
      <c r="K448" s="66"/>
      <c r="L448" s="66"/>
    </row>
    <row r="449" spans="11:12" ht="19">
      <c r="K449" s="66"/>
      <c r="L449" s="66"/>
    </row>
    <row r="450" spans="11:12" ht="19">
      <c r="K450" s="66"/>
      <c r="L450" s="66"/>
    </row>
    <row r="451" spans="11:12" ht="19">
      <c r="K451" s="66"/>
      <c r="L451" s="66"/>
    </row>
    <row r="452" spans="11:12" ht="19">
      <c r="K452" s="66"/>
      <c r="L452" s="66"/>
    </row>
    <row r="453" spans="11:12" ht="19">
      <c r="K453" s="66"/>
      <c r="L453" s="66"/>
    </row>
    <row r="454" spans="11:12" ht="19">
      <c r="K454" s="66"/>
      <c r="L454" s="66"/>
    </row>
    <row r="455" spans="11:12" ht="19">
      <c r="K455" s="66"/>
      <c r="L455" s="66"/>
    </row>
    <row r="456" spans="11:12" ht="19">
      <c r="K456" s="66"/>
      <c r="L456" s="66"/>
    </row>
    <row r="457" spans="11:12" ht="19">
      <c r="K457" s="66"/>
      <c r="L457" s="66"/>
    </row>
    <row r="458" spans="11:12" ht="19">
      <c r="K458" s="66"/>
      <c r="L458" s="66"/>
    </row>
    <row r="459" spans="11:12" ht="19">
      <c r="K459" s="66"/>
      <c r="L459" s="66"/>
    </row>
    <row r="460" spans="11:12" ht="19">
      <c r="K460" s="66"/>
      <c r="L460" s="66"/>
    </row>
    <row r="461" spans="11:12" ht="19">
      <c r="K461" s="66"/>
      <c r="L461" s="66"/>
    </row>
    <row r="462" spans="11:12" ht="19">
      <c r="K462" s="66"/>
      <c r="L462" s="66"/>
    </row>
    <row r="463" spans="11:12" ht="19">
      <c r="K463" s="66"/>
      <c r="L463" s="66"/>
    </row>
    <row r="464" spans="11:12" ht="19">
      <c r="K464" s="66"/>
      <c r="L464" s="66"/>
    </row>
    <row r="465" spans="11:12" ht="19">
      <c r="K465" s="66"/>
      <c r="L465" s="66"/>
    </row>
    <row r="466" spans="11:12" ht="19">
      <c r="K466" s="66"/>
      <c r="L466" s="66"/>
    </row>
    <row r="467" spans="11:12" ht="19">
      <c r="K467" s="66"/>
      <c r="L467" s="66"/>
    </row>
    <row r="468" spans="11:12" ht="19">
      <c r="K468" s="66"/>
      <c r="L468" s="66"/>
    </row>
    <row r="469" spans="11:12" ht="19">
      <c r="K469" s="66"/>
      <c r="L469" s="66"/>
    </row>
    <row r="470" spans="11:12" ht="19">
      <c r="K470" s="66"/>
      <c r="L470" s="66"/>
    </row>
    <row r="471" spans="11:12" ht="19">
      <c r="K471" s="66"/>
      <c r="L471" s="66"/>
    </row>
    <row r="472" spans="11:12" ht="19">
      <c r="K472" s="66"/>
      <c r="L472" s="66"/>
    </row>
    <row r="473" spans="11:12" ht="19">
      <c r="K473" s="66"/>
      <c r="L473" s="66"/>
    </row>
    <row r="474" spans="11:12" ht="19">
      <c r="K474" s="66"/>
      <c r="L474" s="66"/>
    </row>
    <row r="475" spans="11:12" ht="19">
      <c r="K475" s="66"/>
      <c r="L475" s="66"/>
    </row>
    <row r="476" spans="11:12" ht="19">
      <c r="K476" s="66"/>
      <c r="L476" s="66"/>
    </row>
    <row r="477" spans="11:12" ht="19">
      <c r="K477" s="66"/>
      <c r="L477" s="66"/>
    </row>
    <row r="478" spans="11:12" ht="19">
      <c r="K478" s="66"/>
      <c r="L478" s="66"/>
    </row>
    <row r="479" spans="11:12" ht="19">
      <c r="K479" s="66"/>
      <c r="L479" s="66"/>
    </row>
    <row r="480" spans="11:12" ht="19">
      <c r="K480" s="66"/>
      <c r="L480" s="66"/>
    </row>
    <row r="481" spans="11:12" ht="19">
      <c r="K481" s="66"/>
      <c r="L481" s="66"/>
    </row>
    <row r="482" spans="11:12" ht="19">
      <c r="K482" s="66"/>
      <c r="L482" s="66"/>
    </row>
    <row r="483" spans="11:12" ht="19">
      <c r="K483" s="66"/>
      <c r="L483" s="66"/>
    </row>
    <row r="484" spans="11:12" ht="19">
      <c r="K484" s="66"/>
      <c r="L484" s="66"/>
    </row>
    <row r="485" spans="11:12" ht="19">
      <c r="K485" s="66"/>
      <c r="L485" s="66"/>
    </row>
    <row r="486" spans="11:12" ht="19">
      <c r="K486" s="66"/>
      <c r="L486" s="66"/>
    </row>
    <row r="487" spans="11:12" ht="19">
      <c r="K487" s="66"/>
      <c r="L487" s="66"/>
    </row>
    <row r="488" spans="11:12" ht="19">
      <c r="K488" s="66"/>
      <c r="L488" s="66"/>
    </row>
    <row r="489" spans="11:12" ht="19">
      <c r="K489" s="66"/>
      <c r="L489" s="66"/>
    </row>
    <row r="490" spans="11:12" ht="19">
      <c r="K490" s="66"/>
      <c r="L490" s="66"/>
    </row>
    <row r="491" spans="11:12" ht="19">
      <c r="K491" s="66"/>
      <c r="L491" s="66"/>
    </row>
    <row r="492" spans="11:12" ht="19">
      <c r="K492" s="66"/>
      <c r="L492" s="66"/>
    </row>
    <row r="493" spans="11:12" ht="19">
      <c r="K493" s="66"/>
      <c r="L493" s="66"/>
    </row>
    <row r="494" spans="11:12" ht="19">
      <c r="K494" s="66"/>
      <c r="L494" s="66"/>
    </row>
    <row r="495" spans="11:12" ht="19">
      <c r="K495" s="66"/>
      <c r="L495" s="66"/>
    </row>
    <row r="496" spans="11:12" ht="19">
      <c r="K496" s="66"/>
      <c r="L496" s="66"/>
    </row>
    <row r="497" spans="11:12" ht="19">
      <c r="K497" s="66"/>
      <c r="L497" s="66"/>
    </row>
    <row r="498" spans="11:12" ht="19">
      <c r="K498" s="66"/>
      <c r="L498" s="66"/>
    </row>
    <row r="499" spans="11:12" ht="19">
      <c r="K499" s="66"/>
      <c r="L499" s="66"/>
    </row>
    <row r="500" spans="11:12" ht="19">
      <c r="K500" s="66"/>
      <c r="L500" s="66"/>
    </row>
    <row r="501" spans="11:12" ht="19">
      <c r="K501" s="66"/>
      <c r="L501" s="66"/>
    </row>
    <row r="502" spans="11:12" ht="19">
      <c r="K502" s="66"/>
      <c r="L502" s="66"/>
    </row>
    <row r="503" spans="11:12" ht="19">
      <c r="K503" s="66"/>
      <c r="L503" s="66"/>
    </row>
    <row r="504" spans="11:12" ht="19">
      <c r="K504" s="66"/>
      <c r="L504" s="66"/>
    </row>
    <row r="505" spans="11:12" ht="19">
      <c r="K505" s="66"/>
      <c r="L505" s="66"/>
    </row>
    <row r="506" spans="11:12" ht="19">
      <c r="K506" s="66"/>
      <c r="L506" s="66"/>
    </row>
    <row r="507" spans="11:12" ht="19">
      <c r="K507" s="66"/>
      <c r="L507" s="66"/>
    </row>
    <row r="508" spans="11:12" ht="19">
      <c r="K508" s="66"/>
      <c r="L508" s="66"/>
    </row>
    <row r="509" spans="11:12" ht="19">
      <c r="K509" s="66"/>
      <c r="L509" s="66"/>
    </row>
    <row r="510" spans="11:12" ht="19">
      <c r="K510" s="66"/>
      <c r="L510" s="66"/>
    </row>
    <row r="511" spans="11:12" ht="19">
      <c r="K511" s="66"/>
      <c r="L511" s="66"/>
    </row>
    <row r="512" spans="11:12" ht="19">
      <c r="K512" s="66"/>
      <c r="L512" s="66"/>
    </row>
    <row r="513" spans="11:12" ht="19">
      <c r="K513" s="66"/>
      <c r="L513" s="66"/>
    </row>
    <row r="514" spans="11:12" ht="19">
      <c r="K514" s="66"/>
      <c r="L514" s="66"/>
    </row>
    <row r="515" spans="11:12" ht="19">
      <c r="K515" s="66"/>
      <c r="L515" s="66"/>
    </row>
    <row r="516" spans="11:12" ht="19">
      <c r="K516" s="66"/>
      <c r="L516" s="66"/>
    </row>
    <row r="517" spans="11:12" ht="19">
      <c r="K517" s="66"/>
      <c r="L517" s="66"/>
    </row>
    <row r="518" spans="11:12" ht="19">
      <c r="K518" s="66"/>
      <c r="L518" s="66"/>
    </row>
    <row r="519" spans="11:12" ht="19">
      <c r="K519" s="66"/>
      <c r="L519" s="66"/>
    </row>
    <row r="520" spans="11:12" ht="19">
      <c r="K520" s="66"/>
      <c r="L520" s="66"/>
    </row>
    <row r="521" spans="11:12" ht="19">
      <c r="K521" s="66"/>
      <c r="L521" s="66"/>
    </row>
    <row r="522" spans="11:12" ht="19">
      <c r="K522" s="66"/>
      <c r="L522" s="66"/>
    </row>
    <row r="523" spans="11:12" ht="19">
      <c r="K523" s="66"/>
      <c r="L523" s="66"/>
    </row>
    <row r="524" spans="11:12" ht="19">
      <c r="K524" s="66"/>
      <c r="L524" s="66"/>
    </row>
    <row r="525" spans="11:12" ht="19">
      <c r="K525" s="66"/>
      <c r="L525" s="66"/>
    </row>
    <row r="526" spans="11:12" ht="19">
      <c r="K526" s="66"/>
      <c r="L526" s="66"/>
    </row>
    <row r="527" spans="11:12" ht="19">
      <c r="K527" s="66"/>
      <c r="L527" s="66"/>
    </row>
    <row r="528" spans="11:12" ht="19">
      <c r="K528" s="66"/>
      <c r="L528" s="66"/>
    </row>
    <row r="529" spans="11:12" ht="19">
      <c r="K529" s="66"/>
      <c r="L529" s="66"/>
    </row>
    <row r="530" spans="11:12" ht="19">
      <c r="K530" s="66"/>
      <c r="L530" s="66"/>
    </row>
    <row r="531" spans="11:12" ht="19">
      <c r="K531" s="66"/>
      <c r="L531" s="66"/>
    </row>
    <row r="532" spans="11:12" ht="19">
      <c r="K532" s="66"/>
      <c r="L532" s="66"/>
    </row>
    <row r="533" spans="11:12" ht="19">
      <c r="K533" s="66"/>
      <c r="L533" s="66"/>
    </row>
    <row r="534" spans="11:12" ht="19">
      <c r="K534" s="66"/>
      <c r="L534" s="66"/>
    </row>
    <row r="535" spans="11:12" ht="19">
      <c r="K535" s="66"/>
      <c r="L535" s="66"/>
    </row>
    <row r="536" spans="11:12" ht="19">
      <c r="K536" s="66"/>
      <c r="L536" s="66"/>
    </row>
    <row r="537" spans="11:12" ht="19">
      <c r="K537" s="66"/>
      <c r="L537" s="66"/>
    </row>
    <row r="538" spans="11:12" ht="19">
      <c r="K538" s="66"/>
      <c r="L538" s="66"/>
    </row>
    <row r="539" spans="11:12" ht="19">
      <c r="K539" s="66"/>
      <c r="L539" s="66"/>
    </row>
    <row r="540" spans="11:12" ht="19">
      <c r="K540" s="66"/>
      <c r="L540" s="66"/>
    </row>
    <row r="541" spans="11:12" ht="19">
      <c r="K541" s="66"/>
      <c r="L541" s="66"/>
    </row>
    <row r="542" spans="11:12" ht="19">
      <c r="K542" s="66"/>
      <c r="L542" s="66"/>
    </row>
    <row r="543" spans="11:12" ht="19">
      <c r="K543" s="66"/>
      <c r="L543" s="66"/>
    </row>
    <row r="544" spans="11:12" ht="19">
      <c r="K544" s="66"/>
      <c r="L544" s="66"/>
    </row>
    <row r="545" spans="11:12" ht="19">
      <c r="K545" s="66"/>
      <c r="L545" s="66"/>
    </row>
    <row r="546" spans="11:12" ht="19">
      <c r="K546" s="66"/>
      <c r="L546" s="66"/>
    </row>
    <row r="547" spans="11:12" ht="19">
      <c r="K547" s="66"/>
      <c r="L547" s="66"/>
    </row>
    <row r="548" spans="11:12" ht="19">
      <c r="K548" s="66"/>
      <c r="L548" s="66"/>
    </row>
    <row r="549" spans="11:12" ht="19">
      <c r="K549" s="66"/>
      <c r="L549" s="66"/>
    </row>
    <row r="550" spans="11:12" ht="19">
      <c r="K550" s="66"/>
      <c r="L550" s="66"/>
    </row>
    <row r="551" spans="11:12" ht="19">
      <c r="K551" s="66"/>
      <c r="L551" s="66"/>
    </row>
    <row r="552" spans="11:12" ht="19">
      <c r="K552" s="66"/>
      <c r="L552" s="66"/>
    </row>
    <row r="553" spans="11:12" ht="19">
      <c r="K553" s="66"/>
      <c r="L553" s="66"/>
    </row>
    <row r="554" spans="11:12" ht="19">
      <c r="K554" s="66"/>
      <c r="L554" s="66"/>
    </row>
    <row r="555" spans="11:12" ht="19">
      <c r="K555" s="66"/>
      <c r="L555" s="66"/>
    </row>
    <row r="556" spans="11:12" ht="19">
      <c r="K556" s="66"/>
      <c r="L556" s="66"/>
    </row>
    <row r="557" spans="11:12" ht="19">
      <c r="K557" s="66"/>
      <c r="L557" s="66"/>
    </row>
    <row r="558" spans="11:12" ht="19">
      <c r="K558" s="66"/>
      <c r="L558" s="66"/>
    </row>
    <row r="559" spans="11:12" ht="19">
      <c r="K559" s="66"/>
      <c r="L559" s="66"/>
    </row>
    <row r="560" spans="11:12" ht="19">
      <c r="K560" s="66"/>
      <c r="L560" s="66"/>
    </row>
    <row r="561" spans="11:12" ht="19">
      <c r="K561" s="66"/>
      <c r="L561" s="66"/>
    </row>
    <row r="562" spans="11:12" ht="19">
      <c r="K562" s="66"/>
      <c r="L562" s="66"/>
    </row>
    <row r="563" spans="11:12" ht="19">
      <c r="K563" s="66"/>
      <c r="L563" s="66"/>
    </row>
    <row r="564" spans="11:12" ht="19">
      <c r="K564" s="66"/>
      <c r="L564" s="66"/>
    </row>
    <row r="565" spans="11:12" ht="19">
      <c r="K565" s="66"/>
      <c r="L565" s="66"/>
    </row>
    <row r="566" spans="11:12" ht="19">
      <c r="K566" s="66"/>
      <c r="L566" s="66"/>
    </row>
    <row r="567" spans="11:12" ht="19">
      <c r="K567" s="66"/>
      <c r="L567" s="66"/>
    </row>
    <row r="568" spans="11:12" ht="19">
      <c r="K568" s="66"/>
      <c r="L568" s="66"/>
    </row>
    <row r="569" spans="11:12" ht="19">
      <c r="K569" s="66"/>
      <c r="L569" s="66"/>
    </row>
    <row r="570" spans="11:12" ht="19">
      <c r="K570" s="66"/>
      <c r="L570" s="66"/>
    </row>
    <row r="571" spans="11:12" ht="19">
      <c r="K571" s="66"/>
      <c r="L571" s="66"/>
    </row>
    <row r="572" spans="11:12" ht="19">
      <c r="K572" s="66"/>
      <c r="L572" s="66"/>
    </row>
    <row r="573" spans="11:12" ht="19">
      <c r="K573" s="66"/>
      <c r="L573" s="66"/>
    </row>
    <row r="574" spans="11:12" ht="19">
      <c r="K574" s="66"/>
      <c r="L574" s="66"/>
    </row>
    <row r="575" spans="11:12" ht="19">
      <c r="K575" s="66"/>
      <c r="L575" s="66"/>
    </row>
    <row r="576" spans="11:12" ht="19">
      <c r="K576" s="66"/>
      <c r="L576" s="66"/>
    </row>
    <row r="577" spans="11:12" ht="19">
      <c r="K577" s="66"/>
      <c r="L577" s="66"/>
    </row>
    <row r="578" spans="11:12" ht="19">
      <c r="K578" s="66"/>
      <c r="L578" s="66"/>
    </row>
    <row r="579" spans="11:12" ht="19">
      <c r="K579" s="66"/>
      <c r="L579" s="66"/>
    </row>
    <row r="580" spans="11:12" ht="19">
      <c r="K580" s="66"/>
      <c r="L580" s="66"/>
    </row>
    <row r="581" spans="11:12" ht="19">
      <c r="K581" s="66"/>
      <c r="L581" s="66"/>
    </row>
    <row r="582" spans="11:12" ht="19">
      <c r="K582" s="66"/>
      <c r="L582" s="66"/>
    </row>
    <row r="583" spans="11:12" ht="19">
      <c r="K583" s="66"/>
      <c r="L583" s="66"/>
    </row>
    <row r="584" spans="11:12" ht="19">
      <c r="K584" s="66"/>
      <c r="L584" s="66"/>
    </row>
    <row r="585" spans="11:12" ht="19">
      <c r="K585" s="66"/>
      <c r="L585" s="66"/>
    </row>
    <row r="586" spans="11:12" ht="19">
      <c r="K586" s="66"/>
      <c r="L586" s="66"/>
    </row>
    <row r="587" spans="11:12" ht="19">
      <c r="K587" s="66"/>
      <c r="L587" s="66"/>
    </row>
    <row r="588" spans="11:12" ht="19">
      <c r="K588" s="66"/>
      <c r="L588" s="66"/>
    </row>
    <row r="589" spans="11:12" ht="19">
      <c r="K589" s="66"/>
      <c r="L589" s="66"/>
    </row>
    <row r="590" spans="11:12" ht="19">
      <c r="K590" s="66"/>
      <c r="L590" s="66"/>
    </row>
    <row r="591" spans="11:12" ht="19">
      <c r="K591" s="66"/>
      <c r="L591" s="66"/>
    </row>
    <row r="592" spans="11:12" ht="19">
      <c r="K592" s="66"/>
      <c r="L592" s="66"/>
    </row>
    <row r="593" spans="11:12" ht="19">
      <c r="K593" s="66"/>
      <c r="L593" s="66"/>
    </row>
    <row r="594" spans="11:12" ht="19">
      <c r="K594" s="66"/>
      <c r="L594" s="66"/>
    </row>
    <row r="595" spans="11:12" ht="19">
      <c r="K595" s="66"/>
      <c r="L595" s="66"/>
    </row>
    <row r="596" spans="11:12" ht="19">
      <c r="K596" s="66"/>
      <c r="L596" s="66"/>
    </row>
    <row r="597" spans="11:12" ht="19">
      <c r="K597" s="66"/>
      <c r="L597" s="66"/>
    </row>
    <row r="598" spans="11:12" ht="19">
      <c r="K598" s="66"/>
      <c r="L598" s="66"/>
    </row>
    <row r="599" spans="11:12" ht="19">
      <c r="K599" s="66"/>
      <c r="L599" s="66"/>
    </row>
    <row r="600" spans="11:12" ht="19">
      <c r="K600" s="66"/>
      <c r="L600" s="66"/>
    </row>
    <row r="601" spans="11:12" ht="19">
      <c r="K601" s="66"/>
      <c r="L601" s="66"/>
    </row>
    <row r="602" spans="11:12" ht="19">
      <c r="K602" s="66"/>
      <c r="L602" s="66"/>
    </row>
    <row r="603" spans="11:12" ht="19">
      <c r="K603" s="66"/>
      <c r="L603" s="66"/>
    </row>
    <row r="604" spans="11:12" ht="19">
      <c r="K604" s="66"/>
      <c r="L604" s="66"/>
    </row>
    <row r="605" spans="11:12" ht="19">
      <c r="K605" s="66"/>
      <c r="L605" s="66"/>
    </row>
    <row r="606" spans="11:12" ht="19">
      <c r="K606" s="66"/>
      <c r="L606" s="66"/>
    </row>
    <row r="607" spans="11:12" ht="19">
      <c r="K607" s="66"/>
      <c r="L607" s="66"/>
    </row>
    <row r="608" spans="11:12" ht="19">
      <c r="K608" s="66"/>
      <c r="L608" s="66"/>
    </row>
    <row r="609" spans="11:12" ht="19">
      <c r="K609" s="66"/>
      <c r="L609" s="66"/>
    </row>
    <row r="610" spans="11:12" ht="19">
      <c r="K610" s="66"/>
      <c r="L610" s="66"/>
    </row>
    <row r="611" spans="11:12" ht="19">
      <c r="K611" s="66"/>
      <c r="L611" s="66"/>
    </row>
    <row r="612" spans="11:12" ht="19">
      <c r="K612" s="66"/>
      <c r="L612" s="66"/>
    </row>
    <row r="613" spans="11:12" ht="19">
      <c r="K613" s="66"/>
      <c r="L613" s="66"/>
    </row>
    <row r="614" spans="11:12" ht="19">
      <c r="K614" s="66"/>
      <c r="L614" s="66"/>
    </row>
    <row r="615" spans="11:12" ht="19">
      <c r="K615" s="66"/>
      <c r="L615" s="66"/>
    </row>
    <row r="616" spans="11:12" ht="19">
      <c r="K616" s="66"/>
      <c r="L616" s="66"/>
    </row>
    <row r="617" spans="11:12" ht="19">
      <c r="K617" s="66"/>
      <c r="L617" s="66"/>
    </row>
    <row r="618" spans="11:12" ht="19">
      <c r="K618" s="66"/>
      <c r="L618" s="66"/>
    </row>
    <row r="619" spans="11:12" ht="19">
      <c r="K619" s="66"/>
      <c r="L619" s="66"/>
    </row>
    <row r="620" spans="11:12" ht="19">
      <c r="K620" s="66"/>
      <c r="L620" s="66"/>
    </row>
    <row r="621" spans="11:12" ht="19">
      <c r="K621" s="66"/>
      <c r="L621" s="66"/>
    </row>
    <row r="622" spans="11:12" ht="19">
      <c r="K622" s="66"/>
      <c r="L622" s="66"/>
    </row>
    <row r="623" spans="11:12" ht="19">
      <c r="K623" s="66"/>
      <c r="L623" s="66"/>
    </row>
    <row r="624" spans="11:12" ht="19">
      <c r="K624" s="66"/>
      <c r="L624" s="66"/>
    </row>
    <row r="625" spans="11:12" ht="19">
      <c r="K625" s="66"/>
      <c r="L625" s="66"/>
    </row>
    <row r="626" spans="11:12" ht="19">
      <c r="K626" s="66"/>
      <c r="L626" s="66"/>
    </row>
    <row r="627" spans="11:12" ht="19">
      <c r="K627" s="66"/>
      <c r="L627" s="66"/>
    </row>
    <row r="628" spans="11:12" ht="19">
      <c r="K628" s="66"/>
      <c r="L628" s="66"/>
    </row>
    <row r="629" spans="11:12" ht="19">
      <c r="K629" s="66"/>
      <c r="L629" s="66"/>
    </row>
    <row r="630" spans="11:12" ht="19">
      <c r="K630" s="66"/>
      <c r="L630" s="66"/>
    </row>
    <row r="631" spans="11:12" ht="19">
      <c r="K631" s="66"/>
      <c r="L631" s="66"/>
    </row>
    <row r="632" spans="11:12" ht="19">
      <c r="K632" s="66"/>
      <c r="L632" s="66"/>
    </row>
    <row r="633" spans="11:12" ht="19">
      <c r="K633" s="66"/>
      <c r="L633" s="66"/>
    </row>
    <row r="634" spans="11:12" ht="19">
      <c r="K634" s="66"/>
      <c r="L634" s="66"/>
    </row>
    <row r="635" spans="11:12" ht="19">
      <c r="K635" s="66"/>
      <c r="L635" s="66"/>
    </row>
    <row r="636" spans="11:12" ht="19">
      <c r="K636" s="66"/>
      <c r="L636" s="66"/>
    </row>
    <row r="637" spans="11:12" ht="19">
      <c r="K637" s="66"/>
      <c r="L637" s="66"/>
    </row>
    <row r="638" spans="11:12" ht="19">
      <c r="K638" s="66"/>
      <c r="L638" s="66"/>
    </row>
    <row r="639" spans="11:12" ht="19">
      <c r="K639" s="66"/>
      <c r="L639" s="66"/>
    </row>
    <row r="640" spans="11:12" ht="19">
      <c r="K640" s="66"/>
      <c r="L640" s="66"/>
    </row>
    <row r="641" spans="11:12" ht="19">
      <c r="K641" s="66"/>
      <c r="L641" s="66"/>
    </row>
    <row r="642" spans="11:12" ht="19">
      <c r="K642" s="66"/>
      <c r="L642" s="66"/>
    </row>
    <row r="643" spans="11:12" ht="19">
      <c r="K643" s="66"/>
      <c r="L643" s="66"/>
    </row>
    <row r="644" spans="11:12" ht="19">
      <c r="K644" s="66"/>
      <c r="L644" s="66"/>
    </row>
    <row r="645" spans="11:12" ht="19">
      <c r="K645" s="66"/>
      <c r="L645" s="66"/>
    </row>
    <row r="646" spans="11:12" ht="19">
      <c r="K646" s="66"/>
      <c r="L646" s="66"/>
    </row>
    <row r="647" spans="11:12" ht="19">
      <c r="K647" s="66"/>
      <c r="L647" s="66"/>
    </row>
    <row r="648" spans="11:12" ht="19">
      <c r="K648" s="66"/>
      <c r="L648" s="66"/>
    </row>
    <row r="649" spans="11:12" ht="19">
      <c r="K649" s="66"/>
      <c r="L649" s="66"/>
    </row>
    <row r="650" spans="11:12" ht="19">
      <c r="K650" s="66"/>
      <c r="L650" s="66"/>
    </row>
    <row r="651" spans="11:12" ht="19">
      <c r="K651" s="66"/>
      <c r="L651" s="66"/>
    </row>
    <row r="652" spans="11:12" ht="19">
      <c r="K652" s="66"/>
      <c r="L652" s="66"/>
    </row>
    <row r="653" spans="11:12" ht="19">
      <c r="K653" s="66"/>
      <c r="L653" s="66"/>
    </row>
    <row r="654" spans="11:12" ht="19">
      <c r="K654" s="66"/>
      <c r="L654" s="66"/>
    </row>
    <row r="655" spans="11:12" ht="19">
      <c r="K655" s="66"/>
      <c r="L655" s="66"/>
    </row>
    <row r="656" spans="11:12" ht="19">
      <c r="K656" s="66"/>
      <c r="L656" s="66"/>
    </row>
    <row r="657" spans="11:12" ht="19">
      <c r="K657" s="66"/>
      <c r="L657" s="66"/>
    </row>
    <row r="658" spans="11:12" ht="19">
      <c r="K658" s="66"/>
      <c r="L658" s="66"/>
    </row>
    <row r="659" spans="11:12" ht="19">
      <c r="K659" s="66"/>
      <c r="L659" s="66"/>
    </row>
    <row r="660" spans="11:12" ht="19">
      <c r="K660" s="66"/>
      <c r="L660" s="66"/>
    </row>
    <row r="661" spans="11:12" ht="19">
      <c r="K661" s="66"/>
      <c r="L661" s="66"/>
    </row>
    <row r="662" spans="11:12" ht="19">
      <c r="K662" s="66"/>
      <c r="L662" s="66"/>
    </row>
    <row r="663" spans="11:12" ht="19">
      <c r="K663" s="66"/>
      <c r="L663" s="66"/>
    </row>
    <row r="664" spans="11:12" ht="19">
      <c r="K664" s="66"/>
      <c r="L664" s="66"/>
    </row>
    <row r="665" spans="11:12" ht="19">
      <c r="K665" s="66"/>
      <c r="L665" s="66"/>
    </row>
    <row r="666" spans="11:12" ht="19">
      <c r="K666" s="66"/>
      <c r="L666" s="66"/>
    </row>
    <row r="667" spans="11:12" ht="19">
      <c r="K667" s="66"/>
      <c r="L667" s="66"/>
    </row>
    <row r="668" spans="11:12" ht="19">
      <c r="K668" s="66"/>
      <c r="L668" s="66"/>
    </row>
    <row r="669" spans="11:12" ht="19">
      <c r="K669" s="66"/>
      <c r="L669" s="66"/>
    </row>
    <row r="670" spans="11:12" ht="19">
      <c r="K670" s="66"/>
      <c r="L670" s="66"/>
    </row>
    <row r="671" spans="11:12" ht="19">
      <c r="K671" s="66"/>
      <c r="L671" s="66"/>
    </row>
    <row r="672" spans="11:12" ht="19">
      <c r="K672" s="66"/>
      <c r="L672" s="66"/>
    </row>
    <row r="673" spans="11:12" ht="19">
      <c r="K673" s="66"/>
      <c r="L673" s="66"/>
    </row>
    <row r="674" spans="11:12" ht="19">
      <c r="K674" s="66"/>
      <c r="L674" s="66"/>
    </row>
    <row r="675" spans="11:12" ht="19">
      <c r="K675" s="66"/>
      <c r="L675" s="66"/>
    </row>
    <row r="676" spans="11:12" ht="19">
      <c r="K676" s="66"/>
      <c r="L676" s="66"/>
    </row>
    <row r="677" spans="11:12" ht="19">
      <c r="K677" s="66"/>
      <c r="L677" s="66"/>
    </row>
    <row r="678" spans="11:12" ht="19">
      <c r="K678" s="66"/>
      <c r="L678" s="66"/>
    </row>
    <row r="679" spans="11:12" ht="19">
      <c r="K679" s="66"/>
      <c r="L679" s="66"/>
    </row>
    <row r="680" spans="11:12" ht="19">
      <c r="K680" s="66"/>
      <c r="L680" s="66"/>
    </row>
    <row r="681" spans="11:12" ht="19">
      <c r="K681" s="66"/>
      <c r="L681" s="66"/>
    </row>
    <row r="682" spans="11:12" ht="19">
      <c r="K682" s="66"/>
      <c r="L682" s="66"/>
    </row>
    <row r="683" spans="11:12" ht="19">
      <c r="K683" s="66"/>
      <c r="L683" s="66"/>
    </row>
    <row r="684" spans="11:12" ht="19">
      <c r="K684" s="66"/>
      <c r="L684" s="66"/>
    </row>
    <row r="685" spans="11:12" ht="19">
      <c r="K685" s="66"/>
      <c r="L685" s="66"/>
    </row>
    <row r="686" spans="11:12" ht="19">
      <c r="K686" s="66"/>
      <c r="L686" s="66"/>
    </row>
    <row r="687" spans="11:12" ht="19">
      <c r="K687" s="66"/>
      <c r="L687" s="66"/>
    </row>
    <row r="688" spans="11:12" ht="19">
      <c r="K688" s="66"/>
      <c r="L688" s="66"/>
    </row>
    <row r="689" spans="11:12" ht="19">
      <c r="K689" s="66"/>
      <c r="L689" s="66"/>
    </row>
    <row r="690" spans="11:12" ht="19">
      <c r="K690" s="66"/>
      <c r="L690" s="66"/>
    </row>
    <row r="691" spans="11:12" ht="19">
      <c r="K691" s="66"/>
      <c r="L691" s="66"/>
    </row>
    <row r="692" spans="11:12" ht="19">
      <c r="K692" s="66"/>
      <c r="L692" s="66"/>
    </row>
    <row r="693" spans="11:12" ht="19">
      <c r="K693" s="66"/>
      <c r="L693" s="66"/>
    </row>
    <row r="694" spans="11:12" ht="19">
      <c r="K694" s="66"/>
      <c r="L694" s="66"/>
    </row>
    <row r="695" spans="11:12" ht="19">
      <c r="K695" s="66"/>
      <c r="L695" s="66"/>
    </row>
    <row r="696" spans="11:12" ht="19">
      <c r="K696" s="66"/>
      <c r="L696" s="66"/>
    </row>
    <row r="697" spans="11:12" ht="19">
      <c r="K697" s="66"/>
      <c r="L697" s="66"/>
    </row>
    <row r="698" spans="11:12" ht="19">
      <c r="K698" s="66"/>
      <c r="L698" s="66"/>
    </row>
    <row r="699" spans="11:12" ht="19">
      <c r="K699" s="66"/>
      <c r="L699" s="66"/>
    </row>
    <row r="700" spans="11:12" ht="19">
      <c r="K700" s="66"/>
      <c r="L700" s="66"/>
    </row>
    <row r="701" spans="11:12" ht="19">
      <c r="K701" s="66"/>
      <c r="L701" s="66"/>
    </row>
    <row r="702" spans="11:12" ht="19">
      <c r="K702" s="66"/>
      <c r="L702" s="66"/>
    </row>
    <row r="703" spans="11:12" ht="19">
      <c r="K703" s="66"/>
      <c r="L703" s="66"/>
    </row>
    <row r="704" spans="11:12" ht="19">
      <c r="K704" s="66"/>
      <c r="L704" s="66"/>
    </row>
    <row r="705" spans="11:12" ht="19">
      <c r="K705" s="66"/>
      <c r="L705" s="66"/>
    </row>
    <row r="706" spans="11:12" ht="19">
      <c r="K706" s="66"/>
      <c r="L706" s="66"/>
    </row>
    <row r="707" spans="11:12" ht="19">
      <c r="K707" s="66"/>
      <c r="L707" s="66"/>
    </row>
    <row r="708" spans="11:12" ht="19">
      <c r="K708" s="66"/>
      <c r="L708" s="66"/>
    </row>
    <row r="709" spans="11:12" ht="19">
      <c r="K709" s="66"/>
      <c r="L709" s="66"/>
    </row>
    <row r="710" spans="11:12" ht="19">
      <c r="K710" s="66"/>
      <c r="L710" s="66"/>
    </row>
    <row r="711" spans="11:12" ht="19">
      <c r="K711" s="66"/>
      <c r="L711" s="66"/>
    </row>
    <row r="712" spans="11:12" ht="19">
      <c r="K712" s="66"/>
      <c r="L712" s="66"/>
    </row>
    <row r="713" spans="11:12" ht="19">
      <c r="K713" s="66"/>
      <c r="L713" s="66"/>
    </row>
    <row r="714" spans="11:12" ht="19">
      <c r="K714" s="66"/>
      <c r="L714" s="66"/>
    </row>
    <row r="715" spans="11:12" ht="19">
      <c r="K715" s="66"/>
      <c r="L715" s="66"/>
    </row>
    <row r="716" spans="11:12" ht="19">
      <c r="K716" s="66"/>
      <c r="L716" s="66"/>
    </row>
    <row r="717" spans="11:12" ht="19">
      <c r="K717" s="66"/>
      <c r="L717" s="66"/>
    </row>
    <row r="718" spans="11:12" ht="19">
      <c r="K718" s="66"/>
      <c r="L718" s="66"/>
    </row>
    <row r="719" spans="11:12" ht="19">
      <c r="K719" s="66"/>
      <c r="L719" s="66"/>
    </row>
    <row r="720" spans="11:12" ht="19">
      <c r="K720" s="66"/>
      <c r="L720" s="66"/>
    </row>
    <row r="721" spans="11:12" ht="19">
      <c r="K721" s="66"/>
      <c r="L721" s="66"/>
    </row>
    <row r="722" spans="11:12" ht="19">
      <c r="K722" s="66"/>
      <c r="L722" s="66"/>
    </row>
    <row r="723" spans="11:12" ht="19">
      <c r="K723" s="66"/>
      <c r="L723" s="66"/>
    </row>
    <row r="724" spans="11:12" ht="19">
      <c r="K724" s="66"/>
      <c r="L724" s="66"/>
    </row>
    <row r="725" spans="11:12" ht="19">
      <c r="K725" s="66"/>
      <c r="L725" s="66"/>
    </row>
    <row r="726" spans="11:12" ht="19">
      <c r="K726" s="66"/>
      <c r="L726" s="66"/>
    </row>
    <row r="727" spans="11:12" ht="19">
      <c r="K727" s="66"/>
      <c r="L727" s="66"/>
    </row>
    <row r="728" spans="11:12" ht="19">
      <c r="K728" s="66"/>
      <c r="L728" s="66"/>
    </row>
    <row r="729" spans="11:12" ht="19">
      <c r="K729" s="66"/>
      <c r="L729" s="66"/>
    </row>
    <row r="730" spans="11:12" ht="19">
      <c r="K730" s="66"/>
      <c r="L730" s="66"/>
    </row>
    <row r="731" spans="11:12" ht="19">
      <c r="K731" s="66"/>
      <c r="L731" s="66"/>
    </row>
    <row r="732" spans="11:12" ht="19">
      <c r="K732" s="66"/>
      <c r="L732" s="66"/>
    </row>
    <row r="733" spans="11:12" ht="19">
      <c r="K733" s="66"/>
      <c r="L733" s="66"/>
    </row>
    <row r="734" spans="11:12" ht="19">
      <c r="K734" s="66"/>
      <c r="L734" s="66"/>
    </row>
    <row r="735" spans="11:12" ht="19">
      <c r="K735" s="66"/>
      <c r="L735" s="66"/>
    </row>
    <row r="736" spans="11:12" ht="19">
      <c r="K736" s="66"/>
      <c r="L736" s="66"/>
    </row>
    <row r="737" spans="11:12" ht="19">
      <c r="K737" s="66"/>
      <c r="L737" s="66"/>
    </row>
    <row r="738" spans="11:12" ht="19">
      <c r="K738" s="66"/>
      <c r="L738" s="66"/>
    </row>
    <row r="739" spans="11:12" ht="19">
      <c r="K739" s="66"/>
      <c r="L739" s="66"/>
    </row>
    <row r="740" spans="11:12" ht="19">
      <c r="K740" s="66"/>
      <c r="L740" s="66"/>
    </row>
    <row r="741" spans="11:12" ht="19">
      <c r="K741" s="66"/>
      <c r="L741" s="66"/>
    </row>
    <row r="742" spans="11:12" ht="19">
      <c r="K742" s="66"/>
      <c r="L742" s="66"/>
    </row>
    <row r="743" spans="11:12" ht="19">
      <c r="K743" s="66"/>
      <c r="L743" s="66"/>
    </row>
    <row r="744" spans="11:12" ht="19">
      <c r="K744" s="66"/>
      <c r="L744" s="66"/>
    </row>
    <row r="745" spans="11:12" ht="19">
      <c r="K745" s="66"/>
      <c r="L745" s="66"/>
    </row>
    <row r="746" spans="11:12" ht="19">
      <c r="K746" s="66"/>
      <c r="L746" s="66"/>
    </row>
    <row r="747" spans="11:12" ht="19">
      <c r="K747" s="66"/>
      <c r="L747" s="66"/>
    </row>
    <row r="748" spans="11:12" ht="19">
      <c r="K748" s="66"/>
      <c r="L748" s="66"/>
    </row>
    <row r="749" spans="11:12" ht="19">
      <c r="K749" s="66"/>
      <c r="L749" s="66"/>
    </row>
    <row r="750" spans="11:12" ht="19">
      <c r="K750" s="66"/>
      <c r="L750" s="66"/>
    </row>
    <row r="751" spans="11:12" ht="19">
      <c r="K751" s="66"/>
      <c r="L751" s="66"/>
    </row>
    <row r="752" spans="11:12" ht="19">
      <c r="K752" s="66"/>
      <c r="L752" s="66"/>
    </row>
    <row r="753" spans="11:12" ht="19">
      <c r="K753" s="66"/>
      <c r="L753" s="66"/>
    </row>
    <row r="754" spans="11:12" ht="19">
      <c r="K754" s="66"/>
      <c r="L754" s="66"/>
    </row>
    <row r="755" spans="11:12" ht="19">
      <c r="K755" s="66"/>
      <c r="L755" s="66"/>
    </row>
    <row r="756" spans="11:12" ht="19">
      <c r="K756" s="66"/>
      <c r="L756" s="66"/>
    </row>
    <row r="757" spans="11:12" ht="19">
      <c r="K757" s="66"/>
      <c r="L757" s="66"/>
    </row>
    <row r="758" spans="11:12" ht="19">
      <c r="K758" s="66"/>
      <c r="L758" s="66"/>
    </row>
    <row r="759" spans="11:12" ht="19">
      <c r="K759" s="66"/>
      <c r="L759" s="66"/>
    </row>
    <row r="760" spans="11:12" ht="19">
      <c r="K760" s="66"/>
      <c r="L760" s="66"/>
    </row>
    <row r="761" spans="11:12" ht="19">
      <c r="K761" s="66"/>
      <c r="L761" s="66"/>
    </row>
    <row r="762" spans="11:12" ht="19">
      <c r="K762" s="66"/>
      <c r="L762" s="66"/>
    </row>
    <row r="763" spans="11:12" ht="19">
      <c r="K763" s="66"/>
      <c r="L763" s="66"/>
    </row>
    <row r="764" spans="11:12" ht="19">
      <c r="K764" s="66"/>
      <c r="L764" s="66"/>
    </row>
    <row r="765" spans="11:12" ht="19">
      <c r="K765" s="66"/>
      <c r="L765" s="66"/>
    </row>
    <row r="766" spans="11:12" ht="19">
      <c r="K766" s="66"/>
      <c r="L766" s="66"/>
    </row>
    <row r="767" spans="11:12" ht="19">
      <c r="K767" s="66"/>
      <c r="L767" s="66"/>
    </row>
    <row r="768" spans="11:12" ht="19">
      <c r="K768" s="66"/>
      <c r="L768" s="66"/>
    </row>
    <row r="769" spans="11:12" ht="19">
      <c r="K769" s="66"/>
      <c r="L769" s="66"/>
    </row>
    <row r="770" spans="11:12" ht="19">
      <c r="K770" s="66"/>
      <c r="L770" s="66"/>
    </row>
    <row r="771" spans="11:12" ht="19">
      <c r="K771" s="66"/>
      <c r="L771" s="66"/>
    </row>
    <row r="772" spans="11:12" ht="19">
      <c r="K772" s="66"/>
      <c r="L772" s="66"/>
    </row>
    <row r="773" spans="11:12" ht="19">
      <c r="K773" s="66"/>
      <c r="L773" s="66"/>
    </row>
    <row r="774" spans="11:12" ht="19">
      <c r="K774" s="66"/>
      <c r="L774" s="66"/>
    </row>
    <row r="775" spans="11:12" ht="19">
      <c r="K775" s="66"/>
      <c r="L775" s="66"/>
    </row>
    <row r="776" spans="11:12" ht="19">
      <c r="K776" s="66"/>
      <c r="L776" s="66"/>
    </row>
    <row r="777" spans="11:12" ht="19">
      <c r="K777" s="66"/>
      <c r="L777" s="66"/>
    </row>
    <row r="778" spans="11:12" ht="19">
      <c r="K778" s="66"/>
      <c r="L778" s="66"/>
    </row>
    <row r="779" spans="11:12" ht="19">
      <c r="K779" s="66"/>
      <c r="L779" s="66"/>
    </row>
    <row r="780" spans="11:12" ht="19">
      <c r="K780" s="66"/>
      <c r="L780" s="66"/>
    </row>
    <row r="781" spans="11:12" ht="19">
      <c r="K781" s="66"/>
      <c r="L781" s="66"/>
    </row>
    <row r="782" spans="11:12" ht="19">
      <c r="K782" s="66"/>
      <c r="L782" s="66"/>
    </row>
    <row r="783" spans="11:12" ht="19">
      <c r="K783" s="66"/>
      <c r="L783" s="66"/>
    </row>
    <row r="784" spans="11:12" ht="19">
      <c r="K784" s="66"/>
      <c r="L784" s="66"/>
    </row>
    <row r="785" spans="11:12" ht="19">
      <c r="K785" s="66"/>
      <c r="L785" s="66"/>
    </row>
    <row r="786" spans="11:12" ht="19">
      <c r="K786" s="66"/>
      <c r="L786" s="66"/>
    </row>
    <row r="787" spans="11:12" ht="19">
      <c r="K787" s="66"/>
      <c r="L787" s="66"/>
    </row>
    <row r="788" spans="11:12" ht="19">
      <c r="K788" s="66"/>
      <c r="L788" s="66"/>
    </row>
    <row r="789" spans="11:12" ht="19">
      <c r="K789" s="66"/>
      <c r="L789" s="66"/>
    </row>
    <row r="790" spans="11:12" ht="19">
      <c r="K790" s="66"/>
      <c r="L790" s="66"/>
    </row>
    <row r="791" spans="11:12" ht="19">
      <c r="K791" s="66"/>
      <c r="L791" s="66"/>
    </row>
    <row r="792" spans="11:12" ht="19">
      <c r="K792" s="66"/>
      <c r="L792" s="66"/>
    </row>
    <row r="793" spans="11:12" ht="19">
      <c r="K793" s="66"/>
      <c r="L793" s="66"/>
    </row>
    <row r="794" spans="11:12" ht="19">
      <c r="K794" s="66"/>
      <c r="L794" s="66"/>
    </row>
    <row r="795" spans="11:12" ht="19">
      <c r="K795" s="66"/>
      <c r="L795" s="66"/>
    </row>
    <row r="796" spans="11:12" ht="19">
      <c r="K796" s="66"/>
      <c r="L796" s="66"/>
    </row>
    <row r="797" spans="11:12" ht="19">
      <c r="K797" s="66"/>
      <c r="L797" s="66"/>
    </row>
    <row r="798" spans="11:12" ht="19">
      <c r="K798" s="66"/>
      <c r="L798" s="66"/>
    </row>
    <row r="799" spans="11:12" ht="19">
      <c r="K799" s="66"/>
      <c r="L799" s="66"/>
    </row>
    <row r="800" spans="11:12" ht="19">
      <c r="K800" s="66"/>
      <c r="L800" s="66"/>
    </row>
    <row r="801" spans="11:12" ht="19">
      <c r="K801" s="66"/>
      <c r="L801" s="66"/>
    </row>
    <row r="802" spans="11:12" ht="19">
      <c r="K802" s="66"/>
      <c r="L802" s="66"/>
    </row>
    <row r="803" spans="11:12" ht="19">
      <c r="K803" s="66"/>
      <c r="L803" s="66"/>
    </row>
    <row r="804" spans="11:12" ht="19">
      <c r="K804" s="66"/>
      <c r="L804" s="66"/>
    </row>
    <row r="805" spans="11:12" ht="19">
      <c r="K805" s="66"/>
      <c r="L805" s="66"/>
    </row>
    <row r="806" spans="11:12" ht="19">
      <c r="K806" s="66"/>
      <c r="L806" s="66"/>
    </row>
    <row r="807" spans="11:12" ht="19">
      <c r="K807" s="66"/>
      <c r="L807" s="66"/>
    </row>
    <row r="808" spans="11:12" ht="19">
      <c r="K808" s="66"/>
      <c r="L808" s="66"/>
    </row>
    <row r="809" spans="11:12" ht="19">
      <c r="K809" s="66"/>
      <c r="L809" s="66"/>
    </row>
    <row r="810" spans="11:12" ht="19">
      <c r="K810" s="66"/>
      <c r="L810" s="66"/>
    </row>
    <row r="811" spans="11:12" ht="19">
      <c r="K811" s="66"/>
      <c r="L811" s="66"/>
    </row>
    <row r="812" spans="11:12" ht="19">
      <c r="K812" s="66"/>
      <c r="L812" s="66"/>
    </row>
    <row r="813" spans="11:12" ht="19">
      <c r="K813" s="66"/>
      <c r="L813" s="66"/>
    </row>
    <row r="814" spans="11:12" ht="19">
      <c r="K814" s="66"/>
      <c r="L814" s="66"/>
    </row>
    <row r="815" spans="11:12" ht="19">
      <c r="K815" s="66"/>
      <c r="L815" s="66"/>
    </row>
    <row r="816" spans="11:12" ht="19">
      <c r="K816" s="66"/>
      <c r="L816" s="66"/>
    </row>
    <row r="817" spans="11:12" ht="19">
      <c r="K817" s="66"/>
      <c r="L817" s="66"/>
    </row>
    <row r="818" spans="11:12" ht="19">
      <c r="K818" s="66"/>
      <c r="L818" s="66"/>
    </row>
    <row r="819" spans="11:12" ht="19">
      <c r="K819" s="66"/>
      <c r="L819" s="66"/>
    </row>
    <row r="820" spans="11:12" ht="19">
      <c r="K820" s="66"/>
      <c r="L820" s="66"/>
    </row>
    <row r="821" spans="11:12" ht="19">
      <c r="K821" s="66"/>
      <c r="L821" s="66"/>
    </row>
    <row r="822" spans="11:12" ht="19">
      <c r="K822" s="66"/>
      <c r="L822" s="66"/>
    </row>
    <row r="823" spans="11:12" ht="19">
      <c r="K823" s="66"/>
      <c r="L823" s="66"/>
    </row>
    <row r="824" spans="11:12" ht="19">
      <c r="K824" s="66"/>
      <c r="L824" s="66"/>
    </row>
    <row r="825" spans="11:12" ht="19">
      <c r="K825" s="66"/>
      <c r="L825" s="66"/>
    </row>
    <row r="826" spans="11:12" ht="19">
      <c r="K826" s="66"/>
      <c r="L826" s="66"/>
    </row>
    <row r="827" spans="11:12" ht="19">
      <c r="K827" s="66"/>
      <c r="L827" s="66"/>
    </row>
    <row r="828" spans="11:12" ht="19">
      <c r="K828" s="66"/>
      <c r="L828" s="66"/>
    </row>
    <row r="829" spans="11:12" ht="19">
      <c r="K829" s="66"/>
      <c r="L829" s="66"/>
    </row>
    <row r="830" spans="11:12" ht="19">
      <c r="K830" s="66"/>
      <c r="L830" s="66"/>
    </row>
    <row r="831" spans="11:12" ht="19">
      <c r="K831" s="66"/>
      <c r="L831" s="66"/>
    </row>
    <row r="832" spans="11:12" ht="19">
      <c r="K832" s="66"/>
      <c r="L832" s="66"/>
    </row>
    <row r="833" spans="11:12" ht="19">
      <c r="K833" s="66"/>
      <c r="L833" s="66"/>
    </row>
    <row r="834" spans="11:12" ht="19">
      <c r="K834" s="66"/>
      <c r="L834" s="66"/>
    </row>
    <row r="835" spans="11:12" ht="19">
      <c r="K835" s="66"/>
      <c r="L835" s="66"/>
    </row>
    <row r="836" spans="11:12" ht="19">
      <c r="K836" s="66"/>
      <c r="L836" s="66"/>
    </row>
    <row r="837" spans="11:12" ht="19">
      <c r="K837" s="66"/>
      <c r="L837" s="66"/>
    </row>
    <row r="838" spans="11:12" ht="19">
      <c r="K838" s="66"/>
      <c r="L838" s="66"/>
    </row>
    <row r="839" spans="11:12" ht="19">
      <c r="K839" s="66"/>
      <c r="L839" s="66"/>
    </row>
    <row r="840" spans="11:12" ht="19">
      <c r="K840" s="66"/>
      <c r="L840" s="66"/>
    </row>
    <row r="841" spans="11:12" ht="19">
      <c r="K841" s="66"/>
      <c r="L841" s="66"/>
    </row>
    <row r="842" spans="11:12" ht="19">
      <c r="K842" s="66"/>
      <c r="L842" s="66"/>
    </row>
    <row r="843" spans="11:12" ht="19">
      <c r="K843" s="66"/>
      <c r="L843" s="66"/>
    </row>
    <row r="844" spans="11:12" ht="19">
      <c r="K844" s="66"/>
      <c r="L844" s="66"/>
    </row>
    <row r="845" spans="11:12" ht="19">
      <c r="K845" s="66"/>
      <c r="L845" s="66"/>
    </row>
    <row r="846" spans="11:12" ht="19">
      <c r="K846" s="66"/>
      <c r="L846" s="66"/>
    </row>
    <row r="847" spans="11:12" ht="19">
      <c r="K847" s="66"/>
      <c r="L847" s="66"/>
    </row>
    <row r="848" spans="11:12" ht="19">
      <c r="K848" s="66"/>
      <c r="L848" s="66"/>
    </row>
    <row r="849" spans="11:12" ht="19">
      <c r="K849" s="66"/>
      <c r="L849" s="66"/>
    </row>
    <row r="850" spans="11:12" ht="19">
      <c r="K850" s="66"/>
      <c r="L850" s="66"/>
    </row>
    <row r="851" spans="11:12" ht="19">
      <c r="K851" s="66"/>
      <c r="L851" s="66"/>
    </row>
    <row r="852" spans="11:12" ht="19">
      <c r="K852" s="66"/>
      <c r="L852" s="66"/>
    </row>
    <row r="853" spans="11:12" ht="19">
      <c r="K853" s="66"/>
      <c r="L853" s="66"/>
    </row>
    <row r="854" spans="11:12" ht="19">
      <c r="K854" s="66"/>
      <c r="L854" s="66"/>
    </row>
    <row r="855" spans="11:12" ht="19">
      <c r="K855" s="66"/>
      <c r="L855" s="66"/>
    </row>
    <row r="856" spans="11:12" ht="19">
      <c r="K856" s="66"/>
      <c r="L856" s="66"/>
    </row>
    <row r="857" spans="11:12" ht="19">
      <c r="K857" s="66"/>
      <c r="L857" s="66"/>
    </row>
    <row r="858" spans="11:12" ht="19">
      <c r="K858" s="66"/>
      <c r="L858" s="66"/>
    </row>
    <row r="859" spans="11:12" ht="19">
      <c r="K859" s="66"/>
      <c r="L859" s="66"/>
    </row>
    <row r="860" spans="11:12" ht="19">
      <c r="K860" s="66"/>
      <c r="L860" s="66"/>
    </row>
    <row r="861" spans="11:12" ht="19">
      <c r="K861" s="66"/>
      <c r="L861" s="66"/>
    </row>
    <row r="862" spans="11:12" ht="19">
      <c r="K862" s="66"/>
      <c r="L862" s="66"/>
    </row>
    <row r="863" spans="11:12" ht="19">
      <c r="K863" s="66"/>
      <c r="L863" s="66"/>
    </row>
    <row r="864" spans="11:12" ht="19">
      <c r="K864" s="66"/>
      <c r="L864" s="66"/>
    </row>
    <row r="865" spans="11:12" ht="19">
      <c r="K865" s="66"/>
      <c r="L865" s="66"/>
    </row>
    <row r="866" spans="11:12" ht="19">
      <c r="K866" s="66"/>
      <c r="L866" s="66"/>
    </row>
    <row r="867" spans="11:12" ht="19">
      <c r="K867" s="66"/>
      <c r="L867" s="66"/>
    </row>
    <row r="868" spans="11:12" ht="19">
      <c r="K868" s="66"/>
      <c r="L868" s="66"/>
    </row>
    <row r="869" spans="11:12" ht="19">
      <c r="K869" s="66"/>
      <c r="L869" s="66"/>
    </row>
    <row r="870" spans="11:12" ht="19">
      <c r="K870" s="66"/>
      <c r="L870" s="66"/>
    </row>
    <row r="871" spans="11:12" ht="19">
      <c r="K871" s="66"/>
      <c r="L871" s="66"/>
    </row>
    <row r="872" spans="11:12" ht="19">
      <c r="K872" s="66"/>
      <c r="L872" s="66"/>
    </row>
    <row r="873" spans="11:12" ht="19">
      <c r="K873" s="66"/>
      <c r="L873" s="66"/>
    </row>
    <row r="874" spans="11:12" ht="19">
      <c r="K874" s="66"/>
      <c r="L874" s="66"/>
    </row>
    <row r="875" spans="11:12" ht="19">
      <c r="K875" s="66"/>
      <c r="L875" s="66"/>
    </row>
    <row r="876" spans="11:12" ht="19">
      <c r="K876" s="66"/>
      <c r="L876" s="66"/>
    </row>
    <row r="877" spans="11:12" ht="19">
      <c r="K877" s="66"/>
      <c r="L877" s="66"/>
    </row>
    <row r="878" spans="11:12" ht="19">
      <c r="K878" s="66"/>
      <c r="L878" s="66"/>
    </row>
    <row r="879" spans="11:12" ht="19">
      <c r="K879" s="66"/>
      <c r="L879" s="66"/>
    </row>
    <row r="880" spans="11:12" ht="19">
      <c r="K880" s="66"/>
      <c r="L880" s="66"/>
    </row>
    <row r="881" spans="11:12" ht="19">
      <c r="K881" s="66"/>
      <c r="L881" s="66"/>
    </row>
    <row r="882" spans="11:12" ht="19">
      <c r="K882" s="66"/>
      <c r="L882" s="66"/>
    </row>
    <row r="883" spans="11:12" ht="19">
      <c r="K883" s="66"/>
      <c r="L883" s="66"/>
    </row>
    <row r="884" spans="11:12" ht="19">
      <c r="K884" s="66"/>
      <c r="L884" s="66"/>
    </row>
    <row r="885" spans="11:12" ht="19">
      <c r="K885" s="66"/>
      <c r="L885" s="66"/>
    </row>
    <row r="886" spans="11:12" ht="19">
      <c r="K886" s="66"/>
      <c r="L886" s="66"/>
    </row>
    <row r="887" spans="11:12" ht="19">
      <c r="K887" s="66"/>
      <c r="L887" s="66"/>
    </row>
    <row r="888" spans="11:12" ht="19">
      <c r="K888" s="66"/>
      <c r="L888" s="66"/>
    </row>
    <row r="889" spans="11:12" ht="19">
      <c r="K889" s="66"/>
      <c r="L889" s="66"/>
    </row>
    <row r="890" spans="11:12" ht="19">
      <c r="K890" s="66"/>
      <c r="L890" s="66"/>
    </row>
    <row r="891" spans="11:12" ht="19">
      <c r="K891" s="66"/>
      <c r="L891" s="66"/>
    </row>
    <row r="892" spans="11:12" ht="19">
      <c r="K892" s="66"/>
      <c r="L892" s="66"/>
    </row>
    <row r="893" spans="11:12" ht="19">
      <c r="K893" s="66"/>
      <c r="L893" s="66"/>
    </row>
    <row r="894" spans="11:12" ht="19">
      <c r="K894" s="66"/>
      <c r="L894" s="66"/>
    </row>
    <row r="895" spans="11:12" ht="19">
      <c r="K895" s="66"/>
      <c r="L895" s="66"/>
    </row>
    <row r="896" spans="11:12" ht="19">
      <c r="K896" s="66"/>
      <c r="L896" s="66"/>
    </row>
    <row r="897" spans="11:12" ht="19">
      <c r="K897" s="66"/>
      <c r="L897" s="66"/>
    </row>
    <row r="898" spans="11:12" ht="19">
      <c r="K898" s="66"/>
      <c r="L898" s="66"/>
    </row>
    <row r="899" spans="11:12" ht="19">
      <c r="K899" s="66"/>
      <c r="L899" s="66"/>
    </row>
    <row r="900" spans="11:12" ht="19">
      <c r="K900" s="66"/>
      <c r="L900" s="66"/>
    </row>
    <row r="901" spans="11:12" ht="19">
      <c r="K901" s="66"/>
      <c r="L901" s="66"/>
    </row>
    <row r="902" spans="11:12" ht="19">
      <c r="K902" s="66"/>
      <c r="L902" s="66"/>
    </row>
    <row r="903" spans="11:12" ht="19">
      <c r="K903" s="66"/>
      <c r="L903" s="66"/>
    </row>
    <row r="904" spans="11:12" ht="19">
      <c r="K904" s="66"/>
      <c r="L904" s="66"/>
    </row>
    <row r="905" spans="11:12" ht="19">
      <c r="K905" s="66"/>
      <c r="L905" s="66"/>
    </row>
    <row r="906" spans="11:12" ht="19">
      <c r="K906" s="66"/>
      <c r="L906" s="66"/>
    </row>
    <row r="907" spans="11:12" ht="19">
      <c r="K907" s="66"/>
      <c r="L907" s="66"/>
    </row>
    <row r="908" spans="11:12" ht="19">
      <c r="K908" s="66"/>
      <c r="L908" s="66"/>
    </row>
    <row r="909" spans="11:12" ht="19">
      <c r="K909" s="66"/>
      <c r="L909" s="66"/>
    </row>
    <row r="910" spans="11:12" ht="19">
      <c r="K910" s="66"/>
      <c r="L910" s="66"/>
    </row>
    <row r="911" spans="11:12" ht="19">
      <c r="K911" s="66"/>
      <c r="L911" s="66"/>
    </row>
    <row r="912" spans="11:12" ht="19">
      <c r="K912" s="66"/>
      <c r="L912" s="66"/>
    </row>
    <row r="913" spans="11:12" ht="19">
      <c r="K913" s="66"/>
      <c r="L913" s="66"/>
    </row>
    <row r="914" spans="11:12" ht="19">
      <c r="K914" s="66"/>
      <c r="L914" s="66"/>
    </row>
    <row r="915" spans="11:12" ht="19">
      <c r="K915" s="66"/>
      <c r="L915" s="66"/>
    </row>
    <row r="916" spans="11:12" ht="19">
      <c r="K916" s="66"/>
      <c r="L916" s="66"/>
    </row>
    <row r="917" spans="11:12" ht="19">
      <c r="K917" s="66"/>
      <c r="L917" s="66"/>
    </row>
    <row r="918" spans="11:12" ht="19">
      <c r="K918" s="66"/>
      <c r="L918" s="66"/>
    </row>
    <row r="919" spans="11:12" ht="19">
      <c r="K919" s="66"/>
      <c r="L919" s="66"/>
    </row>
    <row r="920" spans="11:12" ht="19">
      <c r="K920" s="66"/>
      <c r="L920" s="66"/>
    </row>
    <row r="921" spans="11:12" ht="19">
      <c r="K921" s="66"/>
      <c r="L921" s="66"/>
    </row>
    <row r="922" spans="11:12" ht="19">
      <c r="K922" s="66"/>
      <c r="L922" s="66"/>
    </row>
    <row r="923" spans="11:12" ht="19">
      <c r="K923" s="66"/>
      <c r="L923" s="66"/>
    </row>
    <row r="924" spans="11:12" ht="19">
      <c r="K924" s="66"/>
      <c r="L924" s="66"/>
    </row>
    <row r="925" spans="11:12" ht="19">
      <c r="K925" s="66"/>
      <c r="L925" s="66"/>
    </row>
    <row r="926" spans="11:12" ht="19">
      <c r="K926" s="66"/>
      <c r="L926" s="66"/>
    </row>
    <row r="927" spans="11:12" ht="19">
      <c r="K927" s="66"/>
      <c r="L927" s="66"/>
    </row>
    <row r="928" spans="11:12" ht="19">
      <c r="K928" s="66"/>
      <c r="L928" s="66"/>
    </row>
    <row r="929" spans="11:12" ht="19">
      <c r="K929" s="66"/>
      <c r="L929" s="66"/>
    </row>
    <row r="930" spans="11:12" ht="19">
      <c r="K930" s="66"/>
      <c r="L930" s="66"/>
    </row>
    <row r="931" spans="11:12" ht="19">
      <c r="K931" s="66"/>
      <c r="L931" s="66"/>
    </row>
    <row r="932" spans="11:12" ht="19">
      <c r="K932" s="66"/>
      <c r="L932" s="66"/>
    </row>
    <row r="933" spans="11:12" ht="19">
      <c r="K933" s="66"/>
      <c r="L933" s="66"/>
    </row>
    <row r="934" spans="11:12" ht="19">
      <c r="K934" s="66"/>
      <c r="L934" s="66"/>
    </row>
    <row r="935" spans="11:12" ht="19">
      <c r="K935" s="66"/>
      <c r="L935" s="66"/>
    </row>
    <row r="936" spans="11:12" ht="19">
      <c r="K936" s="66"/>
      <c r="L936" s="66"/>
    </row>
    <row r="937" spans="11:12" ht="19">
      <c r="K937" s="66"/>
      <c r="L937" s="66"/>
    </row>
    <row r="938" spans="11:12" ht="19">
      <c r="K938" s="66"/>
      <c r="L938" s="66"/>
    </row>
    <row r="939" spans="11:12" ht="19">
      <c r="K939" s="66"/>
      <c r="L939" s="66"/>
    </row>
    <row r="940" spans="11:12" ht="19">
      <c r="K940" s="66"/>
      <c r="L940" s="66"/>
    </row>
    <row r="941" spans="11:12" ht="19">
      <c r="K941" s="66"/>
      <c r="L941" s="66"/>
    </row>
    <row r="942" spans="11:12" ht="19">
      <c r="K942" s="66"/>
      <c r="L942" s="66"/>
    </row>
    <row r="943" spans="11:12" ht="19">
      <c r="K943" s="66"/>
      <c r="L943" s="66"/>
    </row>
    <row r="944" spans="11:12" ht="19">
      <c r="K944" s="66"/>
      <c r="L944" s="66"/>
    </row>
    <row r="945" spans="11:12" ht="19">
      <c r="K945" s="66"/>
      <c r="L945" s="66"/>
    </row>
    <row r="946" spans="11:12" ht="19">
      <c r="K946" s="66"/>
      <c r="L946" s="66"/>
    </row>
    <row r="947" spans="11:12" ht="19">
      <c r="K947" s="66"/>
      <c r="L947" s="66"/>
    </row>
    <row r="948" spans="11:12" ht="19">
      <c r="K948" s="66"/>
      <c r="L948" s="66"/>
    </row>
    <row r="949" spans="11:12" ht="19">
      <c r="K949" s="66"/>
      <c r="L949" s="66"/>
    </row>
    <row r="950" spans="11:12" ht="19">
      <c r="K950" s="66"/>
      <c r="L950" s="66"/>
    </row>
    <row r="951" spans="11:12" ht="19">
      <c r="K951" s="66"/>
      <c r="L951" s="66"/>
    </row>
    <row r="952" spans="11:12" ht="19">
      <c r="K952" s="66"/>
      <c r="L952" s="66"/>
    </row>
    <row r="953" spans="11:12" ht="19">
      <c r="K953" s="66"/>
      <c r="L953" s="66"/>
    </row>
    <row r="954" spans="11:12" ht="19">
      <c r="K954" s="66"/>
      <c r="L954" s="66"/>
    </row>
    <row r="955" spans="11:12" ht="19">
      <c r="K955" s="66"/>
      <c r="L955" s="66"/>
    </row>
    <row r="956" spans="11:12" ht="19">
      <c r="K956" s="66"/>
      <c r="L956" s="66"/>
    </row>
    <row r="957" spans="11:12" ht="19">
      <c r="K957" s="66"/>
      <c r="L957" s="66"/>
    </row>
    <row r="958" spans="11:12" ht="19">
      <c r="K958" s="66"/>
      <c r="L958" s="66"/>
    </row>
    <row r="959" spans="11:12" ht="19">
      <c r="K959" s="66"/>
      <c r="L959" s="66"/>
    </row>
    <row r="960" spans="11:12" ht="19">
      <c r="K960" s="66"/>
      <c r="L960" s="66"/>
    </row>
    <row r="961" spans="11:12" ht="19">
      <c r="K961" s="66"/>
      <c r="L961" s="66"/>
    </row>
    <row r="962" spans="11:12" ht="19">
      <c r="K962" s="66"/>
      <c r="L962" s="66"/>
    </row>
    <row r="963" spans="11:12" ht="19">
      <c r="K963" s="66"/>
      <c r="L963" s="66"/>
    </row>
    <row r="964" spans="11:12" ht="19">
      <c r="K964" s="66"/>
      <c r="L964" s="66"/>
    </row>
    <row r="965" spans="11:12" ht="19">
      <c r="K965" s="66"/>
      <c r="L965" s="66"/>
    </row>
    <row r="966" spans="11:12" ht="19">
      <c r="K966" s="66"/>
      <c r="L966" s="66"/>
    </row>
    <row r="967" spans="11:12" ht="19">
      <c r="K967" s="66"/>
      <c r="L967" s="66"/>
    </row>
    <row r="968" spans="11:12" ht="19">
      <c r="K968" s="66"/>
      <c r="L968" s="66"/>
    </row>
    <row r="969" spans="11:12" ht="19">
      <c r="K969" s="66"/>
      <c r="L969" s="66"/>
    </row>
    <row r="970" spans="11:12" ht="19">
      <c r="K970" s="66"/>
      <c r="L970" s="66"/>
    </row>
    <row r="971" spans="11:12" ht="19">
      <c r="K971" s="66"/>
      <c r="L971" s="66"/>
    </row>
    <row r="972" spans="11:12" ht="19">
      <c r="K972" s="66"/>
      <c r="L972" s="66"/>
    </row>
    <row r="973" spans="11:12" ht="19">
      <c r="K973" s="66"/>
      <c r="L973" s="66"/>
    </row>
    <row r="974" spans="11:12" ht="19">
      <c r="K974" s="66"/>
      <c r="L974" s="66"/>
    </row>
    <row r="975" spans="11:12" ht="19">
      <c r="K975" s="66"/>
      <c r="L975" s="66"/>
    </row>
    <row r="976" spans="11:12" ht="19">
      <c r="K976" s="66"/>
      <c r="L976" s="66"/>
    </row>
    <row r="977" spans="11:12" ht="19">
      <c r="K977" s="66"/>
      <c r="L977" s="66"/>
    </row>
    <row r="978" spans="11:12" ht="19">
      <c r="K978" s="66"/>
      <c r="L978" s="66"/>
    </row>
    <row r="979" spans="11:12" ht="19">
      <c r="K979" s="66"/>
      <c r="L979" s="66"/>
    </row>
    <row r="980" spans="11:12" ht="19">
      <c r="K980" s="66"/>
      <c r="L980" s="66"/>
    </row>
    <row r="981" spans="11:12" ht="19">
      <c r="K981" s="66"/>
      <c r="L981" s="66"/>
    </row>
    <row r="982" spans="11:12" ht="19">
      <c r="K982" s="66"/>
      <c r="L982" s="66"/>
    </row>
    <row r="983" spans="11:12" ht="19">
      <c r="K983" s="66"/>
      <c r="L983" s="66"/>
    </row>
    <row r="984" spans="11:12" ht="19">
      <c r="K984" s="66"/>
      <c r="L984" s="66"/>
    </row>
    <row r="985" spans="11:12" ht="19">
      <c r="K985" s="66"/>
      <c r="L985" s="66"/>
    </row>
    <row r="986" spans="11:12" ht="19">
      <c r="K986" s="66"/>
      <c r="L986" s="66"/>
    </row>
    <row r="987" spans="11:12" ht="19">
      <c r="K987" s="66"/>
      <c r="L987" s="66"/>
    </row>
    <row r="988" spans="11:12" ht="19">
      <c r="K988" s="66"/>
      <c r="L988" s="66"/>
    </row>
    <row r="989" spans="11:12" ht="19">
      <c r="K989" s="66"/>
      <c r="L989" s="66"/>
    </row>
    <row r="990" spans="11:12" ht="19">
      <c r="K990" s="66"/>
      <c r="L990" s="66"/>
    </row>
    <row r="991" spans="11:12" ht="19">
      <c r="K991" s="66"/>
      <c r="L991" s="66"/>
    </row>
    <row r="992" spans="11:12" ht="19">
      <c r="K992" s="66"/>
      <c r="L992" s="66"/>
    </row>
    <row r="993" spans="11:12" ht="19">
      <c r="K993" s="66"/>
      <c r="L993" s="66"/>
    </row>
    <row r="994" spans="11:12" ht="19">
      <c r="K994" s="66"/>
      <c r="L994" s="66"/>
    </row>
    <row r="995" spans="11:12" ht="19">
      <c r="K995" s="66"/>
      <c r="L995" s="66"/>
    </row>
    <row r="996" spans="11:12" ht="19">
      <c r="K996" s="66"/>
      <c r="L996" s="66"/>
    </row>
    <row r="997" spans="11:12" ht="19">
      <c r="K997" s="66"/>
      <c r="L997" s="66"/>
    </row>
    <row r="998" spans="11:12" ht="19">
      <c r="K998" s="66"/>
      <c r="L998" s="66"/>
    </row>
    <row r="999" spans="11:12" ht="19">
      <c r="K999" s="66"/>
      <c r="L999" s="66"/>
    </row>
    <row r="1000" spans="11:12" ht="19">
      <c r="K1000" s="66"/>
      <c r="L1000" s="66"/>
    </row>
    <row r="1001" spans="11:12" ht="19">
      <c r="K1001" s="66"/>
      <c r="L1001" s="66"/>
    </row>
    <row r="1002" spans="11:12" ht="19">
      <c r="K1002" s="66"/>
      <c r="L1002" s="66"/>
    </row>
    <row r="1003" spans="11:12" ht="19">
      <c r="K1003" s="66"/>
      <c r="L1003" s="66"/>
    </row>
    <row r="1004" spans="11:12" ht="19">
      <c r="K1004" s="66"/>
      <c r="L1004" s="66"/>
    </row>
    <row r="1005" spans="11:12" ht="19">
      <c r="K1005" s="66"/>
      <c r="L1005" s="66"/>
    </row>
    <row r="1006" spans="11:12" ht="19">
      <c r="K1006" s="66"/>
      <c r="L1006" s="66"/>
    </row>
    <row r="1007" spans="11:12" ht="19">
      <c r="K1007" s="66"/>
      <c r="L1007" s="66"/>
    </row>
    <row r="1008" spans="11:12" ht="19">
      <c r="K1008" s="66"/>
      <c r="L1008" s="66"/>
    </row>
    <row r="1009" spans="11:12" ht="19">
      <c r="K1009" s="66"/>
      <c r="L1009" s="66"/>
    </row>
  </sheetData>
  <mergeCells count="3">
    <mergeCell ref="D2:F2"/>
    <mergeCell ref="A4:D4"/>
    <mergeCell ref="F4:K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Introduction</vt:lpstr>
      <vt:lpstr>Daily Raw Data (Q1)</vt:lpstr>
      <vt:lpstr>Daily Rolling Window (Q4)</vt:lpstr>
      <vt:lpstr>Monthly Raw Data (Q1)</vt:lpstr>
      <vt:lpstr>Monthly Rolling Window (Q4)</vt:lpstr>
      <vt:lpstr>Betas (Q3 and Q4)</vt:lpstr>
      <vt:lpstr>Static Hedging (Daily RW)</vt:lpstr>
      <vt:lpstr>Static Hedging (Monthly RW)</vt:lpstr>
      <vt:lpstr>Dynamic Hedging (Daily RW)</vt:lpstr>
      <vt:lpstr>Dynamic Hedging (Monthly RW)</vt:lpstr>
      <vt:lpstr>betaADTN</vt:lpstr>
      <vt:lpstr>betaADTN2</vt:lpstr>
      <vt:lpstr>betaGS</vt:lpstr>
      <vt:lpstr>betaGS2</vt:lpstr>
      <vt:lpstr>betaHD</vt:lpstr>
      <vt:lpstr>betaHD2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Shuto Araki</cp:lastModifiedBy>
  <dcterms:created xsi:type="dcterms:W3CDTF">2018-04-22T20:55:22Z</dcterms:created>
  <dcterms:modified xsi:type="dcterms:W3CDTF">2018-05-18T21:15:04Z</dcterms:modified>
</cp:coreProperties>
</file>