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to/Downloads/"/>
    </mc:Choice>
  </mc:AlternateContent>
  <xr:revisionPtr revIDLastSave="0" documentId="13_ncr:1_{959220FC-47DA-B04A-A56C-AF224D18BF79}" xr6:coauthVersionLast="32" xr6:coauthVersionMax="32" xr10:uidLastSave="{00000000-0000-0000-0000-000000000000}"/>
  <bookViews>
    <workbookView xWindow="0" yWindow="0" windowWidth="28800" windowHeight="18000" activeTab="6" xr2:uid="{00000000-000D-0000-FFFF-FFFF00000000}"/>
  </bookViews>
  <sheets>
    <sheet name="Introduction" sheetId="6" r:id="rId1"/>
    <sheet name="Historical Volatility" sheetId="1" r:id="rId2"/>
    <sheet name="Black-Scholes Model (Q1 and Q2)" sheetId="2" r:id="rId3"/>
    <sheet name="Binomial Tree Model (Q3)" sheetId="4" r:id="rId4"/>
    <sheet name="Historical Vol. Hedging (Q3)" sheetId="8" r:id="rId5"/>
    <sheet name="Implied Volatility (Q4)" sheetId="5" r:id="rId6"/>
    <sheet name="Implied Vol. Hedging (Q5)" sheetId="7" r:id="rId7"/>
  </sheets>
  <definedNames>
    <definedName name="bigT" localSheetId="5">'Implied Volatility (Q4)'!$C$9</definedName>
    <definedName name="bigT">'Black-Scholes Model (Q1 and Q2)'!$C$9</definedName>
    <definedName name="bigT2" localSheetId="5">'Implied Volatility (Q4)'!$C$20</definedName>
    <definedName name="bigT2">'Black-Scholes Model (Q1 and Q2)'!$C$20</definedName>
    <definedName name="divRate" localSheetId="5">'Implied Volatility (Q4)'!$C$6</definedName>
    <definedName name="divRate">'Black-Scholes Model (Q1 and Q2)'!$C$6</definedName>
    <definedName name="riskFreeRate" localSheetId="5">'Implied Volatility (Q4)'!$C$7</definedName>
    <definedName name="riskFreeRate">'Black-Scholes Model (Q1 and Q2)'!$C$7</definedName>
    <definedName name="sigma" localSheetId="5">'Implied Volatility (Q4)'!$C$8</definedName>
    <definedName name="sigma">'Black-Scholes Model (Q1 and Q2)'!$C$8</definedName>
    <definedName name="sigma2" localSheetId="5">'Implied Volatility (Q4)'!$C$19</definedName>
    <definedName name="sigma2">'Black-Scholes Model (Q1 and Q2)'!$C$19</definedName>
    <definedName name="solver_adj" localSheetId="5" hidden="1">'Implied Volatility (Q4)'!$C$8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opt" localSheetId="5" hidden="1">'Implied Volatility (Q4)'!$H$4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2.08</definedName>
    <definedName name="solver_ver" localSheetId="5" hidden="1">2</definedName>
    <definedName name="stockPrice" localSheetId="5">'Implied Volatility (Q4)'!$C$5</definedName>
    <definedName name="stockPrice">'Black-Scholes Model (Q1 and Q2)'!$C$5</definedName>
    <definedName name="stockPrice2" localSheetId="5">'Implied Volatility (Q4)'!$C$16</definedName>
    <definedName name="stockPrice2">'Black-Scholes Model (Q1 and Q2)'!$C$16</definedName>
    <definedName name="strikePrice" localSheetId="5">'Implied Volatility (Q4)'!$C$10</definedName>
    <definedName name="strikePrice">'Black-Scholes Model (Q1 and Q2)'!$C$10</definedName>
  </definedNames>
  <calcPr calcId="179017" concurrentCalc="0"/>
</workbook>
</file>

<file path=xl/calcChain.xml><?xml version="1.0" encoding="utf-8"?>
<calcChain xmlns="http://schemas.openxmlformats.org/spreadsheetml/2006/main">
  <c r="E17" i="2" l="1"/>
  <c r="E16" i="2"/>
  <c r="C8" i="2"/>
  <c r="E18" i="2"/>
  <c r="E19" i="2"/>
  <c r="H15" i="2"/>
  <c r="C19" i="2"/>
  <c r="C9" i="5"/>
  <c r="C20" i="5"/>
  <c r="E17" i="5"/>
  <c r="E21" i="5"/>
  <c r="E16" i="5"/>
  <c r="E20" i="5"/>
  <c r="E19" i="5"/>
  <c r="E18" i="5"/>
  <c r="H16" i="5"/>
  <c r="H15" i="5"/>
  <c r="E6" i="5"/>
  <c r="E10" i="5"/>
  <c r="E5" i="5"/>
  <c r="E9" i="5"/>
  <c r="E8" i="5"/>
  <c r="E7" i="5"/>
  <c r="H5" i="5"/>
  <c r="H4" i="5"/>
  <c r="D8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0" i="2"/>
  <c r="E2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G6" i="1"/>
  <c r="G7" i="1"/>
  <c r="E20" i="2"/>
  <c r="H16" i="2"/>
  <c r="C9" i="2"/>
  <c r="E6" i="2"/>
  <c r="E10" i="2"/>
  <c r="E5" i="2"/>
  <c r="E9" i="2"/>
  <c r="E8" i="2"/>
  <c r="E7" i="2"/>
  <c r="H5" i="2"/>
  <c r="H4" i="2"/>
  <c r="C1262" i="1"/>
  <c r="D1262" i="1"/>
  <c r="C1261" i="1"/>
  <c r="D1261" i="1"/>
  <c r="C1260" i="1"/>
  <c r="D1260" i="1"/>
  <c r="C1259" i="1"/>
  <c r="D1259" i="1"/>
  <c r="C1258" i="1"/>
  <c r="D1258" i="1"/>
  <c r="C1257" i="1"/>
  <c r="D1257" i="1"/>
  <c r="C1256" i="1"/>
  <c r="D1256" i="1"/>
  <c r="C1255" i="1"/>
  <c r="D1255" i="1"/>
  <c r="C1254" i="1"/>
  <c r="D1254" i="1"/>
  <c r="C1253" i="1"/>
  <c r="D1253" i="1"/>
  <c r="C1252" i="1"/>
  <c r="D1252" i="1"/>
  <c r="C1251" i="1"/>
  <c r="D1251" i="1"/>
  <c r="C1250" i="1"/>
  <c r="D1250" i="1"/>
  <c r="C1249" i="1"/>
  <c r="D1249" i="1"/>
  <c r="C1248" i="1"/>
  <c r="D1248" i="1"/>
  <c r="C1247" i="1"/>
  <c r="D1247" i="1"/>
  <c r="C1246" i="1"/>
  <c r="D1246" i="1"/>
  <c r="C1245" i="1"/>
  <c r="D1245" i="1"/>
  <c r="C1244" i="1"/>
  <c r="D1244" i="1"/>
  <c r="C1243" i="1"/>
  <c r="D1243" i="1"/>
  <c r="C1242" i="1"/>
  <c r="D1242" i="1"/>
  <c r="C1241" i="1"/>
  <c r="D1241" i="1"/>
  <c r="C1240" i="1"/>
  <c r="D1240" i="1"/>
  <c r="C1239" i="1"/>
  <c r="D1239" i="1"/>
  <c r="C1238" i="1"/>
  <c r="D1238" i="1"/>
  <c r="C1237" i="1"/>
  <c r="D1237" i="1"/>
  <c r="C1236" i="1"/>
  <c r="D1236" i="1"/>
  <c r="C1235" i="1"/>
  <c r="D1235" i="1"/>
  <c r="C1234" i="1"/>
  <c r="D1234" i="1"/>
  <c r="C1233" i="1"/>
  <c r="D1233" i="1"/>
  <c r="C1232" i="1"/>
  <c r="D1232" i="1"/>
  <c r="C1231" i="1"/>
  <c r="D1231" i="1"/>
  <c r="C1230" i="1"/>
  <c r="D1230" i="1"/>
  <c r="C1229" i="1"/>
  <c r="D1229" i="1"/>
  <c r="C1228" i="1"/>
  <c r="D1228" i="1"/>
  <c r="C1227" i="1"/>
  <c r="D1227" i="1"/>
  <c r="C1226" i="1"/>
  <c r="D1226" i="1"/>
  <c r="C1225" i="1"/>
  <c r="D1225" i="1"/>
  <c r="C1224" i="1"/>
  <c r="D1224" i="1"/>
  <c r="C1223" i="1"/>
  <c r="D1223" i="1"/>
  <c r="C1222" i="1"/>
  <c r="D1222" i="1"/>
  <c r="C1221" i="1"/>
  <c r="D1221" i="1"/>
  <c r="C1220" i="1"/>
  <c r="D1220" i="1"/>
  <c r="C1219" i="1"/>
  <c r="D1219" i="1"/>
  <c r="C1218" i="1"/>
  <c r="D1218" i="1"/>
  <c r="C1217" i="1"/>
  <c r="D1217" i="1"/>
  <c r="C1216" i="1"/>
  <c r="D1216" i="1"/>
  <c r="C1215" i="1"/>
  <c r="D1215" i="1"/>
  <c r="C1214" i="1"/>
  <c r="D1214" i="1"/>
  <c r="C1213" i="1"/>
  <c r="D1213" i="1"/>
  <c r="C1212" i="1"/>
  <c r="D1212" i="1"/>
  <c r="C1211" i="1"/>
  <c r="D1211" i="1"/>
  <c r="C1210" i="1"/>
  <c r="D1210" i="1"/>
  <c r="C1209" i="1"/>
  <c r="D1209" i="1"/>
  <c r="C1208" i="1"/>
  <c r="D1208" i="1"/>
  <c r="C1207" i="1"/>
  <c r="D1207" i="1"/>
  <c r="C1206" i="1"/>
  <c r="D1206" i="1"/>
  <c r="C1205" i="1"/>
  <c r="D1205" i="1"/>
  <c r="C1204" i="1"/>
  <c r="D1204" i="1"/>
  <c r="C1203" i="1"/>
  <c r="D1203" i="1"/>
  <c r="C1202" i="1"/>
  <c r="D1202" i="1"/>
  <c r="C1201" i="1"/>
  <c r="D1201" i="1"/>
  <c r="C1200" i="1"/>
  <c r="D1200" i="1"/>
  <c r="C1199" i="1"/>
  <c r="D1199" i="1"/>
  <c r="C1198" i="1"/>
  <c r="D1198" i="1"/>
  <c r="C1197" i="1"/>
  <c r="D1197" i="1"/>
  <c r="C1196" i="1"/>
  <c r="D1196" i="1"/>
  <c r="C1195" i="1"/>
  <c r="D1195" i="1"/>
  <c r="C1194" i="1"/>
  <c r="D1194" i="1"/>
  <c r="C1193" i="1"/>
  <c r="D1193" i="1"/>
  <c r="C1192" i="1"/>
  <c r="D1192" i="1"/>
  <c r="C1191" i="1"/>
  <c r="D1191" i="1"/>
  <c r="C1190" i="1"/>
  <c r="D1190" i="1"/>
  <c r="C1189" i="1"/>
  <c r="D1189" i="1"/>
  <c r="C1188" i="1"/>
  <c r="D1188" i="1"/>
  <c r="C1187" i="1"/>
  <c r="D1187" i="1"/>
  <c r="C1186" i="1"/>
  <c r="D1186" i="1"/>
  <c r="C1185" i="1"/>
  <c r="D1185" i="1"/>
  <c r="C1184" i="1"/>
  <c r="D1184" i="1"/>
  <c r="C1183" i="1"/>
  <c r="D1183" i="1"/>
  <c r="C1182" i="1"/>
  <c r="D1182" i="1"/>
  <c r="C1181" i="1"/>
  <c r="D1181" i="1"/>
  <c r="C1180" i="1"/>
  <c r="D1180" i="1"/>
  <c r="C1179" i="1"/>
  <c r="D1179" i="1"/>
  <c r="C1178" i="1"/>
  <c r="D1178" i="1"/>
  <c r="C1177" i="1"/>
  <c r="D1177" i="1"/>
  <c r="C1176" i="1"/>
  <c r="D1176" i="1"/>
  <c r="C1175" i="1"/>
  <c r="D1175" i="1"/>
  <c r="C1174" i="1"/>
  <c r="D1174" i="1"/>
  <c r="C1173" i="1"/>
  <c r="D1173" i="1"/>
  <c r="C1172" i="1"/>
  <c r="D1172" i="1"/>
  <c r="C1171" i="1"/>
  <c r="D1171" i="1"/>
  <c r="C1170" i="1"/>
  <c r="D1170" i="1"/>
  <c r="C1169" i="1"/>
  <c r="D1169" i="1"/>
  <c r="C1168" i="1"/>
  <c r="D1168" i="1"/>
  <c r="C1167" i="1"/>
  <c r="D1167" i="1"/>
  <c r="C1166" i="1"/>
  <c r="D1166" i="1"/>
  <c r="C1165" i="1"/>
  <c r="D1165" i="1"/>
  <c r="C1164" i="1"/>
  <c r="D1164" i="1"/>
  <c r="C1163" i="1"/>
  <c r="D1163" i="1"/>
  <c r="C1162" i="1"/>
  <c r="D1162" i="1"/>
  <c r="C1161" i="1"/>
  <c r="D1161" i="1"/>
  <c r="C1160" i="1"/>
  <c r="D1160" i="1"/>
  <c r="C1159" i="1"/>
  <c r="D1159" i="1"/>
  <c r="C1158" i="1"/>
  <c r="D1158" i="1"/>
  <c r="C1157" i="1"/>
  <c r="D1157" i="1"/>
  <c r="C1156" i="1"/>
  <c r="D1156" i="1"/>
  <c r="C1155" i="1"/>
  <c r="D1155" i="1"/>
  <c r="C1154" i="1"/>
  <c r="D1154" i="1"/>
  <c r="C1153" i="1"/>
  <c r="D1153" i="1"/>
  <c r="C1152" i="1"/>
  <c r="D1152" i="1"/>
  <c r="C1151" i="1"/>
  <c r="D1151" i="1"/>
  <c r="C1150" i="1"/>
  <c r="D1150" i="1"/>
  <c r="C1149" i="1"/>
  <c r="D1149" i="1"/>
  <c r="C1148" i="1"/>
  <c r="D1148" i="1"/>
  <c r="C1147" i="1"/>
  <c r="D1147" i="1"/>
  <c r="C1146" i="1"/>
  <c r="D1146" i="1"/>
  <c r="C1145" i="1"/>
  <c r="D1145" i="1"/>
  <c r="C1144" i="1"/>
  <c r="D1144" i="1"/>
  <c r="C1143" i="1"/>
  <c r="D1143" i="1"/>
  <c r="C1142" i="1"/>
  <c r="D1142" i="1"/>
  <c r="C1141" i="1"/>
  <c r="D1141" i="1"/>
  <c r="C1140" i="1"/>
  <c r="D1140" i="1"/>
  <c r="C1139" i="1"/>
  <c r="D1139" i="1"/>
  <c r="C1138" i="1"/>
  <c r="D1138" i="1"/>
  <c r="C1137" i="1"/>
  <c r="D1137" i="1"/>
  <c r="C1136" i="1"/>
  <c r="D1136" i="1"/>
  <c r="C1135" i="1"/>
  <c r="D1135" i="1"/>
  <c r="C1134" i="1"/>
  <c r="D1134" i="1"/>
  <c r="C1133" i="1"/>
  <c r="D1133" i="1"/>
  <c r="C1132" i="1"/>
  <c r="D1132" i="1"/>
  <c r="C1131" i="1"/>
  <c r="D1131" i="1"/>
  <c r="C1130" i="1"/>
  <c r="D1130" i="1"/>
  <c r="C1129" i="1"/>
  <c r="D1129" i="1"/>
  <c r="C1128" i="1"/>
  <c r="D1128" i="1"/>
  <c r="C1127" i="1"/>
  <c r="D1127" i="1"/>
  <c r="C1126" i="1"/>
  <c r="D1126" i="1"/>
  <c r="C1125" i="1"/>
  <c r="D1125" i="1"/>
  <c r="C1124" i="1"/>
  <c r="D1124" i="1"/>
  <c r="C1123" i="1"/>
  <c r="D1123" i="1"/>
  <c r="C1122" i="1"/>
  <c r="D1122" i="1"/>
  <c r="C1121" i="1"/>
  <c r="D1121" i="1"/>
  <c r="C1120" i="1"/>
  <c r="D1120" i="1"/>
  <c r="C1119" i="1"/>
  <c r="D1119" i="1"/>
  <c r="C1118" i="1"/>
  <c r="D1118" i="1"/>
  <c r="C1117" i="1"/>
  <c r="D1117" i="1"/>
  <c r="C1116" i="1"/>
  <c r="D1116" i="1"/>
  <c r="C1115" i="1"/>
  <c r="D1115" i="1"/>
  <c r="C1114" i="1"/>
  <c r="D1114" i="1"/>
  <c r="C1113" i="1"/>
  <c r="D1113" i="1"/>
  <c r="C1112" i="1"/>
  <c r="D1112" i="1"/>
  <c r="C1111" i="1"/>
  <c r="D1111" i="1"/>
  <c r="C1110" i="1"/>
  <c r="D1110" i="1"/>
  <c r="C1109" i="1"/>
  <c r="D1109" i="1"/>
  <c r="C1108" i="1"/>
  <c r="D1108" i="1"/>
  <c r="C1107" i="1"/>
  <c r="D1107" i="1"/>
  <c r="C1106" i="1"/>
  <c r="D1106" i="1"/>
  <c r="C1105" i="1"/>
  <c r="D1105" i="1"/>
  <c r="C1104" i="1"/>
  <c r="D1104" i="1"/>
  <c r="C1103" i="1"/>
  <c r="D1103" i="1"/>
  <c r="C1102" i="1"/>
  <c r="D1102" i="1"/>
  <c r="C1101" i="1"/>
  <c r="D1101" i="1"/>
  <c r="C1100" i="1"/>
  <c r="D1100" i="1"/>
  <c r="C1099" i="1"/>
  <c r="D1099" i="1"/>
  <c r="C1098" i="1"/>
  <c r="D1098" i="1"/>
  <c r="C1097" i="1"/>
  <c r="D1097" i="1"/>
  <c r="C1096" i="1"/>
  <c r="D1096" i="1"/>
  <c r="C1095" i="1"/>
  <c r="D1095" i="1"/>
  <c r="C1094" i="1"/>
  <c r="D1094" i="1"/>
  <c r="C1093" i="1"/>
  <c r="D1093" i="1"/>
  <c r="C1092" i="1"/>
  <c r="D1092" i="1"/>
  <c r="C1091" i="1"/>
  <c r="D1091" i="1"/>
  <c r="C1090" i="1"/>
  <c r="D1090" i="1"/>
  <c r="C1089" i="1"/>
  <c r="D1089" i="1"/>
  <c r="C1088" i="1"/>
  <c r="D1088" i="1"/>
  <c r="C1087" i="1"/>
  <c r="D1087" i="1"/>
  <c r="C1086" i="1"/>
  <c r="D1086" i="1"/>
  <c r="C1085" i="1"/>
  <c r="D1085" i="1"/>
  <c r="C1084" i="1"/>
  <c r="D1084" i="1"/>
  <c r="C1083" i="1"/>
  <c r="D1083" i="1"/>
  <c r="C1082" i="1"/>
  <c r="D1082" i="1"/>
  <c r="C1081" i="1"/>
  <c r="D1081" i="1"/>
  <c r="C1080" i="1"/>
  <c r="D1080" i="1"/>
  <c r="C1079" i="1"/>
  <c r="D1079" i="1"/>
  <c r="C1078" i="1"/>
  <c r="D1078" i="1"/>
  <c r="C1077" i="1"/>
  <c r="D1077" i="1"/>
  <c r="C1076" i="1"/>
  <c r="D1076" i="1"/>
  <c r="C1075" i="1"/>
  <c r="D1075" i="1"/>
  <c r="C1074" i="1"/>
  <c r="D1074" i="1"/>
  <c r="C1073" i="1"/>
  <c r="D1073" i="1"/>
  <c r="C1072" i="1"/>
  <c r="D1072" i="1"/>
  <c r="C1071" i="1"/>
  <c r="D1071" i="1"/>
  <c r="C1070" i="1"/>
  <c r="D1070" i="1"/>
  <c r="C1069" i="1"/>
  <c r="D1069" i="1"/>
  <c r="C1068" i="1"/>
  <c r="D1068" i="1"/>
  <c r="C1067" i="1"/>
  <c r="D1067" i="1"/>
  <c r="C1066" i="1"/>
  <c r="D1066" i="1"/>
  <c r="C1065" i="1"/>
  <c r="D1065" i="1"/>
  <c r="C1064" i="1"/>
  <c r="D1064" i="1"/>
  <c r="C1063" i="1"/>
  <c r="D1063" i="1"/>
  <c r="C1062" i="1"/>
  <c r="D1062" i="1"/>
  <c r="C1061" i="1"/>
  <c r="D1061" i="1"/>
  <c r="C1060" i="1"/>
  <c r="D1060" i="1"/>
  <c r="C1059" i="1"/>
  <c r="D1059" i="1"/>
  <c r="C1058" i="1"/>
  <c r="D1058" i="1"/>
  <c r="C1057" i="1"/>
  <c r="D1057" i="1"/>
  <c r="C1056" i="1"/>
  <c r="D1056" i="1"/>
  <c r="C1055" i="1"/>
  <c r="D1055" i="1"/>
  <c r="C1054" i="1"/>
  <c r="D1054" i="1"/>
  <c r="C1053" i="1"/>
  <c r="D1053" i="1"/>
  <c r="C1052" i="1"/>
  <c r="D1052" i="1"/>
  <c r="C1051" i="1"/>
  <c r="D1051" i="1"/>
  <c r="C1050" i="1"/>
  <c r="D1050" i="1"/>
  <c r="C1049" i="1"/>
  <c r="D1049" i="1"/>
  <c r="C1048" i="1"/>
  <c r="D1048" i="1"/>
  <c r="C1047" i="1"/>
  <c r="D1047" i="1"/>
  <c r="C1046" i="1"/>
  <c r="D1046" i="1"/>
  <c r="C1045" i="1"/>
  <c r="D1045" i="1"/>
  <c r="C1044" i="1"/>
  <c r="D1044" i="1"/>
  <c r="C1043" i="1"/>
  <c r="D1043" i="1"/>
  <c r="C1042" i="1"/>
  <c r="D1042" i="1"/>
  <c r="C1041" i="1"/>
  <c r="D1041" i="1"/>
  <c r="C1040" i="1"/>
  <c r="D1040" i="1"/>
  <c r="C1039" i="1"/>
  <c r="D1039" i="1"/>
  <c r="C1038" i="1"/>
  <c r="D1038" i="1"/>
  <c r="C1037" i="1"/>
  <c r="D1037" i="1"/>
  <c r="C1036" i="1"/>
  <c r="D1036" i="1"/>
  <c r="C1035" i="1"/>
  <c r="D1035" i="1"/>
  <c r="C1034" i="1"/>
  <c r="D1034" i="1"/>
  <c r="C1033" i="1"/>
  <c r="D1033" i="1"/>
  <c r="C1032" i="1"/>
  <c r="D1032" i="1"/>
  <c r="C1031" i="1"/>
  <c r="D1031" i="1"/>
  <c r="C1030" i="1"/>
  <c r="D1030" i="1"/>
  <c r="C1029" i="1"/>
  <c r="D1029" i="1"/>
  <c r="C1028" i="1"/>
  <c r="D1028" i="1"/>
  <c r="C1027" i="1"/>
  <c r="D1027" i="1"/>
  <c r="C1026" i="1"/>
  <c r="D1026" i="1"/>
  <c r="C1025" i="1"/>
  <c r="D1025" i="1"/>
  <c r="C1024" i="1"/>
  <c r="D1024" i="1"/>
  <c r="C1023" i="1"/>
  <c r="D1023" i="1"/>
  <c r="C1022" i="1"/>
  <c r="D1022" i="1"/>
  <c r="C1021" i="1"/>
  <c r="D1021" i="1"/>
  <c r="C1020" i="1"/>
  <c r="D1020" i="1"/>
  <c r="C1019" i="1"/>
  <c r="D1019" i="1"/>
  <c r="C1018" i="1"/>
  <c r="D1018" i="1"/>
  <c r="C1017" i="1"/>
  <c r="D1017" i="1"/>
  <c r="C1016" i="1"/>
  <c r="D1016" i="1"/>
  <c r="C1015" i="1"/>
  <c r="D1015" i="1"/>
  <c r="C1014" i="1"/>
  <c r="D1014" i="1"/>
  <c r="C1013" i="1"/>
  <c r="D1013" i="1"/>
  <c r="C1012" i="1"/>
  <c r="D1012" i="1"/>
  <c r="C1011" i="1"/>
  <c r="D1011" i="1"/>
  <c r="C1010" i="1"/>
  <c r="D1010" i="1"/>
  <c r="C1009" i="1"/>
  <c r="D1009" i="1"/>
  <c r="C1008" i="1"/>
  <c r="D1008" i="1"/>
  <c r="C1007" i="1"/>
  <c r="D1007" i="1"/>
  <c r="C1006" i="1"/>
  <c r="D1006" i="1"/>
  <c r="C1005" i="1"/>
  <c r="D1005" i="1"/>
  <c r="C1004" i="1"/>
  <c r="D1004" i="1"/>
  <c r="C1003" i="1"/>
  <c r="D1003" i="1"/>
  <c r="C1002" i="1"/>
  <c r="D1002" i="1"/>
  <c r="C1001" i="1"/>
  <c r="D1001" i="1"/>
  <c r="C1000" i="1"/>
  <c r="D1000" i="1"/>
  <c r="C999" i="1"/>
  <c r="D999" i="1"/>
  <c r="C998" i="1"/>
  <c r="D998" i="1"/>
  <c r="C997" i="1"/>
  <c r="D997" i="1"/>
  <c r="C996" i="1"/>
  <c r="D996" i="1"/>
  <c r="C995" i="1"/>
  <c r="D995" i="1"/>
  <c r="C994" i="1"/>
  <c r="D994" i="1"/>
  <c r="C993" i="1"/>
  <c r="D993" i="1"/>
  <c r="C992" i="1"/>
  <c r="D992" i="1"/>
  <c r="C991" i="1"/>
  <c r="D991" i="1"/>
  <c r="C990" i="1"/>
  <c r="D990" i="1"/>
  <c r="C989" i="1"/>
  <c r="D989" i="1"/>
  <c r="C988" i="1"/>
  <c r="D988" i="1"/>
  <c r="C987" i="1"/>
  <c r="D987" i="1"/>
  <c r="C986" i="1"/>
  <c r="D986" i="1"/>
  <c r="C985" i="1"/>
  <c r="D985" i="1"/>
  <c r="C984" i="1"/>
  <c r="D984" i="1"/>
  <c r="C983" i="1"/>
  <c r="D983" i="1"/>
  <c r="C982" i="1"/>
  <c r="D982" i="1"/>
  <c r="C981" i="1"/>
  <c r="D981" i="1"/>
  <c r="C980" i="1"/>
  <c r="D980" i="1"/>
  <c r="C979" i="1"/>
  <c r="D979" i="1"/>
  <c r="C978" i="1"/>
  <c r="D978" i="1"/>
  <c r="C977" i="1"/>
  <c r="D977" i="1"/>
  <c r="C976" i="1"/>
  <c r="D976" i="1"/>
  <c r="C975" i="1"/>
  <c r="D975" i="1"/>
  <c r="C974" i="1"/>
  <c r="D974" i="1"/>
  <c r="C973" i="1"/>
  <c r="D973" i="1"/>
  <c r="C972" i="1"/>
  <c r="D972" i="1"/>
  <c r="C971" i="1"/>
  <c r="D971" i="1"/>
  <c r="C970" i="1"/>
  <c r="D970" i="1"/>
  <c r="C969" i="1"/>
  <c r="D969" i="1"/>
  <c r="C968" i="1"/>
  <c r="D968" i="1"/>
  <c r="C967" i="1"/>
  <c r="D967" i="1"/>
  <c r="C966" i="1"/>
  <c r="D966" i="1"/>
  <c r="C965" i="1"/>
  <c r="D965" i="1"/>
  <c r="C964" i="1"/>
  <c r="D964" i="1"/>
  <c r="C963" i="1"/>
  <c r="D963" i="1"/>
  <c r="C962" i="1"/>
  <c r="D962" i="1"/>
  <c r="C961" i="1"/>
  <c r="D961" i="1"/>
  <c r="C960" i="1"/>
  <c r="D960" i="1"/>
  <c r="C959" i="1"/>
  <c r="D959" i="1"/>
  <c r="C958" i="1"/>
  <c r="D958" i="1"/>
  <c r="C957" i="1"/>
  <c r="D957" i="1"/>
  <c r="C956" i="1"/>
  <c r="D956" i="1"/>
  <c r="C955" i="1"/>
  <c r="D955" i="1"/>
  <c r="C954" i="1"/>
  <c r="D954" i="1"/>
  <c r="C953" i="1"/>
  <c r="D953" i="1"/>
  <c r="C952" i="1"/>
  <c r="D952" i="1"/>
  <c r="C951" i="1"/>
  <c r="D951" i="1"/>
  <c r="C950" i="1"/>
  <c r="D950" i="1"/>
  <c r="C949" i="1"/>
  <c r="D949" i="1"/>
  <c r="C948" i="1"/>
  <c r="D948" i="1"/>
  <c r="C947" i="1"/>
  <c r="D947" i="1"/>
  <c r="C946" i="1"/>
  <c r="D946" i="1"/>
  <c r="C945" i="1"/>
  <c r="D945" i="1"/>
  <c r="C944" i="1"/>
  <c r="D944" i="1"/>
  <c r="C943" i="1"/>
  <c r="D943" i="1"/>
  <c r="C942" i="1"/>
  <c r="D942" i="1"/>
  <c r="C941" i="1"/>
  <c r="D941" i="1"/>
  <c r="C940" i="1"/>
  <c r="D940" i="1"/>
  <c r="C939" i="1"/>
  <c r="D939" i="1"/>
  <c r="C938" i="1"/>
  <c r="D938" i="1"/>
  <c r="C937" i="1"/>
  <c r="D937" i="1"/>
  <c r="C936" i="1"/>
  <c r="D936" i="1"/>
  <c r="C935" i="1"/>
  <c r="D935" i="1"/>
  <c r="C934" i="1"/>
  <c r="D934" i="1"/>
  <c r="C933" i="1"/>
  <c r="D933" i="1"/>
  <c r="C932" i="1"/>
  <c r="D932" i="1"/>
  <c r="C931" i="1"/>
  <c r="D931" i="1"/>
  <c r="C930" i="1"/>
  <c r="D930" i="1"/>
  <c r="C929" i="1"/>
  <c r="D929" i="1"/>
  <c r="C928" i="1"/>
  <c r="D928" i="1"/>
  <c r="C927" i="1"/>
  <c r="D927" i="1"/>
  <c r="C926" i="1"/>
  <c r="D926" i="1"/>
  <c r="C925" i="1"/>
  <c r="D925" i="1"/>
  <c r="C924" i="1"/>
  <c r="D924" i="1"/>
  <c r="C923" i="1"/>
  <c r="D923" i="1"/>
  <c r="C922" i="1"/>
  <c r="D922" i="1"/>
  <c r="C921" i="1"/>
  <c r="D921" i="1"/>
  <c r="C920" i="1"/>
  <c r="D920" i="1"/>
  <c r="C919" i="1"/>
  <c r="D919" i="1"/>
  <c r="C918" i="1"/>
  <c r="D918" i="1"/>
  <c r="C917" i="1"/>
  <c r="D917" i="1"/>
  <c r="C916" i="1"/>
  <c r="D916" i="1"/>
  <c r="C915" i="1"/>
  <c r="D915" i="1"/>
  <c r="C914" i="1"/>
  <c r="D914" i="1"/>
  <c r="C913" i="1"/>
  <c r="D913" i="1"/>
  <c r="C912" i="1"/>
  <c r="D912" i="1"/>
  <c r="C911" i="1"/>
  <c r="D911" i="1"/>
  <c r="C910" i="1"/>
  <c r="D910" i="1"/>
  <c r="C909" i="1"/>
  <c r="D909" i="1"/>
  <c r="C908" i="1"/>
  <c r="D908" i="1"/>
  <c r="C907" i="1"/>
  <c r="D907" i="1"/>
  <c r="C906" i="1"/>
  <c r="D906" i="1"/>
  <c r="C905" i="1"/>
  <c r="D905" i="1"/>
  <c r="C904" i="1"/>
  <c r="D904" i="1"/>
  <c r="C903" i="1"/>
  <c r="D903" i="1"/>
  <c r="C902" i="1"/>
  <c r="D902" i="1"/>
  <c r="C901" i="1"/>
  <c r="D901" i="1"/>
  <c r="C900" i="1"/>
  <c r="D900" i="1"/>
  <c r="C899" i="1"/>
  <c r="D899" i="1"/>
  <c r="C898" i="1"/>
  <c r="D898" i="1"/>
  <c r="C897" i="1"/>
  <c r="D897" i="1"/>
  <c r="C896" i="1"/>
  <c r="D896" i="1"/>
  <c r="C895" i="1"/>
  <c r="D895" i="1"/>
  <c r="C894" i="1"/>
  <c r="D894" i="1"/>
  <c r="C893" i="1"/>
  <c r="D893" i="1"/>
  <c r="C892" i="1"/>
  <c r="D892" i="1"/>
  <c r="C891" i="1"/>
  <c r="D891" i="1"/>
  <c r="C890" i="1"/>
  <c r="D890" i="1"/>
  <c r="C889" i="1"/>
  <c r="D889" i="1"/>
  <c r="C888" i="1"/>
  <c r="D888" i="1"/>
  <c r="C887" i="1"/>
  <c r="D887" i="1"/>
  <c r="C886" i="1"/>
  <c r="D886" i="1"/>
  <c r="C885" i="1"/>
  <c r="D885" i="1"/>
  <c r="C884" i="1"/>
  <c r="D884" i="1"/>
  <c r="C883" i="1"/>
  <c r="D883" i="1"/>
  <c r="C882" i="1"/>
  <c r="D882" i="1"/>
  <c r="C881" i="1"/>
  <c r="D881" i="1"/>
  <c r="C880" i="1"/>
  <c r="D880" i="1"/>
  <c r="C879" i="1"/>
  <c r="D879" i="1"/>
  <c r="C878" i="1"/>
  <c r="D878" i="1"/>
  <c r="C877" i="1"/>
  <c r="D877" i="1"/>
  <c r="C876" i="1"/>
  <c r="D876" i="1"/>
  <c r="C875" i="1"/>
  <c r="D875" i="1"/>
  <c r="C874" i="1"/>
  <c r="D874" i="1"/>
  <c r="C873" i="1"/>
  <c r="D873" i="1"/>
  <c r="C872" i="1"/>
  <c r="D872" i="1"/>
  <c r="C871" i="1"/>
  <c r="D871" i="1"/>
  <c r="C870" i="1"/>
  <c r="D870" i="1"/>
  <c r="C869" i="1"/>
  <c r="D869" i="1"/>
  <c r="C868" i="1"/>
  <c r="D868" i="1"/>
  <c r="C867" i="1"/>
  <c r="D867" i="1"/>
  <c r="C866" i="1"/>
  <c r="D866" i="1"/>
  <c r="C865" i="1"/>
  <c r="D865" i="1"/>
  <c r="C864" i="1"/>
  <c r="D864" i="1"/>
  <c r="C863" i="1"/>
  <c r="D863" i="1"/>
  <c r="C862" i="1"/>
  <c r="D862" i="1"/>
  <c r="C861" i="1"/>
  <c r="D861" i="1"/>
  <c r="C860" i="1"/>
  <c r="D860" i="1"/>
  <c r="C859" i="1"/>
  <c r="D859" i="1"/>
  <c r="C858" i="1"/>
  <c r="D858" i="1"/>
  <c r="C857" i="1"/>
  <c r="D857" i="1"/>
  <c r="C856" i="1"/>
  <c r="D856" i="1"/>
  <c r="C855" i="1"/>
  <c r="D855" i="1"/>
  <c r="C854" i="1"/>
  <c r="D854" i="1"/>
  <c r="C853" i="1"/>
  <c r="D853" i="1"/>
  <c r="C852" i="1"/>
  <c r="D852" i="1"/>
  <c r="C851" i="1"/>
  <c r="D851" i="1"/>
  <c r="C850" i="1"/>
  <c r="D850" i="1"/>
  <c r="C849" i="1"/>
  <c r="D849" i="1"/>
  <c r="C848" i="1"/>
  <c r="D848" i="1"/>
  <c r="C847" i="1"/>
  <c r="D847" i="1"/>
  <c r="C846" i="1"/>
  <c r="D846" i="1"/>
  <c r="C845" i="1"/>
  <c r="D845" i="1"/>
  <c r="C844" i="1"/>
  <c r="D844" i="1"/>
  <c r="C843" i="1"/>
  <c r="D843" i="1"/>
  <c r="C842" i="1"/>
  <c r="D842" i="1"/>
  <c r="C841" i="1"/>
  <c r="D841" i="1"/>
  <c r="C840" i="1"/>
  <c r="D840" i="1"/>
  <c r="C839" i="1"/>
  <c r="D839" i="1"/>
  <c r="C838" i="1"/>
  <c r="D838" i="1"/>
  <c r="C837" i="1"/>
  <c r="D837" i="1"/>
  <c r="C836" i="1"/>
  <c r="D836" i="1"/>
  <c r="C835" i="1"/>
  <c r="D835" i="1"/>
  <c r="C834" i="1"/>
  <c r="D834" i="1"/>
  <c r="C833" i="1"/>
  <c r="D833" i="1"/>
  <c r="C832" i="1"/>
  <c r="D832" i="1"/>
  <c r="C831" i="1"/>
  <c r="D831" i="1"/>
  <c r="C830" i="1"/>
  <c r="D830" i="1"/>
  <c r="C829" i="1"/>
  <c r="D829" i="1"/>
  <c r="C828" i="1"/>
  <c r="D828" i="1"/>
  <c r="C827" i="1"/>
  <c r="D827" i="1"/>
  <c r="C826" i="1"/>
  <c r="D826" i="1"/>
  <c r="C825" i="1"/>
  <c r="D825" i="1"/>
  <c r="C824" i="1"/>
  <c r="D824" i="1"/>
  <c r="C823" i="1"/>
  <c r="D823" i="1"/>
  <c r="C822" i="1"/>
  <c r="D822" i="1"/>
  <c r="C821" i="1"/>
  <c r="D821" i="1"/>
  <c r="C820" i="1"/>
  <c r="D820" i="1"/>
  <c r="C819" i="1"/>
  <c r="D819" i="1"/>
  <c r="C818" i="1"/>
  <c r="D818" i="1"/>
  <c r="C817" i="1"/>
  <c r="D817" i="1"/>
  <c r="C816" i="1"/>
  <c r="D816" i="1"/>
  <c r="C815" i="1"/>
  <c r="D815" i="1"/>
  <c r="C814" i="1"/>
  <c r="D814" i="1"/>
  <c r="C813" i="1"/>
  <c r="D813" i="1"/>
  <c r="C812" i="1"/>
  <c r="D812" i="1"/>
  <c r="C811" i="1"/>
  <c r="D811" i="1"/>
  <c r="C810" i="1"/>
  <c r="D810" i="1"/>
  <c r="C809" i="1"/>
  <c r="D809" i="1"/>
  <c r="C808" i="1"/>
  <c r="D808" i="1"/>
  <c r="C807" i="1"/>
  <c r="D807" i="1"/>
  <c r="C806" i="1"/>
  <c r="D806" i="1"/>
  <c r="C805" i="1"/>
  <c r="D805" i="1"/>
  <c r="C804" i="1"/>
  <c r="D804" i="1"/>
  <c r="C803" i="1"/>
  <c r="D803" i="1"/>
  <c r="C802" i="1"/>
  <c r="D802" i="1"/>
  <c r="C801" i="1"/>
  <c r="D801" i="1"/>
  <c r="C800" i="1"/>
  <c r="D800" i="1"/>
  <c r="C799" i="1"/>
  <c r="D799" i="1"/>
  <c r="C798" i="1"/>
  <c r="D798" i="1"/>
  <c r="C797" i="1"/>
  <c r="D797" i="1"/>
  <c r="C796" i="1"/>
  <c r="D796" i="1"/>
  <c r="C795" i="1"/>
  <c r="D795" i="1"/>
  <c r="C794" i="1"/>
  <c r="D794" i="1"/>
  <c r="C793" i="1"/>
  <c r="D793" i="1"/>
  <c r="C792" i="1"/>
  <c r="D792" i="1"/>
  <c r="C791" i="1"/>
  <c r="D791" i="1"/>
  <c r="C790" i="1"/>
  <c r="D790" i="1"/>
  <c r="C789" i="1"/>
  <c r="D789" i="1"/>
  <c r="C788" i="1"/>
  <c r="D788" i="1"/>
  <c r="C787" i="1"/>
  <c r="D787" i="1"/>
  <c r="C786" i="1"/>
  <c r="D786" i="1"/>
  <c r="C785" i="1"/>
  <c r="D785" i="1"/>
  <c r="C784" i="1"/>
  <c r="D784" i="1"/>
  <c r="C783" i="1"/>
  <c r="D783" i="1"/>
  <c r="C782" i="1"/>
  <c r="D782" i="1"/>
  <c r="C781" i="1"/>
  <c r="D781" i="1"/>
  <c r="C780" i="1"/>
  <c r="D780" i="1"/>
  <c r="C779" i="1"/>
  <c r="D779" i="1"/>
  <c r="C778" i="1"/>
  <c r="D778" i="1"/>
  <c r="C777" i="1"/>
  <c r="D777" i="1"/>
  <c r="C776" i="1"/>
  <c r="D776" i="1"/>
  <c r="C775" i="1"/>
  <c r="D775" i="1"/>
  <c r="C774" i="1"/>
  <c r="D774" i="1"/>
  <c r="C773" i="1"/>
  <c r="D773" i="1"/>
  <c r="C772" i="1"/>
  <c r="D772" i="1"/>
  <c r="C771" i="1"/>
  <c r="D771" i="1"/>
  <c r="C770" i="1"/>
  <c r="D770" i="1"/>
  <c r="C769" i="1"/>
  <c r="D769" i="1"/>
  <c r="C768" i="1"/>
  <c r="D768" i="1"/>
  <c r="C767" i="1"/>
  <c r="D767" i="1"/>
  <c r="C766" i="1"/>
  <c r="D766" i="1"/>
  <c r="C765" i="1"/>
  <c r="D765" i="1"/>
  <c r="C764" i="1"/>
  <c r="D764" i="1"/>
  <c r="C763" i="1"/>
  <c r="D763" i="1"/>
  <c r="C762" i="1"/>
  <c r="D762" i="1"/>
  <c r="C761" i="1"/>
  <c r="D761" i="1"/>
  <c r="C760" i="1"/>
  <c r="D760" i="1"/>
  <c r="C759" i="1"/>
  <c r="D759" i="1"/>
  <c r="C758" i="1"/>
  <c r="D758" i="1"/>
  <c r="C757" i="1"/>
  <c r="D757" i="1"/>
  <c r="C756" i="1"/>
  <c r="D756" i="1"/>
  <c r="C755" i="1"/>
  <c r="D755" i="1"/>
  <c r="C754" i="1"/>
  <c r="D754" i="1"/>
  <c r="C753" i="1"/>
  <c r="D753" i="1"/>
  <c r="C752" i="1"/>
  <c r="D752" i="1"/>
  <c r="C751" i="1"/>
  <c r="D751" i="1"/>
  <c r="C750" i="1"/>
  <c r="D750" i="1"/>
  <c r="C749" i="1"/>
  <c r="D749" i="1"/>
  <c r="C748" i="1"/>
  <c r="D748" i="1"/>
  <c r="C747" i="1"/>
  <c r="D747" i="1"/>
  <c r="C746" i="1"/>
  <c r="D746" i="1"/>
  <c r="C745" i="1"/>
  <c r="D745" i="1"/>
  <c r="C744" i="1"/>
  <c r="D744" i="1"/>
  <c r="C743" i="1"/>
  <c r="D743" i="1"/>
  <c r="C742" i="1"/>
  <c r="D742" i="1"/>
  <c r="C741" i="1"/>
  <c r="D741" i="1"/>
  <c r="C740" i="1"/>
  <c r="D740" i="1"/>
  <c r="C739" i="1"/>
  <c r="D739" i="1"/>
  <c r="C738" i="1"/>
  <c r="D738" i="1"/>
  <c r="C737" i="1"/>
  <c r="D737" i="1"/>
  <c r="C736" i="1"/>
  <c r="D736" i="1"/>
  <c r="C735" i="1"/>
  <c r="D735" i="1"/>
  <c r="C734" i="1"/>
  <c r="D734" i="1"/>
  <c r="C733" i="1"/>
  <c r="D733" i="1"/>
  <c r="C732" i="1"/>
  <c r="D732" i="1"/>
  <c r="C731" i="1"/>
  <c r="D731" i="1"/>
  <c r="C730" i="1"/>
  <c r="D730" i="1"/>
  <c r="C729" i="1"/>
  <c r="D729" i="1"/>
  <c r="C728" i="1"/>
  <c r="D728" i="1"/>
  <c r="C727" i="1"/>
  <c r="D727" i="1"/>
  <c r="C726" i="1"/>
  <c r="D726" i="1"/>
  <c r="C725" i="1"/>
  <c r="D725" i="1"/>
  <c r="C724" i="1"/>
  <c r="D724" i="1"/>
  <c r="C723" i="1"/>
  <c r="D723" i="1"/>
  <c r="C722" i="1"/>
  <c r="D722" i="1"/>
  <c r="C721" i="1"/>
  <c r="D721" i="1"/>
  <c r="C720" i="1"/>
  <c r="D720" i="1"/>
  <c r="C719" i="1"/>
  <c r="D719" i="1"/>
  <c r="C718" i="1"/>
  <c r="D718" i="1"/>
  <c r="C717" i="1"/>
  <c r="D717" i="1"/>
  <c r="C716" i="1"/>
  <c r="D716" i="1"/>
  <c r="C715" i="1"/>
  <c r="D715" i="1"/>
  <c r="C714" i="1"/>
  <c r="D714" i="1"/>
  <c r="C713" i="1"/>
  <c r="D713" i="1"/>
  <c r="C712" i="1"/>
  <c r="D712" i="1"/>
  <c r="C711" i="1"/>
  <c r="D711" i="1"/>
  <c r="C710" i="1"/>
  <c r="D710" i="1"/>
  <c r="C709" i="1"/>
  <c r="D709" i="1"/>
  <c r="C708" i="1"/>
  <c r="D708" i="1"/>
  <c r="C707" i="1"/>
  <c r="D707" i="1"/>
  <c r="C706" i="1"/>
  <c r="D706" i="1"/>
  <c r="C705" i="1"/>
  <c r="D705" i="1"/>
  <c r="C704" i="1"/>
  <c r="D704" i="1"/>
  <c r="C703" i="1"/>
  <c r="D703" i="1"/>
  <c r="C702" i="1"/>
  <c r="D702" i="1"/>
  <c r="C701" i="1"/>
  <c r="D701" i="1"/>
  <c r="C700" i="1"/>
  <c r="D700" i="1"/>
  <c r="C699" i="1"/>
  <c r="D699" i="1"/>
  <c r="C698" i="1"/>
  <c r="D698" i="1"/>
  <c r="C697" i="1"/>
  <c r="D697" i="1"/>
  <c r="C696" i="1"/>
  <c r="D696" i="1"/>
  <c r="C695" i="1"/>
  <c r="D695" i="1"/>
  <c r="C694" i="1"/>
  <c r="D694" i="1"/>
  <c r="C693" i="1"/>
  <c r="D693" i="1"/>
  <c r="C692" i="1"/>
  <c r="D692" i="1"/>
  <c r="C691" i="1"/>
  <c r="D691" i="1"/>
  <c r="C690" i="1"/>
  <c r="D690" i="1"/>
  <c r="C689" i="1"/>
  <c r="D689" i="1"/>
  <c r="C688" i="1"/>
  <c r="D688" i="1"/>
  <c r="C687" i="1"/>
  <c r="D687" i="1"/>
  <c r="C686" i="1"/>
  <c r="D686" i="1"/>
  <c r="C685" i="1"/>
  <c r="D685" i="1"/>
  <c r="C684" i="1"/>
  <c r="D684" i="1"/>
  <c r="C683" i="1"/>
  <c r="D683" i="1"/>
  <c r="C682" i="1"/>
  <c r="D682" i="1"/>
  <c r="C681" i="1"/>
  <c r="D681" i="1"/>
  <c r="C680" i="1"/>
  <c r="D680" i="1"/>
  <c r="C679" i="1"/>
  <c r="D679" i="1"/>
  <c r="C678" i="1"/>
  <c r="D678" i="1"/>
  <c r="C677" i="1"/>
  <c r="D677" i="1"/>
  <c r="C676" i="1"/>
  <c r="D676" i="1"/>
  <c r="C675" i="1"/>
  <c r="D675" i="1"/>
  <c r="C674" i="1"/>
  <c r="D674" i="1"/>
  <c r="C673" i="1"/>
  <c r="D673" i="1"/>
  <c r="C672" i="1"/>
  <c r="D672" i="1"/>
  <c r="C671" i="1"/>
  <c r="D671" i="1"/>
  <c r="C670" i="1"/>
  <c r="D670" i="1"/>
  <c r="C669" i="1"/>
  <c r="D669" i="1"/>
  <c r="C668" i="1"/>
  <c r="D668" i="1"/>
  <c r="C667" i="1"/>
  <c r="D667" i="1"/>
  <c r="C666" i="1"/>
  <c r="D666" i="1"/>
  <c r="C665" i="1"/>
  <c r="D665" i="1"/>
  <c r="C664" i="1"/>
  <c r="D664" i="1"/>
  <c r="C663" i="1"/>
  <c r="D663" i="1"/>
  <c r="C662" i="1"/>
  <c r="D662" i="1"/>
  <c r="C661" i="1"/>
  <c r="D661" i="1"/>
  <c r="C660" i="1"/>
  <c r="D660" i="1"/>
  <c r="C659" i="1"/>
  <c r="D659" i="1"/>
  <c r="C658" i="1"/>
  <c r="D658" i="1"/>
  <c r="C657" i="1"/>
  <c r="D657" i="1"/>
  <c r="C656" i="1"/>
  <c r="D656" i="1"/>
  <c r="C655" i="1"/>
  <c r="D655" i="1"/>
  <c r="C654" i="1"/>
  <c r="D654" i="1"/>
  <c r="C653" i="1"/>
  <c r="D653" i="1"/>
  <c r="C652" i="1"/>
  <c r="D652" i="1"/>
  <c r="C651" i="1"/>
  <c r="D651" i="1"/>
  <c r="C650" i="1"/>
  <c r="D650" i="1"/>
  <c r="C649" i="1"/>
  <c r="D649" i="1"/>
  <c r="C648" i="1"/>
  <c r="D648" i="1"/>
  <c r="C647" i="1"/>
  <c r="D647" i="1"/>
  <c r="C646" i="1"/>
  <c r="D646" i="1"/>
  <c r="C645" i="1"/>
  <c r="D645" i="1"/>
  <c r="C644" i="1"/>
  <c r="D644" i="1"/>
  <c r="C643" i="1"/>
  <c r="D643" i="1"/>
  <c r="C642" i="1"/>
  <c r="D642" i="1"/>
  <c r="C641" i="1"/>
  <c r="D641" i="1"/>
  <c r="C640" i="1"/>
  <c r="D640" i="1"/>
  <c r="C639" i="1"/>
  <c r="D639" i="1"/>
  <c r="C638" i="1"/>
  <c r="D638" i="1"/>
  <c r="C637" i="1"/>
  <c r="D637" i="1"/>
  <c r="C636" i="1"/>
  <c r="D636" i="1"/>
  <c r="C635" i="1"/>
  <c r="D635" i="1"/>
  <c r="C634" i="1"/>
  <c r="D634" i="1"/>
  <c r="C633" i="1"/>
  <c r="D633" i="1"/>
  <c r="C632" i="1"/>
  <c r="D632" i="1"/>
  <c r="C631" i="1"/>
  <c r="D631" i="1"/>
  <c r="C630" i="1"/>
  <c r="D630" i="1"/>
  <c r="C629" i="1"/>
  <c r="D629" i="1"/>
  <c r="C628" i="1"/>
  <c r="D628" i="1"/>
  <c r="C627" i="1"/>
  <c r="D627" i="1"/>
  <c r="C626" i="1"/>
  <c r="D626" i="1"/>
  <c r="C625" i="1"/>
  <c r="D625" i="1"/>
  <c r="C624" i="1"/>
  <c r="D624" i="1"/>
  <c r="C623" i="1"/>
  <c r="D623" i="1"/>
  <c r="C622" i="1"/>
  <c r="D622" i="1"/>
  <c r="C621" i="1"/>
  <c r="D621" i="1"/>
  <c r="C620" i="1"/>
  <c r="D620" i="1"/>
  <c r="C619" i="1"/>
  <c r="D619" i="1"/>
  <c r="C618" i="1"/>
  <c r="D618" i="1"/>
  <c r="C617" i="1"/>
  <c r="D617" i="1"/>
  <c r="C616" i="1"/>
  <c r="D616" i="1"/>
  <c r="C615" i="1"/>
  <c r="D615" i="1"/>
  <c r="C614" i="1"/>
  <c r="D614" i="1"/>
  <c r="C613" i="1"/>
  <c r="D613" i="1"/>
  <c r="C612" i="1"/>
  <c r="D612" i="1"/>
  <c r="C611" i="1"/>
  <c r="D611" i="1"/>
  <c r="C610" i="1"/>
  <c r="D610" i="1"/>
  <c r="C609" i="1"/>
  <c r="D609" i="1"/>
  <c r="C608" i="1"/>
  <c r="D608" i="1"/>
  <c r="C607" i="1"/>
  <c r="D607" i="1"/>
  <c r="C606" i="1"/>
  <c r="D606" i="1"/>
  <c r="C605" i="1"/>
  <c r="D605" i="1"/>
  <c r="C604" i="1"/>
  <c r="D604" i="1"/>
  <c r="C603" i="1"/>
  <c r="D603" i="1"/>
  <c r="C602" i="1"/>
  <c r="D602" i="1"/>
  <c r="C601" i="1"/>
  <c r="D601" i="1"/>
  <c r="C600" i="1"/>
  <c r="D600" i="1"/>
  <c r="C599" i="1"/>
  <c r="D599" i="1"/>
  <c r="C598" i="1"/>
  <c r="D598" i="1"/>
  <c r="C597" i="1"/>
  <c r="D597" i="1"/>
  <c r="C596" i="1"/>
  <c r="D596" i="1"/>
  <c r="C595" i="1"/>
  <c r="D595" i="1"/>
  <c r="C594" i="1"/>
  <c r="D594" i="1"/>
  <c r="C593" i="1"/>
  <c r="D593" i="1"/>
  <c r="C592" i="1"/>
  <c r="D592" i="1"/>
  <c r="C591" i="1"/>
  <c r="D591" i="1"/>
  <c r="C590" i="1"/>
  <c r="D590" i="1"/>
  <c r="C589" i="1"/>
  <c r="D589" i="1"/>
  <c r="C588" i="1"/>
  <c r="D588" i="1"/>
  <c r="C587" i="1"/>
  <c r="D587" i="1"/>
  <c r="C586" i="1"/>
  <c r="D586" i="1"/>
  <c r="C585" i="1"/>
  <c r="D585" i="1"/>
  <c r="C584" i="1"/>
  <c r="D584" i="1"/>
  <c r="C583" i="1"/>
  <c r="D583" i="1"/>
  <c r="C582" i="1"/>
  <c r="D582" i="1"/>
  <c r="C581" i="1"/>
  <c r="D581" i="1"/>
  <c r="C580" i="1"/>
  <c r="D580" i="1"/>
  <c r="C579" i="1"/>
  <c r="D579" i="1"/>
  <c r="C578" i="1"/>
  <c r="D578" i="1"/>
  <c r="C577" i="1"/>
  <c r="D577" i="1"/>
  <c r="C576" i="1"/>
  <c r="D576" i="1"/>
  <c r="C575" i="1"/>
  <c r="D575" i="1"/>
  <c r="C574" i="1"/>
  <c r="D574" i="1"/>
  <c r="C573" i="1"/>
  <c r="D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C566" i="1"/>
  <c r="D566" i="1"/>
  <c r="C565" i="1"/>
  <c r="D565" i="1"/>
  <c r="C564" i="1"/>
  <c r="D564" i="1"/>
  <c r="C563" i="1"/>
  <c r="D563" i="1"/>
  <c r="C562" i="1"/>
  <c r="D562" i="1"/>
  <c r="C561" i="1"/>
  <c r="D561" i="1"/>
  <c r="C560" i="1"/>
  <c r="D560" i="1"/>
  <c r="C559" i="1"/>
  <c r="D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51" i="1"/>
  <c r="D551" i="1"/>
  <c r="C550" i="1"/>
  <c r="D550" i="1"/>
  <c r="C549" i="1"/>
  <c r="D549" i="1"/>
  <c r="C548" i="1"/>
  <c r="D548" i="1"/>
  <c r="C547" i="1"/>
  <c r="D547" i="1"/>
  <c r="C546" i="1"/>
  <c r="D546" i="1"/>
  <c r="C545" i="1"/>
  <c r="D545" i="1"/>
  <c r="C544" i="1"/>
  <c r="D544" i="1"/>
  <c r="C543" i="1"/>
  <c r="D543" i="1"/>
  <c r="C542" i="1"/>
  <c r="D542" i="1"/>
  <c r="C541" i="1"/>
  <c r="D541" i="1"/>
  <c r="C540" i="1"/>
  <c r="D540" i="1"/>
  <c r="C539" i="1"/>
  <c r="D539" i="1"/>
  <c r="C538" i="1"/>
  <c r="D538" i="1"/>
  <c r="C537" i="1"/>
  <c r="D537" i="1"/>
  <c r="C536" i="1"/>
  <c r="D536" i="1"/>
  <c r="C535" i="1"/>
  <c r="D535" i="1"/>
  <c r="C534" i="1"/>
  <c r="D534" i="1"/>
  <c r="C533" i="1"/>
  <c r="D533" i="1"/>
  <c r="C532" i="1"/>
  <c r="D532" i="1"/>
  <c r="C531" i="1"/>
  <c r="D531" i="1"/>
  <c r="C530" i="1"/>
  <c r="D530" i="1"/>
  <c r="C529" i="1"/>
  <c r="D529" i="1"/>
  <c r="C528" i="1"/>
  <c r="D528" i="1"/>
  <c r="C527" i="1"/>
  <c r="D527" i="1"/>
  <c r="C526" i="1"/>
  <c r="D526" i="1"/>
  <c r="C525" i="1"/>
  <c r="D525" i="1"/>
  <c r="C524" i="1"/>
  <c r="D524" i="1"/>
  <c r="C523" i="1"/>
  <c r="D523" i="1"/>
  <c r="C522" i="1"/>
  <c r="D522" i="1"/>
  <c r="C521" i="1"/>
  <c r="D521" i="1"/>
  <c r="C520" i="1"/>
  <c r="D520" i="1"/>
  <c r="C519" i="1"/>
  <c r="D519" i="1"/>
  <c r="C518" i="1"/>
  <c r="D518" i="1"/>
  <c r="C517" i="1"/>
  <c r="D517" i="1"/>
  <c r="C516" i="1"/>
  <c r="D516" i="1"/>
  <c r="C515" i="1"/>
  <c r="D515" i="1"/>
  <c r="C514" i="1"/>
  <c r="D514" i="1"/>
  <c r="C513" i="1"/>
  <c r="D513" i="1"/>
  <c r="C512" i="1"/>
  <c r="D512" i="1"/>
  <c r="C511" i="1"/>
  <c r="D511" i="1"/>
  <c r="C510" i="1"/>
  <c r="D510" i="1"/>
  <c r="C509" i="1"/>
  <c r="D509" i="1"/>
  <c r="C508" i="1"/>
  <c r="D508" i="1"/>
  <c r="C507" i="1"/>
  <c r="D507" i="1"/>
  <c r="C506" i="1"/>
  <c r="D506" i="1"/>
  <c r="C505" i="1"/>
  <c r="D505" i="1"/>
  <c r="C504" i="1"/>
  <c r="D504" i="1"/>
  <c r="C503" i="1"/>
  <c r="D503" i="1"/>
  <c r="C502" i="1"/>
  <c r="D502" i="1"/>
  <c r="C501" i="1"/>
  <c r="D501" i="1"/>
  <c r="C500" i="1"/>
  <c r="D500" i="1"/>
  <c r="C499" i="1"/>
  <c r="D499" i="1"/>
  <c r="C498" i="1"/>
  <c r="D498" i="1"/>
  <c r="C497" i="1"/>
  <c r="D497" i="1"/>
  <c r="C496" i="1"/>
  <c r="D496" i="1"/>
  <c r="C495" i="1"/>
  <c r="D495" i="1"/>
  <c r="C494" i="1"/>
  <c r="D494" i="1"/>
  <c r="C493" i="1"/>
  <c r="D493" i="1"/>
  <c r="C492" i="1"/>
  <c r="D492" i="1"/>
  <c r="C491" i="1"/>
  <c r="D491" i="1"/>
  <c r="C490" i="1"/>
  <c r="D490" i="1"/>
  <c r="C489" i="1"/>
  <c r="D489" i="1"/>
  <c r="C488" i="1"/>
  <c r="D488" i="1"/>
  <c r="C487" i="1"/>
  <c r="D487" i="1"/>
  <c r="C486" i="1"/>
  <c r="D486" i="1"/>
  <c r="C485" i="1"/>
  <c r="D485" i="1"/>
  <c r="C484" i="1"/>
  <c r="D484" i="1"/>
  <c r="C483" i="1"/>
  <c r="D483" i="1"/>
  <c r="C482" i="1"/>
  <c r="D482" i="1"/>
  <c r="C481" i="1"/>
  <c r="D481" i="1"/>
  <c r="C480" i="1"/>
  <c r="D480" i="1"/>
  <c r="C479" i="1"/>
  <c r="D479" i="1"/>
  <c r="C478" i="1"/>
  <c r="D478" i="1"/>
  <c r="C477" i="1"/>
  <c r="D477" i="1"/>
  <c r="C476" i="1"/>
  <c r="D476" i="1"/>
  <c r="C475" i="1"/>
  <c r="D475" i="1"/>
  <c r="C474" i="1"/>
  <c r="D474" i="1"/>
  <c r="C473" i="1"/>
  <c r="D473" i="1"/>
  <c r="C472" i="1"/>
  <c r="D472" i="1"/>
  <c r="C471" i="1"/>
  <c r="D471" i="1"/>
  <c r="C470" i="1"/>
  <c r="D470" i="1"/>
  <c r="C469" i="1"/>
  <c r="D469" i="1"/>
  <c r="C468" i="1"/>
  <c r="D468" i="1"/>
  <c r="C467" i="1"/>
  <c r="D467" i="1"/>
  <c r="C466" i="1"/>
  <c r="D466" i="1"/>
  <c r="C465" i="1"/>
  <c r="D465" i="1"/>
  <c r="C464" i="1"/>
  <c r="D464" i="1"/>
  <c r="C463" i="1"/>
  <c r="D463" i="1"/>
  <c r="C462" i="1"/>
  <c r="D462" i="1"/>
  <c r="C461" i="1"/>
  <c r="D461" i="1"/>
  <c r="C460" i="1"/>
  <c r="D460" i="1"/>
  <c r="C459" i="1"/>
  <c r="D459" i="1"/>
  <c r="C458" i="1"/>
  <c r="D458" i="1"/>
  <c r="C457" i="1"/>
  <c r="D457" i="1"/>
  <c r="C456" i="1"/>
  <c r="D456" i="1"/>
  <c r="C455" i="1"/>
  <c r="D455" i="1"/>
  <c r="C454" i="1"/>
  <c r="D454" i="1"/>
  <c r="C453" i="1"/>
  <c r="D453" i="1"/>
  <c r="C452" i="1"/>
  <c r="D452" i="1"/>
  <c r="C451" i="1"/>
  <c r="D451" i="1"/>
  <c r="C450" i="1"/>
  <c r="D450" i="1"/>
  <c r="C449" i="1"/>
  <c r="D449" i="1"/>
  <c r="C448" i="1"/>
  <c r="D448" i="1"/>
  <c r="C447" i="1"/>
  <c r="D447" i="1"/>
  <c r="C446" i="1"/>
  <c r="D446" i="1"/>
  <c r="C445" i="1"/>
  <c r="D445" i="1"/>
  <c r="C444" i="1"/>
  <c r="D444" i="1"/>
  <c r="C443" i="1"/>
  <c r="D443" i="1"/>
  <c r="C442" i="1"/>
  <c r="D442" i="1"/>
  <c r="C441" i="1"/>
  <c r="D441" i="1"/>
  <c r="C440" i="1"/>
  <c r="D440" i="1"/>
  <c r="C439" i="1"/>
  <c r="D439" i="1"/>
  <c r="C438" i="1"/>
  <c r="D438" i="1"/>
  <c r="C437" i="1"/>
  <c r="D437" i="1"/>
  <c r="C436" i="1"/>
  <c r="D436" i="1"/>
  <c r="C435" i="1"/>
  <c r="D435" i="1"/>
  <c r="C434" i="1"/>
  <c r="D434" i="1"/>
  <c r="C433" i="1"/>
  <c r="D433" i="1"/>
  <c r="C432" i="1"/>
  <c r="D432" i="1"/>
  <c r="C431" i="1"/>
  <c r="D431" i="1"/>
  <c r="C430" i="1"/>
  <c r="D430" i="1"/>
  <c r="C429" i="1"/>
  <c r="D429" i="1"/>
  <c r="C428" i="1"/>
  <c r="D428" i="1"/>
  <c r="C427" i="1"/>
  <c r="D427" i="1"/>
  <c r="C426" i="1"/>
  <c r="D426" i="1"/>
  <c r="C425" i="1"/>
  <c r="D425" i="1"/>
  <c r="C424" i="1"/>
  <c r="D424" i="1"/>
  <c r="C423" i="1"/>
  <c r="D423" i="1"/>
  <c r="C422" i="1"/>
  <c r="D422" i="1"/>
  <c r="C421" i="1"/>
  <c r="D421" i="1"/>
  <c r="C420" i="1"/>
  <c r="D420" i="1"/>
  <c r="C419" i="1"/>
  <c r="D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4" i="1"/>
  <c r="D364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1" i="1"/>
  <c r="D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6" i="1"/>
  <c r="D146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</calcChain>
</file>

<file path=xl/sharedStrings.xml><?xml version="1.0" encoding="utf-8"?>
<sst xmlns="http://schemas.openxmlformats.org/spreadsheetml/2006/main" count="140" uniqueCount="74">
  <si>
    <t>INTC</t>
  </si>
  <si>
    <t>Date</t>
  </si>
  <si>
    <t>Adj Close</t>
  </si>
  <si>
    <t>Volatiliy Outputs</t>
  </si>
  <si>
    <t># of observations</t>
  </si>
  <si>
    <t>Estimated Daily Volatility Sd</t>
  </si>
  <si>
    <t>Estimated Annual Volatility Sa</t>
  </si>
  <si>
    <t>First Day (04/30/2018)</t>
  </si>
  <si>
    <t>Inputs</t>
  </si>
  <si>
    <t>N</t>
  </si>
  <si>
    <t>T</t>
  </si>
  <si>
    <t>So</t>
  </si>
  <si>
    <t>sigma</t>
  </si>
  <si>
    <t>Call Option Premium</t>
  </si>
  <si>
    <t>r</t>
  </si>
  <si>
    <t>K</t>
  </si>
  <si>
    <t>Delta</t>
  </si>
  <si>
    <t>Black-Scholes-Merton Pricing Engine</t>
  </si>
  <si>
    <t>Calculated Option Prices</t>
  </si>
  <si>
    <t>Outputs</t>
  </si>
  <si>
    <t>Call (c)</t>
  </si>
  <si>
    <t>Initial Stock Price (S(0))</t>
  </si>
  <si>
    <t>d1</t>
  </si>
  <si>
    <t>Put (p)</t>
  </si>
  <si>
    <t>Dividend Rate (q)</t>
  </si>
  <si>
    <t>d2</t>
  </si>
  <si>
    <t>Risk-Free Rate (r)</t>
  </si>
  <si>
    <t>N(d1)</t>
  </si>
  <si>
    <t>Market Option Prices</t>
  </si>
  <si>
    <t>Estimated Volatility (sigma)</t>
  </si>
  <si>
    <t>N(d2)</t>
  </si>
  <si>
    <t>Call</t>
  </si>
  <si>
    <t>Time to Maturity (T)</t>
  </si>
  <si>
    <t>N(-d1)</t>
  </si>
  <si>
    <t>Put</t>
  </si>
  <si>
    <t>Strike Price (K)</t>
  </si>
  <si>
    <t>N(-d2)</t>
  </si>
  <si>
    <t>First Day (05/01/2018)</t>
  </si>
  <si>
    <t>Last Day (05/11/2018)</t>
  </si>
  <si>
    <t>Market Volatility</t>
  </si>
  <si>
    <t>Call Option</t>
  </si>
  <si>
    <t>Financial Engineering Project 3: Option Hedging</t>
  </si>
  <si>
    <t>Shuto Araki</t>
  </si>
  <si>
    <t>Muhammad Shahraiz Niazi</t>
  </si>
  <si>
    <t>Authors:</t>
  </si>
  <si>
    <t>Stock:</t>
  </si>
  <si>
    <t>Call Option:</t>
  </si>
  <si>
    <t>Hedging Period:</t>
  </si>
  <si>
    <t>to</t>
  </si>
  <si>
    <t>maturity</t>
  </si>
  <si>
    <t>on</t>
  </si>
  <si>
    <r>
      <t>u</t>
    </r>
    <r>
      <rPr>
        <vertAlign val="subscript"/>
        <sz val="10"/>
        <rFont val="Arial"/>
        <family val="2"/>
      </rPr>
      <t>i</t>
    </r>
  </si>
  <si>
    <r>
      <t>u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</si>
  <si>
    <t>33/252</t>
  </si>
  <si>
    <t>Dynamic Delta Hedging from historical volatility</t>
  </si>
  <si>
    <t>Static Delta Hedging from historical volatility</t>
  </si>
  <si>
    <r>
      <t xml:space="preserve">Refer to </t>
    </r>
    <r>
      <rPr>
        <b/>
        <i/>
        <sz val="10"/>
        <rFont val="Consolas"/>
        <family val="2"/>
      </rPr>
      <t xml:space="preserve">american_call-binomial.py </t>
    </r>
  </si>
  <si>
    <r>
      <t xml:space="preserve">from </t>
    </r>
    <r>
      <rPr>
        <sz val="12"/>
        <color rgb="FF000000"/>
        <rFont val="Consolas"/>
        <family val="2"/>
      </rPr>
      <t>staticDeltaHedgingSimulation(True)</t>
    </r>
    <r>
      <rPr>
        <sz val="12"/>
        <color rgb="FF000000"/>
        <rFont val="Arial"/>
        <family val="2"/>
      </rPr>
      <t xml:space="preserve"> function</t>
    </r>
  </si>
  <si>
    <r>
      <t xml:space="preserve">from </t>
    </r>
    <r>
      <rPr>
        <sz val="12"/>
        <color rgb="FF000000"/>
        <rFont val="Consolas"/>
        <family val="2"/>
      </rPr>
      <t>dynamicDeltaHedgingSimulation(True)</t>
    </r>
    <r>
      <rPr>
        <sz val="12"/>
        <color rgb="FF000000"/>
        <rFont val="Arial"/>
        <family val="2"/>
      </rPr>
      <t xml:space="preserve"> function</t>
    </r>
  </si>
  <si>
    <r>
      <t xml:space="preserve">The graph produced by </t>
    </r>
    <r>
      <rPr>
        <sz val="12"/>
        <color rgb="FF000000"/>
        <rFont val="Consolas"/>
        <family val="2"/>
      </rPr>
      <t>plotOptionPrices(</t>
    </r>
    <r>
      <rPr>
        <sz val="12"/>
        <color rgb="FF000000"/>
        <rFont val="Arial"/>
        <family val="2"/>
      </rPr>
      <t>) function</t>
    </r>
  </si>
  <si>
    <t>Binomial Tree with N = 5</t>
  </si>
  <si>
    <r>
      <t xml:space="preserve">from </t>
    </r>
    <r>
      <rPr>
        <sz val="12"/>
        <color rgb="FF000000"/>
        <rFont val="Consolas"/>
        <family val="2"/>
      </rPr>
      <t>binomial_tree_call()</t>
    </r>
    <r>
      <rPr>
        <sz val="12"/>
        <color rgb="FF000000"/>
        <rFont val="Arial"/>
        <family val="2"/>
      </rPr>
      <t xml:space="preserve"> function (5 steps)</t>
    </r>
  </si>
  <si>
    <t>All the delta values are calculated with 200-step Binomial Tree</t>
  </si>
  <si>
    <t>INTC, K = 52.5, maturity on 06/15/2018</t>
  </si>
  <si>
    <t>INTC (Intel Corp.)</t>
  </si>
  <si>
    <r>
      <t xml:space="preserve">The call price converged to </t>
    </r>
    <r>
      <rPr>
        <b/>
        <sz val="26"/>
        <color rgb="FFFF0000"/>
        <rFont val="Arial"/>
        <family val="2"/>
      </rPr>
      <t>$2.77</t>
    </r>
  </si>
  <si>
    <t>Dynamic Delta Hedging with Implied Volatility</t>
  </si>
  <si>
    <t>Static Delta Heding with Implied Volatility</t>
  </si>
  <si>
    <t>Dynamic</t>
  </si>
  <si>
    <t>Static</t>
  </si>
  <si>
    <t>Implied</t>
  </si>
  <si>
    <t>Historical</t>
  </si>
  <si>
    <r>
      <t xml:space="preserve">from </t>
    </r>
    <r>
      <rPr>
        <sz val="12"/>
        <color rgb="FF000000"/>
        <rFont val="Consolas"/>
        <family val="2"/>
      </rPr>
      <t>dynamicDeltaHedgingSimulation()</t>
    </r>
    <r>
      <rPr>
        <sz val="12"/>
        <color rgb="FF000000"/>
        <rFont val="Arial"/>
        <family val="2"/>
      </rPr>
      <t xml:space="preserve"> function</t>
    </r>
  </si>
  <si>
    <r>
      <t>from static</t>
    </r>
    <r>
      <rPr>
        <sz val="12"/>
        <color rgb="FF000000"/>
        <rFont val="Consolas"/>
        <family val="2"/>
      </rPr>
      <t>DeltaHedgingSimulation()</t>
    </r>
    <r>
      <rPr>
        <sz val="12"/>
        <color rgb="FF000000"/>
        <rFont val="Arial"/>
        <family val="2"/>
      </rPr>
      <t xml:space="preserve"> function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</si>
</sst>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/yyyy"/>
    <numFmt numFmtId="165" formatCode="&quot;$&quot;#,##0.00"/>
    <numFmt numFmtId="166" formatCode="0.0000000"/>
    <numFmt numFmtId="167" formatCode="0.000000"/>
  </numFmts>
  <fonts count="33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  <font>
      <b/>
      <sz val="12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1"/>
      <color theme="0"/>
      <name val="Calibri"/>
      <family val="2"/>
    </font>
    <font>
      <b/>
      <sz val="10"/>
      <color rgb="FF000000"/>
      <name val="Arial"/>
      <family val="2"/>
    </font>
    <font>
      <sz val="26"/>
      <color rgb="FFFF0000"/>
      <name val="Arial"/>
      <family val="2"/>
    </font>
    <font>
      <b/>
      <sz val="26"/>
      <color rgb="FFFF0000"/>
      <name val="Arial"/>
      <family val="2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i/>
      <sz val="10"/>
      <name val="Consolas"/>
      <family val="2"/>
    </font>
    <font>
      <b/>
      <i/>
      <sz val="10"/>
      <name val="Arial"/>
      <family val="2"/>
    </font>
    <font>
      <sz val="12"/>
      <color rgb="FF000000"/>
      <name val="Consolas"/>
      <family val="2"/>
    </font>
    <font>
      <sz val="12"/>
      <color rgb="FFFF0000"/>
      <name val="Arial"/>
      <family val="2"/>
    </font>
    <font>
      <b/>
      <sz val="10"/>
      <color rgb="FFFFFFFF"/>
      <name val="Arial"/>
      <family val="2"/>
    </font>
    <font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0" fontId="1" fillId="0" borderId="0" xfId="0" applyNumberFormat="1" applyFont="1"/>
    <xf numFmtId="10" fontId="6" fillId="0" borderId="0" xfId="0" applyNumberFormat="1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4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10" fontId="13" fillId="0" borderId="0" xfId="2" applyNumberFormat="1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14" fontId="0" fillId="0" borderId="0" xfId="0" applyNumberFormat="1" applyFont="1" applyAlignment="1"/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0" fillId="0" borderId="11" xfId="0" applyFont="1" applyBorder="1" applyAlignment="1"/>
    <xf numFmtId="0" fontId="0" fillId="0" borderId="12" xfId="0" applyFont="1" applyBorder="1" applyAlignment="1"/>
    <xf numFmtId="0" fontId="3" fillId="0" borderId="13" xfId="0" applyFont="1" applyBorder="1" applyAlignment="1">
      <alignment horizont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10" fillId="0" borderId="14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66" fontId="0" fillId="0" borderId="14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6" fontId="10" fillId="0" borderId="17" xfId="0" applyNumberFormat="1" applyFont="1" applyBorder="1" applyAlignment="1">
      <alignment horizontal="center"/>
    </xf>
    <xf numFmtId="0" fontId="0" fillId="0" borderId="19" xfId="0" applyFont="1" applyBorder="1" applyAlignment="1"/>
    <xf numFmtId="0" fontId="14" fillId="0" borderId="18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8" fillId="0" borderId="0" xfId="0" applyFont="1" applyAlignment="1"/>
    <xf numFmtId="0" fontId="1" fillId="3" borderId="0" xfId="0" applyFont="1" applyFill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10" fontId="25" fillId="0" borderId="4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/>
    </xf>
    <xf numFmtId="165" fontId="15" fillId="6" borderId="14" xfId="0" applyNumberFormat="1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165" fontId="14" fillId="7" borderId="17" xfId="0" applyNumberFormat="1" applyFont="1" applyFill="1" applyBorder="1" applyAlignment="1">
      <alignment horizontal="center"/>
    </xf>
    <xf numFmtId="165" fontId="9" fillId="6" borderId="14" xfId="0" applyNumberFormat="1" applyFont="1" applyFill="1" applyBorder="1" applyAlignment="1">
      <alignment horizontal="center"/>
    </xf>
    <xf numFmtId="165" fontId="11" fillId="7" borderId="17" xfId="0" applyNumberFormat="1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165" fontId="1" fillId="6" borderId="14" xfId="0" applyNumberFormat="1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165" fontId="1" fillId="7" borderId="17" xfId="0" applyNumberFormat="1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/>
    </xf>
    <xf numFmtId="0" fontId="0" fillId="0" borderId="21" xfId="0" applyFont="1" applyBorder="1" applyAlignment="1"/>
    <xf numFmtId="0" fontId="1" fillId="0" borderId="21" xfId="0" applyFont="1" applyBorder="1" applyAlignment="1"/>
    <xf numFmtId="0" fontId="0" fillId="0" borderId="13" xfId="0" applyFont="1" applyBorder="1" applyAlignment="1"/>
    <xf numFmtId="0" fontId="0" fillId="0" borderId="0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17" fillId="0" borderId="0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7" fillId="8" borderId="18" xfId="0" applyFont="1" applyFill="1" applyBorder="1" applyAlignment="1">
      <alignment horizontal="center"/>
    </xf>
    <xf numFmtId="0" fontId="17" fillId="8" borderId="20" xfId="0" applyFont="1" applyFill="1" applyBorder="1" applyAlignment="1">
      <alignment horizontal="center"/>
    </xf>
    <xf numFmtId="0" fontId="17" fillId="8" borderId="19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/>
    </xf>
    <xf numFmtId="0" fontId="17" fillId="6" borderId="19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30" fillId="0" borderId="0" xfId="0" applyFont="1" applyAlignment="1"/>
    <xf numFmtId="0" fontId="13" fillId="4" borderId="0" xfId="0" applyFont="1" applyFill="1" applyAlignment="1"/>
    <xf numFmtId="0" fontId="31" fillId="5" borderId="18" xfId="0" applyFont="1" applyFill="1" applyBorder="1" applyAlignment="1">
      <alignment horizontal="center"/>
    </xf>
    <xf numFmtId="0" fontId="22" fillId="0" borderId="19" xfId="0" applyFont="1" applyBorder="1" applyAlignment="1"/>
    <xf numFmtId="0" fontId="13" fillId="0" borderId="18" xfId="0" applyFont="1" applyBorder="1" applyAlignment="1">
      <alignment horizontal="center"/>
    </xf>
    <xf numFmtId="0" fontId="32" fillId="9" borderId="0" xfId="0" applyFont="1" applyFill="1" applyAlignment="1">
      <alignment horizontal="center"/>
    </xf>
    <xf numFmtId="0" fontId="1" fillId="0" borderId="0" xfId="2" applyNumberFormat="1" applyFont="1"/>
    <xf numFmtId="10" fontId="0" fillId="0" borderId="0" xfId="2" applyNumberFormat="1" applyFont="1" applyAlignment="1"/>
    <xf numFmtId="10" fontId="13" fillId="10" borderId="0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2" xfId="0" applyFont="1" applyBorder="1" applyAlignment="1"/>
    <xf numFmtId="0" fontId="17" fillId="6" borderId="18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44" fontId="0" fillId="0" borderId="0" xfId="1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Hedging</a:t>
            </a:r>
            <a:r>
              <a:rPr lang="en-US" baseline="0"/>
              <a:t>: Portfolio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 with Implied Vol.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'Implied Vol. Hedging (Q5)'!$P$5:$P$13</c:f>
              <c:numCache>
                <c:formatCode>m/d/yy</c:formatCode>
                <c:ptCount val="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</c:numCache>
            </c:numRef>
          </c:xVal>
          <c:yVal>
            <c:numRef>
              <c:f>'Implied Vol. Hedging (Q5)'!$R$5:$R$13</c:f>
              <c:numCache>
                <c:formatCode>_("$"* #,##0.00_);_("$"* \(#,##0.00\);_("$"* "-"??_);_(@_)</c:formatCode>
                <c:ptCount val="9"/>
                <c:pt idx="0">
                  <c:v>100000</c:v>
                </c:pt>
                <c:pt idx="8">
                  <c:v>100081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E-C340-AB2B-7C8F3CE98476}"/>
            </c:ext>
          </c:extLst>
        </c:ser>
        <c:ser>
          <c:idx val="2"/>
          <c:order val="1"/>
          <c:tx>
            <c:v>Dynamic with Historical Vol.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'Implied Vol. Hedging (Q5)'!$P$5:$P$13</c:f>
              <c:numCache>
                <c:formatCode>m/d/yy</c:formatCode>
                <c:ptCount val="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</c:numCache>
            </c:numRef>
          </c:xVal>
          <c:yVal>
            <c:numRef>
              <c:f>'Implied Vol. Hedging (Q5)'!$Q$5:$Q$13</c:f>
              <c:numCache>
                <c:formatCode>_("$"* #,##0.00_);_("$"* \(#,##0.00\);_("$"* "-"??_);_(@_)</c:formatCode>
                <c:ptCount val="9"/>
                <c:pt idx="0">
                  <c:v>100000</c:v>
                </c:pt>
                <c:pt idx="1">
                  <c:v>100013.25</c:v>
                </c:pt>
                <c:pt idx="2">
                  <c:v>100016.23</c:v>
                </c:pt>
                <c:pt idx="3">
                  <c:v>100017.74</c:v>
                </c:pt>
                <c:pt idx="4">
                  <c:v>100018.28</c:v>
                </c:pt>
                <c:pt idx="5">
                  <c:v>99941.25</c:v>
                </c:pt>
                <c:pt idx="6">
                  <c:v>100077.64</c:v>
                </c:pt>
                <c:pt idx="7">
                  <c:v>99994.880000000005</c:v>
                </c:pt>
                <c:pt idx="8">
                  <c:v>100047.07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E-C340-AB2B-7C8F3CE98476}"/>
            </c:ext>
          </c:extLst>
        </c:ser>
        <c:ser>
          <c:idx val="3"/>
          <c:order val="2"/>
          <c:tx>
            <c:v>Dynamic with Historical Vol.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'Implied Vol. Hedging (Q5)'!$P$5:$P$13</c:f>
              <c:numCache>
                <c:formatCode>m/d/yy</c:formatCode>
                <c:ptCount val="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</c:numCache>
            </c:numRef>
          </c:xVal>
          <c:yVal>
            <c:numRef>
              <c:f>'Implied Vol. Hedging (Q5)'!$S$5:$S$13</c:f>
              <c:numCache>
                <c:formatCode>_("$"* #,##0.00_);_("$"* \(#,##0.00\);_("$"* "-"??_);_(@_)</c:formatCode>
                <c:ptCount val="9"/>
                <c:pt idx="0">
                  <c:v>100000</c:v>
                </c:pt>
                <c:pt idx="1">
                  <c:v>100014.75</c:v>
                </c:pt>
                <c:pt idx="2">
                  <c:v>100011.67</c:v>
                </c:pt>
                <c:pt idx="3">
                  <c:v>100026.32</c:v>
                </c:pt>
                <c:pt idx="4">
                  <c:v>100023.67</c:v>
                </c:pt>
                <c:pt idx="5">
                  <c:v>99941.75</c:v>
                </c:pt>
                <c:pt idx="6">
                  <c:v>100079.56</c:v>
                </c:pt>
                <c:pt idx="7">
                  <c:v>99991.18</c:v>
                </c:pt>
                <c:pt idx="8">
                  <c:v>100045.71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E-C340-AB2B-7C8F3CE98476}"/>
            </c:ext>
          </c:extLst>
        </c:ser>
        <c:ser>
          <c:idx val="4"/>
          <c:order val="3"/>
          <c:tx>
            <c:v>Static with Historical Vol.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'Implied Vol. Hedging (Q5)'!$P$5:$P$13</c:f>
              <c:numCache>
                <c:formatCode>m/d/yy</c:formatCode>
                <c:ptCount val="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</c:numCache>
            </c:numRef>
          </c:xVal>
          <c:yVal>
            <c:numRef>
              <c:f>'Implied Vol. Hedging (Q5)'!$T$5:$T$13</c:f>
              <c:numCache>
                <c:formatCode>_("$"* #,##0.00_);_("$"* \(#,##0.00\);_("$"* "-"??_);_(@_)</c:formatCode>
                <c:ptCount val="9"/>
                <c:pt idx="0">
                  <c:v>100000</c:v>
                </c:pt>
                <c:pt idx="8">
                  <c:v>100103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FE-C340-AB2B-7C8F3CE98476}"/>
            </c:ext>
          </c:extLst>
        </c:ser>
        <c:ser>
          <c:idx val="0"/>
          <c:order val="4"/>
          <c:tx>
            <c:v>Dynamic with Implied Vol.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'Implied Vol. Hedging (Q5)'!$P$5:$P$13</c:f>
              <c:numCache>
                <c:formatCode>m/d/yy</c:formatCode>
                <c:ptCount val="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43227</c:v>
                </c:pt>
                <c:pt idx="5">
                  <c:v>43228</c:v>
                </c:pt>
                <c:pt idx="6">
                  <c:v>43229</c:v>
                </c:pt>
                <c:pt idx="7">
                  <c:v>43230</c:v>
                </c:pt>
                <c:pt idx="8">
                  <c:v>43231</c:v>
                </c:pt>
              </c:numCache>
            </c:numRef>
          </c:xVal>
          <c:yVal>
            <c:numRef>
              <c:f>'Implied Vol. Hedging (Q5)'!$Q$5:$Q$13</c:f>
              <c:numCache>
                <c:formatCode>_("$"* #,##0.00_);_("$"* \(#,##0.00\);_("$"* "-"??_);_(@_)</c:formatCode>
                <c:ptCount val="9"/>
                <c:pt idx="0">
                  <c:v>100000</c:v>
                </c:pt>
                <c:pt idx="1">
                  <c:v>100013.25</c:v>
                </c:pt>
                <c:pt idx="2">
                  <c:v>100016.23</c:v>
                </c:pt>
                <c:pt idx="3">
                  <c:v>100017.74</c:v>
                </c:pt>
                <c:pt idx="4">
                  <c:v>100018.28</c:v>
                </c:pt>
                <c:pt idx="5">
                  <c:v>99941.25</c:v>
                </c:pt>
                <c:pt idx="6">
                  <c:v>100077.64</c:v>
                </c:pt>
                <c:pt idx="7">
                  <c:v>99994.880000000005</c:v>
                </c:pt>
                <c:pt idx="8">
                  <c:v>100047.07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E-C340-AB2B-7C8F3CE9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78416"/>
        <c:axId val="1811380112"/>
      </c:scatterChart>
      <c:valAx>
        <c:axId val="18113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80112"/>
        <c:crosses val="autoZero"/>
        <c:crossBetween val="midCat"/>
      </c:valAx>
      <c:valAx>
        <c:axId val="18113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7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87586</xdr:colOff>
      <xdr:row>11</xdr:row>
      <xdr:rowOff>43794</xdr:rowOff>
    </xdr:from>
    <xdr:to>
      <xdr:col>5</xdr:col>
      <xdr:colOff>648356</xdr:colOff>
      <xdr:row>33</xdr:row>
      <xdr:rowOff>131380</xdr:rowOff>
    </xdr:to>
    <xdr:pic>
      <xdr:nvPicPr>
        <xdr:cNvPr id="9" name="Picture 8" descr="https://lh6.googleusercontent.com/rHztgTMP-o7Kb0kgX9PdOE_4T7AeJ8Z_kJpYcA0NnwzRTO8PIfPSUAzx8bsD-Hc_6DBfdbw60v34A0l_X8t9RpCU3Y80XmaV38nT8rmxxebr1eywlPV0kbREKeEjBVI7z8IxPBPJ">
          <a:extLst>
            <a:ext uri="{FF2B5EF4-FFF2-40B4-BE49-F238E27FC236}">
              <a16:creationId xmlns:a16="http://schemas.microsoft.com/office/drawing/2014/main" id="{6CCE132B-33F3-7D49-90DB-E7D5171B6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011" y="2160461"/>
          <a:ext cx="5728356" cy="426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29195</xdr:colOff>
      <xdr:row>3</xdr:row>
      <xdr:rowOff>29195</xdr:rowOff>
    </xdr:from>
    <xdr:to>
      <xdr:col>6</xdr:col>
      <xdr:colOff>4375276</xdr:colOff>
      <xdr:row>26</xdr:row>
      <xdr:rowOff>160575</xdr:rowOff>
    </xdr:to>
    <xdr:pic>
      <xdr:nvPicPr>
        <xdr:cNvPr id="10" name="Picture 9" descr="https://lh3.googleusercontent.com/NE1rmnRJJw6ZNKcc6XLDF8Otpcf0FrsJskMsO3l8EBACYXbg-iSqQAj6o6FvKrVq8Gm8RnhSU0gS5MNZGIxhEVYlAhKKZPBpI1rqK4_fRl389C-OALQMsbglyKv4VVYrywURa1gB">
          <a:extLst>
            <a:ext uri="{FF2B5EF4-FFF2-40B4-BE49-F238E27FC236}">
              <a16:creationId xmlns:a16="http://schemas.microsoft.com/office/drawing/2014/main" id="{511614F4-9405-FA4A-B8E9-5BB33589F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5632" y="627701"/>
          <a:ext cx="4346081" cy="4496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20397</xdr:colOff>
      <xdr:row>2</xdr:row>
      <xdr:rowOff>48298</xdr:rowOff>
    </xdr:from>
    <xdr:to>
      <xdr:col>10</xdr:col>
      <xdr:colOff>813610</xdr:colOff>
      <xdr:row>19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99D83-8E74-4346-A355-9972C32BF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8497" y="416598"/>
          <a:ext cx="4920713" cy="2860001"/>
        </a:xfrm>
        <a:prstGeom prst="rect">
          <a:avLst/>
        </a:prstGeom>
      </xdr:spPr>
    </xdr:pic>
    <xdr:clientData/>
  </xdr:twoCellAnchor>
  <xdr:twoCellAnchor editAs="oneCell">
    <xdr:from>
      <xdr:col>1</xdr:col>
      <xdr:colOff>48299</xdr:colOff>
      <xdr:row>2</xdr:row>
      <xdr:rowOff>21166</xdr:rowOff>
    </xdr:from>
    <xdr:to>
      <xdr:col>3</xdr:col>
      <xdr:colOff>1780321</xdr:colOff>
      <xdr:row>66</xdr:row>
      <xdr:rowOff>169334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206D37-77C9-E34B-99F1-C5599C1A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032" y="393699"/>
          <a:ext cx="3391489" cy="110701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38778</xdr:colOff>
      <xdr:row>19</xdr:row>
      <xdr:rowOff>106641</xdr:rowOff>
    </xdr:from>
    <xdr:to>
      <xdr:col>10</xdr:col>
      <xdr:colOff>381968</xdr:colOff>
      <xdr:row>21</xdr:row>
      <xdr:rowOff>33814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10F42-D7D5-9549-8BCA-85F37AC8A6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2060" y="3790610"/>
          <a:ext cx="6858000" cy="314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3</xdr:row>
      <xdr:rowOff>37254</xdr:rowOff>
    </xdr:from>
    <xdr:to>
      <xdr:col>5</xdr:col>
      <xdr:colOff>2128</xdr:colOff>
      <xdr:row>64</xdr:row>
      <xdr:rowOff>86361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CBA08-1546-D847-B887-7B7B94CB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9627" y="629921"/>
          <a:ext cx="3316393" cy="10433473"/>
        </a:xfrm>
        <a:prstGeom prst="rect">
          <a:avLst/>
        </a:prstGeom>
      </xdr:spPr>
    </xdr:pic>
    <xdr:clientData/>
  </xdr:twoCellAnchor>
  <xdr:twoCellAnchor editAs="oneCell">
    <xdr:from>
      <xdr:col>6</xdr:col>
      <xdr:colOff>16933</xdr:colOff>
      <xdr:row>3</xdr:row>
      <xdr:rowOff>33865</xdr:rowOff>
    </xdr:from>
    <xdr:to>
      <xdr:col>12</xdr:col>
      <xdr:colOff>818785</xdr:colOff>
      <xdr:row>22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23F2F8-3659-2143-AF83-E341A81E9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0" y="626532"/>
          <a:ext cx="5780252" cy="3335867"/>
        </a:xfrm>
        <a:prstGeom prst="rect">
          <a:avLst/>
        </a:prstGeom>
      </xdr:spPr>
    </xdr:pic>
    <xdr:clientData/>
  </xdr:twoCellAnchor>
  <xdr:twoCellAnchor>
    <xdr:from>
      <xdr:col>6</xdr:col>
      <xdr:colOff>245534</xdr:colOff>
      <xdr:row>29</xdr:row>
      <xdr:rowOff>93133</xdr:rowOff>
    </xdr:from>
    <xdr:to>
      <xdr:col>16</xdr:col>
      <xdr:colOff>643466</xdr:colOff>
      <xdr:row>62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7B840-499A-7F4F-B1B9-2E407F52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516227</xdr:colOff>
      <xdr:row>48</xdr:row>
      <xdr:rowOff>35560</xdr:rowOff>
    </xdr:from>
    <xdr:to>
      <xdr:col>14</xdr:col>
      <xdr:colOff>191573</xdr:colOff>
      <xdr:row>48</xdr:row>
      <xdr:rowOff>37206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7F03CE3-6264-C241-97FB-96526CDA9393}"/>
            </a:ext>
          </a:extLst>
        </xdr:cNvPr>
        <xdr:cNvCxnSpPr/>
      </xdr:nvCxnSpPr>
      <xdr:spPr>
        <a:xfrm flipV="1">
          <a:off x="6307427" y="8061960"/>
          <a:ext cx="5453846" cy="164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155798</xdr:colOff>
      <xdr:row>37</xdr:row>
      <xdr:rowOff>96521</xdr:rowOff>
    </xdr:from>
    <xdr:to>
      <xdr:col>13</xdr:col>
      <xdr:colOff>548640</xdr:colOff>
      <xdr:row>48</xdr:row>
      <xdr:rowOff>28262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02738B8-1506-8B43-932F-6EDA03532AA8}"/>
            </a:ext>
          </a:extLst>
        </xdr:cNvPr>
        <xdr:cNvCxnSpPr/>
      </xdr:nvCxnSpPr>
      <xdr:spPr>
        <a:xfrm flipV="1">
          <a:off x="6772498" y="6306821"/>
          <a:ext cx="4520342" cy="17478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164742</xdr:colOff>
      <xdr:row>34</xdr:row>
      <xdr:rowOff>116841</xdr:rowOff>
    </xdr:from>
    <xdr:to>
      <xdr:col>13</xdr:col>
      <xdr:colOff>528320</xdr:colOff>
      <xdr:row>48</xdr:row>
      <xdr:rowOff>28262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98A0C0A-7123-8A4D-A983-6AF22FF02E2D}"/>
            </a:ext>
          </a:extLst>
        </xdr:cNvPr>
        <xdr:cNvCxnSpPr/>
      </xdr:nvCxnSpPr>
      <xdr:spPr>
        <a:xfrm flipV="1">
          <a:off x="6781442" y="5831841"/>
          <a:ext cx="4491078" cy="222282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189E-11A8-D142-8768-E298932284E1}">
  <dimension ref="B2:E6"/>
  <sheetViews>
    <sheetView zoomScale="187" workbookViewId="0">
      <selection activeCell="E6" sqref="E6"/>
    </sheetView>
  </sheetViews>
  <sheetFormatPr baseColWidth="10" defaultRowHeight="13"/>
  <cols>
    <col min="3" max="5" width="13.83203125" customWidth="1"/>
  </cols>
  <sheetData>
    <row r="2" spans="2:5" ht="18">
      <c r="B2" s="95" t="s">
        <v>41</v>
      </c>
      <c r="C2" s="95"/>
      <c r="D2" s="95"/>
      <c r="E2" s="95"/>
    </row>
    <row r="3" spans="2:5" ht="17" customHeight="1">
      <c r="B3" s="18" t="s">
        <v>44</v>
      </c>
      <c r="C3" s="19" t="s">
        <v>42</v>
      </c>
      <c r="D3" s="22" t="s">
        <v>43</v>
      </c>
      <c r="E3" s="20"/>
    </row>
    <row r="4" spans="2:5" ht="17" customHeight="1">
      <c r="B4" s="18" t="s">
        <v>45</v>
      </c>
      <c r="C4" s="19" t="s">
        <v>64</v>
      </c>
      <c r="D4" s="20"/>
      <c r="E4" s="20"/>
    </row>
    <row r="5" spans="2:5" ht="17" customHeight="1">
      <c r="B5" s="18" t="s">
        <v>46</v>
      </c>
      <c r="C5" s="19" t="s">
        <v>49</v>
      </c>
      <c r="D5" s="19" t="s">
        <v>50</v>
      </c>
      <c r="E5" s="21">
        <v>43266</v>
      </c>
    </row>
    <row r="6" spans="2:5" ht="17" customHeight="1">
      <c r="B6" s="18" t="s">
        <v>47</v>
      </c>
      <c r="C6" s="21">
        <v>43221</v>
      </c>
      <c r="D6" s="19" t="s">
        <v>48</v>
      </c>
      <c r="E6" s="21">
        <v>43231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262"/>
  <sheetViews>
    <sheetView zoomScale="133" workbookViewId="0">
      <selection activeCell="G7" sqref="G7"/>
    </sheetView>
  </sheetViews>
  <sheetFormatPr baseColWidth="10" defaultColWidth="14.5" defaultRowHeight="15.75" customHeight="1"/>
  <cols>
    <col min="3" max="3" width="16.6640625" customWidth="1"/>
    <col min="4" max="4" width="19.83203125" customWidth="1"/>
    <col min="5" max="5" width="14.33203125" customWidth="1"/>
    <col min="6" max="6" width="28.83203125" customWidth="1"/>
  </cols>
  <sheetData>
    <row r="1" spans="1:7" ht="15.75" customHeight="1">
      <c r="A1" s="8" t="s">
        <v>0</v>
      </c>
      <c r="B1" s="9"/>
    </row>
    <row r="2" spans="1:7" ht="15">
      <c r="A2" s="23" t="s">
        <v>1</v>
      </c>
      <c r="B2" s="24" t="s">
        <v>2</v>
      </c>
      <c r="C2" s="25" t="s">
        <v>51</v>
      </c>
      <c r="D2" s="25" t="s">
        <v>52</v>
      </c>
      <c r="E2" s="2"/>
    </row>
    <row r="3" spans="1:7" ht="15">
      <c r="A3" s="26">
        <v>43217</v>
      </c>
      <c r="B3" s="23">
        <v>52.73</v>
      </c>
      <c r="C3" s="20">
        <f t="shared" ref="C3:C1262" si="0">LN(B3/B4)</f>
        <v>-6.050311517613715E-3</v>
      </c>
      <c r="D3" s="24">
        <f t="shared" ref="D3:D1262" si="1">C3^2</f>
        <v>3.6606269460169172E-5</v>
      </c>
      <c r="E3" s="1"/>
    </row>
    <row r="4" spans="1:7" ht="15">
      <c r="A4" s="26">
        <v>43216</v>
      </c>
      <c r="B4" s="23">
        <v>53.05</v>
      </c>
      <c r="C4" s="20">
        <f t="shared" si="0"/>
        <v>3.1985873378254433E-2</v>
      </c>
      <c r="D4" s="24">
        <f t="shared" si="1"/>
        <v>1.0230960957697257E-3</v>
      </c>
      <c r="E4" s="1"/>
      <c r="F4" s="27" t="s">
        <v>3</v>
      </c>
      <c r="G4" s="28"/>
    </row>
    <row r="5" spans="1:7" ht="15">
      <c r="A5" s="26">
        <v>43215</v>
      </c>
      <c r="B5" s="23">
        <v>51.38</v>
      </c>
      <c r="C5" s="20">
        <f t="shared" si="0"/>
        <v>-1.3614705983210744E-3</v>
      </c>
      <c r="D5" s="24">
        <f t="shared" si="1"/>
        <v>1.8536021900927442E-6</v>
      </c>
      <c r="E5" s="1"/>
      <c r="F5" s="28" t="s">
        <v>4</v>
      </c>
      <c r="G5" s="28">
        <v>20</v>
      </c>
    </row>
    <row r="6" spans="1:7" ht="15">
      <c r="A6" s="26">
        <v>43214</v>
      </c>
      <c r="B6" s="23">
        <v>51.45</v>
      </c>
      <c r="C6" s="20">
        <f t="shared" si="0"/>
        <v>6.8259650703998906E-3</v>
      </c>
      <c r="D6" s="24">
        <f t="shared" si="1"/>
        <v>4.6593799142319382E-5</v>
      </c>
      <c r="E6" s="1"/>
      <c r="F6" s="24" t="s">
        <v>5</v>
      </c>
      <c r="G6" s="29">
        <f>SQRT(((1/(G5-1))*SUM(D3:D22))-((1/(G5*(G5-1))*(SUM(C3:C22))^2)))</f>
        <v>2.3599753253701065E-2</v>
      </c>
    </row>
    <row r="7" spans="1:7" ht="15">
      <c r="A7" s="26">
        <v>43213</v>
      </c>
      <c r="B7" s="23">
        <v>51.1</v>
      </c>
      <c r="C7" s="20">
        <f t="shared" si="0"/>
        <v>-8.3796651304741121E-3</v>
      </c>
      <c r="D7" s="24">
        <f t="shared" si="1"/>
        <v>7.0218787698883724E-5</v>
      </c>
      <c r="E7" s="1"/>
      <c r="F7" s="24" t="s">
        <v>6</v>
      </c>
      <c r="G7" s="29">
        <f>G6*SQRT(252)</f>
        <v>0.37463446867068262</v>
      </c>
    </row>
    <row r="8" spans="1:7" ht="15">
      <c r="A8" s="26">
        <v>43210</v>
      </c>
      <c r="B8" s="23">
        <v>51.53</v>
      </c>
      <c r="C8" s="20">
        <f t="shared" si="0"/>
        <v>-1.3301400930849878E-2</v>
      </c>
      <c r="D8" s="24">
        <f t="shared" si="1"/>
        <v>1.76927266723214E-4</v>
      </c>
      <c r="E8" s="1"/>
    </row>
    <row r="9" spans="1:7" ht="15">
      <c r="A9" s="26">
        <v>43209</v>
      </c>
      <c r="B9" s="23">
        <v>52.22</v>
      </c>
      <c r="C9" s="20">
        <f t="shared" si="0"/>
        <v>-2.6270054568463562E-2</v>
      </c>
      <c r="D9" s="24">
        <f t="shared" si="1"/>
        <v>6.9011576703005323E-4</v>
      </c>
      <c r="E9" s="1"/>
      <c r="G9" s="96"/>
    </row>
    <row r="10" spans="1:7" ht="15">
      <c r="A10" s="26">
        <v>43208</v>
      </c>
      <c r="B10" s="23">
        <v>53.61</v>
      </c>
      <c r="C10" s="20">
        <f t="shared" si="0"/>
        <v>1.306579747239937E-3</v>
      </c>
      <c r="D10" s="24">
        <f t="shared" si="1"/>
        <v>1.7071506358975776E-6</v>
      </c>
      <c r="E10" s="1"/>
      <c r="G10" s="29"/>
    </row>
    <row r="11" spans="1:7" ht="15">
      <c r="A11" s="26">
        <v>43207</v>
      </c>
      <c r="B11" s="23">
        <v>53.54</v>
      </c>
      <c r="C11" s="20">
        <f t="shared" si="0"/>
        <v>2.1522446765210066E-2</v>
      </c>
      <c r="D11" s="24">
        <f t="shared" si="1"/>
        <v>4.6321571476130126E-4</v>
      </c>
      <c r="E11" s="1"/>
      <c r="G11" s="97"/>
    </row>
    <row r="12" spans="1:7" ht="15">
      <c r="A12" s="26">
        <v>43206</v>
      </c>
      <c r="B12" s="23">
        <v>52.4</v>
      </c>
      <c r="C12" s="20">
        <f t="shared" si="0"/>
        <v>1.0358811216478107E-2</v>
      </c>
      <c r="D12" s="24">
        <f t="shared" si="1"/>
        <v>1.0730496981863264E-4</v>
      </c>
      <c r="E12" s="1"/>
      <c r="G12" s="4"/>
    </row>
    <row r="13" spans="1:7" ht="15">
      <c r="A13" s="26">
        <v>43203</v>
      </c>
      <c r="B13" s="23">
        <v>51.86</v>
      </c>
      <c r="C13" s="20">
        <f t="shared" si="0"/>
        <v>-1.644711008373349E-2</v>
      </c>
      <c r="D13" s="24">
        <f t="shared" si="1"/>
        <v>2.7050743010644782E-4</v>
      </c>
      <c r="E13" s="1"/>
      <c r="G13" s="3"/>
    </row>
    <row r="14" spans="1:7" ht="15">
      <c r="A14" s="26">
        <v>43202</v>
      </c>
      <c r="B14" s="23">
        <v>52.72</v>
      </c>
      <c r="C14" s="20">
        <f t="shared" si="0"/>
        <v>3.1210392984592886E-2</v>
      </c>
      <c r="D14" s="24">
        <f t="shared" si="1"/>
        <v>9.7408863025272481E-4</v>
      </c>
      <c r="E14" s="1"/>
    </row>
    <row r="15" spans="1:7" ht="15">
      <c r="A15" s="26">
        <v>43201</v>
      </c>
      <c r="B15" s="23">
        <v>51.1</v>
      </c>
      <c r="C15" s="20">
        <f t="shared" si="0"/>
        <v>-3.3212885859505454E-3</v>
      </c>
      <c r="D15" s="24">
        <f t="shared" si="1"/>
        <v>1.1030957871165374E-5</v>
      </c>
      <c r="E15" s="1"/>
    </row>
    <row r="16" spans="1:7" ht="15">
      <c r="A16" s="26">
        <v>43200</v>
      </c>
      <c r="B16" s="23">
        <v>51.27</v>
      </c>
      <c r="C16" s="20">
        <f t="shared" si="0"/>
        <v>3.4123525019612411E-2</v>
      </c>
      <c r="D16" s="24">
        <f t="shared" si="1"/>
        <v>1.1644149597641142E-3</v>
      </c>
      <c r="E16" s="1"/>
    </row>
    <row r="17" spans="1:5" ht="15">
      <c r="A17" s="26">
        <v>43199</v>
      </c>
      <c r="B17" s="23">
        <v>49.55</v>
      </c>
      <c r="C17" s="20">
        <f t="shared" si="0"/>
        <v>1.5456886948251062E-2</v>
      </c>
      <c r="D17" s="24">
        <f t="shared" si="1"/>
        <v>2.3891535413101404E-4</v>
      </c>
      <c r="E17" s="1"/>
    </row>
    <row r="18" spans="1:5" ht="15">
      <c r="A18" s="26">
        <v>43196</v>
      </c>
      <c r="B18" s="23">
        <v>48.79</v>
      </c>
      <c r="C18" s="20">
        <f t="shared" si="0"/>
        <v>-3.2068897096718396E-2</v>
      </c>
      <c r="D18" s="24">
        <f t="shared" si="1"/>
        <v>1.0284141609999136E-3</v>
      </c>
      <c r="E18" s="1"/>
    </row>
    <row r="19" spans="1:5" ht="15">
      <c r="A19" s="26">
        <v>43195</v>
      </c>
      <c r="B19" s="23">
        <v>50.38</v>
      </c>
      <c r="C19" s="20">
        <f t="shared" si="0"/>
        <v>7.7712854989852014E-3</v>
      </c>
      <c r="D19" s="24">
        <f t="shared" si="1"/>
        <v>6.039287830673767E-5</v>
      </c>
      <c r="E19" s="1"/>
    </row>
    <row r="20" spans="1:5" ht="15">
      <c r="A20" s="26">
        <v>43194</v>
      </c>
      <c r="B20" s="23">
        <v>49.99</v>
      </c>
      <c r="C20" s="20">
        <f t="shared" si="0"/>
        <v>4.8125218208772092E-3</v>
      </c>
      <c r="D20" s="24">
        <f t="shared" si="1"/>
        <v>2.3160366276419288E-5</v>
      </c>
      <c r="E20" s="1"/>
    </row>
    <row r="21" spans="1:5" ht="15">
      <c r="A21" s="26">
        <v>43193</v>
      </c>
      <c r="B21" s="23">
        <v>49.75</v>
      </c>
      <c r="C21" s="20">
        <f t="shared" si="0"/>
        <v>1.6824152785630105E-2</v>
      </c>
      <c r="D21" s="24">
        <f t="shared" si="1"/>
        <v>2.8305211695422522E-4</v>
      </c>
      <c r="E21" s="1"/>
    </row>
    <row r="22" spans="1:5" ht="15">
      <c r="A22" s="26">
        <v>43192</v>
      </c>
      <c r="B22" s="23">
        <v>48.92</v>
      </c>
      <c r="C22" s="20">
        <f t="shared" si="0"/>
        <v>-6.2594687081342179E-2</v>
      </c>
      <c r="D22" s="24">
        <f t="shared" si="1"/>
        <v>3.9180948508111451E-3</v>
      </c>
      <c r="E22" s="1"/>
    </row>
    <row r="23" spans="1:5" ht="15">
      <c r="A23" s="26">
        <v>43188</v>
      </c>
      <c r="B23" s="23">
        <v>52.08</v>
      </c>
      <c r="C23" s="20">
        <f t="shared" si="0"/>
        <v>4.8790164169432049E-2</v>
      </c>
      <c r="D23" s="24">
        <f t="shared" si="1"/>
        <v>2.3804801196801307E-3</v>
      </c>
      <c r="E23" s="1"/>
    </row>
    <row r="24" spans="1:5" ht="15">
      <c r="A24" s="26">
        <v>43187</v>
      </c>
      <c r="B24" s="23">
        <v>49.6</v>
      </c>
      <c r="C24" s="20">
        <f t="shared" si="0"/>
        <v>-3.1553366738610041E-2</v>
      </c>
      <c r="D24" s="24">
        <f t="shared" si="1"/>
        <v>9.9561495254122247E-4</v>
      </c>
      <c r="E24" s="1"/>
    </row>
    <row r="25" spans="1:5" ht="15">
      <c r="A25" s="26">
        <v>43186</v>
      </c>
      <c r="B25" s="23">
        <v>51.19</v>
      </c>
      <c r="C25" s="20">
        <f t="shared" si="0"/>
        <v>-2.4887944166341679E-2</v>
      </c>
      <c r="D25" s="24">
        <f t="shared" si="1"/>
        <v>6.1940976482694084E-4</v>
      </c>
      <c r="E25" s="1"/>
    </row>
    <row r="26" spans="1:5" ht="15">
      <c r="A26" s="26">
        <v>43185</v>
      </c>
      <c r="B26" s="23">
        <v>52.48</v>
      </c>
      <c r="C26" s="20">
        <f t="shared" si="0"/>
        <v>6.1291765038701276E-2</v>
      </c>
      <c r="D26" s="24">
        <f t="shared" si="1"/>
        <v>3.7566804615593642E-3</v>
      </c>
      <c r="E26" s="1"/>
    </row>
    <row r="27" spans="1:5" ht="15">
      <c r="A27" s="26">
        <v>43182</v>
      </c>
      <c r="B27" s="23">
        <v>49.36</v>
      </c>
      <c r="C27" s="20">
        <f t="shared" si="0"/>
        <v>-2.9346351861678759E-2</v>
      </c>
      <c r="D27" s="24">
        <f t="shared" si="1"/>
        <v>8.612083675894564E-4</v>
      </c>
      <c r="E27" s="1"/>
    </row>
    <row r="28" spans="1:5" ht="15">
      <c r="A28" s="26">
        <v>43181</v>
      </c>
      <c r="B28" s="23">
        <v>50.83</v>
      </c>
      <c r="C28" s="20">
        <f t="shared" si="0"/>
        <v>-1.4259446612175621E-2</v>
      </c>
      <c r="D28" s="24">
        <f t="shared" si="1"/>
        <v>2.0333181768548679E-4</v>
      </c>
      <c r="E28" s="1"/>
    </row>
    <row r="29" spans="1:5" ht="15">
      <c r="A29" s="26">
        <v>43180</v>
      </c>
      <c r="B29" s="23">
        <v>51.56</v>
      </c>
      <c r="C29" s="20">
        <f t="shared" si="0"/>
        <v>1.939676080177601E-4</v>
      </c>
      <c r="D29" s="24">
        <f t="shared" si="1"/>
        <v>3.7623432960131431E-8</v>
      </c>
      <c r="E29" s="1"/>
    </row>
    <row r="30" spans="1:5" ht="15">
      <c r="A30" s="26">
        <v>43179</v>
      </c>
      <c r="B30" s="23">
        <v>51.55</v>
      </c>
      <c r="C30" s="20">
        <f t="shared" si="0"/>
        <v>1.4065479004157848E-2</v>
      </c>
      <c r="D30" s="24">
        <f t="shared" si="1"/>
        <v>1.9783769961640525E-4</v>
      </c>
      <c r="E30" s="1"/>
    </row>
    <row r="31" spans="1:5" ht="15">
      <c r="A31" s="26">
        <v>43178</v>
      </c>
      <c r="B31" s="23">
        <v>50.83</v>
      </c>
      <c r="C31" s="20">
        <f t="shared" si="0"/>
        <v>-6.6666913581893451E-3</v>
      </c>
      <c r="D31" s="24">
        <f t="shared" si="1"/>
        <v>4.4444773665356494E-5</v>
      </c>
      <c r="E31" s="1"/>
    </row>
    <row r="32" spans="1:5" ht="15">
      <c r="A32" s="26">
        <v>43175</v>
      </c>
      <c r="B32" s="23">
        <v>51.17</v>
      </c>
      <c r="C32" s="20">
        <f t="shared" si="0"/>
        <v>5.6835037851337552E-3</v>
      </c>
      <c r="D32" s="24">
        <f t="shared" si="1"/>
        <v>3.2302215275629723E-5</v>
      </c>
      <c r="E32" s="1"/>
    </row>
    <row r="33" spans="1:5" ht="15">
      <c r="A33" s="26">
        <v>43174</v>
      </c>
      <c r="B33" s="23">
        <v>50.88</v>
      </c>
      <c r="C33" s="20">
        <f t="shared" si="0"/>
        <v>-1.9077861078651594E-2</v>
      </c>
      <c r="D33" s="24">
        <f t="shared" si="1"/>
        <v>3.6396478333632933E-4</v>
      </c>
      <c r="E33" s="1"/>
    </row>
    <row r="34" spans="1:5" ht="15">
      <c r="A34" s="26">
        <v>43173</v>
      </c>
      <c r="B34" s="23">
        <v>51.86</v>
      </c>
      <c r="C34" s="20">
        <f t="shared" si="0"/>
        <v>1.5438057871266357E-3</v>
      </c>
      <c r="D34" s="24">
        <f t="shared" si="1"/>
        <v>2.3833363083656909E-6</v>
      </c>
      <c r="E34" s="1"/>
    </row>
    <row r="35" spans="1:5" ht="15">
      <c r="A35" s="26">
        <v>43172</v>
      </c>
      <c r="B35" s="23">
        <v>51.78</v>
      </c>
      <c r="C35" s="20">
        <f t="shared" si="0"/>
        <v>5.0338925272934336E-3</v>
      </c>
      <c r="D35" s="24">
        <f t="shared" si="1"/>
        <v>2.5340073976340673E-5</v>
      </c>
      <c r="E35" s="1"/>
    </row>
    <row r="36" spans="1:5" ht="15">
      <c r="A36" s="26">
        <v>43171</v>
      </c>
      <c r="B36" s="23">
        <v>51.52</v>
      </c>
      <c r="C36" s="20">
        <f t="shared" si="0"/>
        <v>-1.2920823859223598E-2</v>
      </c>
      <c r="D36" s="24">
        <f t="shared" si="1"/>
        <v>1.6694768920108181E-4</v>
      </c>
      <c r="E36" s="1"/>
    </row>
    <row r="37" spans="1:5" ht="15">
      <c r="A37" s="26">
        <v>43168</v>
      </c>
      <c r="B37" s="23">
        <v>52.19</v>
      </c>
      <c r="C37" s="20">
        <f t="shared" si="0"/>
        <v>2.8176351484186027E-2</v>
      </c>
      <c r="D37" s="24">
        <f t="shared" si="1"/>
        <v>7.9390678296039209E-4</v>
      </c>
      <c r="E37" s="1"/>
    </row>
    <row r="38" spans="1:5" ht="15">
      <c r="A38" s="26">
        <v>43167</v>
      </c>
      <c r="B38" s="23">
        <v>50.74</v>
      </c>
      <c r="C38" s="20">
        <f t="shared" si="0"/>
        <v>-1.1365985576299828E-2</v>
      </c>
      <c r="D38" s="24">
        <f t="shared" si="1"/>
        <v>1.2918562812065573E-4</v>
      </c>
      <c r="E38" s="1"/>
    </row>
    <row r="39" spans="1:5" ht="15">
      <c r="A39" s="26">
        <v>43166</v>
      </c>
      <c r="B39" s="23">
        <v>51.32</v>
      </c>
      <c r="C39" s="20">
        <f t="shared" si="0"/>
        <v>1.1957409940507892E-2</v>
      </c>
      <c r="D39" s="24">
        <f t="shared" si="1"/>
        <v>1.4297965248535695E-4</v>
      </c>
      <c r="E39" s="1"/>
    </row>
    <row r="40" spans="1:5" ht="15">
      <c r="A40" s="26">
        <v>43165</v>
      </c>
      <c r="B40" s="23">
        <v>50.71</v>
      </c>
      <c r="C40" s="20">
        <f t="shared" si="0"/>
        <v>1.9112666202325896E-2</v>
      </c>
      <c r="D40" s="24">
        <f t="shared" si="1"/>
        <v>3.652940093615306E-4</v>
      </c>
      <c r="E40" s="1"/>
    </row>
    <row r="41" spans="1:5" ht="15">
      <c r="A41" s="26">
        <v>43164</v>
      </c>
      <c r="B41" s="23">
        <v>49.75</v>
      </c>
      <c r="C41" s="20">
        <f t="shared" si="0"/>
        <v>1.5598412080580064E-2</v>
      </c>
      <c r="D41" s="24">
        <f t="shared" si="1"/>
        <v>2.4331045943558609E-4</v>
      </c>
      <c r="E41" s="1"/>
    </row>
    <row r="42" spans="1:5" ht="15">
      <c r="A42" s="26">
        <v>43161</v>
      </c>
      <c r="B42" s="23">
        <v>48.98</v>
      </c>
      <c r="C42" s="20">
        <f t="shared" si="0"/>
        <v>2.3549941881645178E-2</v>
      </c>
      <c r="D42" s="24">
        <f t="shared" si="1"/>
        <v>5.5459976262886568E-4</v>
      </c>
      <c r="E42" s="1"/>
    </row>
    <row r="43" spans="1:5" ht="15">
      <c r="A43" s="26">
        <v>43160</v>
      </c>
      <c r="B43" s="23">
        <v>47.84</v>
      </c>
      <c r="C43" s="20">
        <f t="shared" si="0"/>
        <v>-2.9859111074910041E-2</v>
      </c>
      <c r="D43" s="24">
        <f t="shared" si="1"/>
        <v>8.9156651418381542E-4</v>
      </c>
      <c r="E43" s="1"/>
    </row>
    <row r="44" spans="1:5" ht="15">
      <c r="A44" s="26">
        <v>43159</v>
      </c>
      <c r="B44" s="23">
        <v>49.29</v>
      </c>
      <c r="C44" s="20">
        <f t="shared" si="0"/>
        <v>-1.2500162764231382E-2</v>
      </c>
      <c r="D44" s="24">
        <f t="shared" si="1"/>
        <v>1.5625406913227674E-4</v>
      </c>
      <c r="E44" s="1"/>
    </row>
    <row r="45" spans="1:5" ht="15">
      <c r="A45" s="26">
        <v>43158</v>
      </c>
      <c r="B45" s="23">
        <v>49.91</v>
      </c>
      <c r="C45" s="20">
        <f t="shared" si="0"/>
        <v>1.6158703430364622E-2</v>
      </c>
      <c r="D45" s="24">
        <f t="shared" si="1"/>
        <v>2.611036965504774E-4</v>
      </c>
      <c r="E45" s="1"/>
    </row>
    <row r="46" spans="1:5" ht="15">
      <c r="A46" s="26">
        <v>43157</v>
      </c>
      <c r="B46" s="23">
        <v>49.11</v>
      </c>
      <c r="C46" s="20">
        <f t="shared" si="0"/>
        <v>2.8502549033348045E-2</v>
      </c>
      <c r="D46" s="24">
        <f t="shared" si="1"/>
        <v>8.1239530139840953E-4</v>
      </c>
      <c r="E46" s="1"/>
    </row>
    <row r="47" spans="1:5" ht="15">
      <c r="A47" s="26">
        <v>43154</v>
      </c>
      <c r="B47" s="23">
        <v>47.73</v>
      </c>
      <c r="C47" s="20">
        <f t="shared" si="0"/>
        <v>4.1276039897666005E-2</v>
      </c>
      <c r="D47" s="24">
        <f t="shared" si="1"/>
        <v>1.7037114696337159E-3</v>
      </c>
      <c r="E47" s="1"/>
    </row>
    <row r="48" spans="1:5" ht="15">
      <c r="A48" s="26">
        <v>43153</v>
      </c>
      <c r="B48" s="23">
        <v>45.8</v>
      </c>
      <c r="C48" s="20">
        <f t="shared" si="0"/>
        <v>-3.05210614081297E-3</v>
      </c>
      <c r="D48" s="24">
        <f t="shared" si="1"/>
        <v>9.3153518947882412E-6</v>
      </c>
      <c r="E48" s="1"/>
    </row>
    <row r="49" spans="1:5" ht="15">
      <c r="A49" s="26">
        <v>43152</v>
      </c>
      <c r="B49" s="23">
        <v>45.94</v>
      </c>
      <c r="C49" s="20">
        <f t="shared" si="0"/>
        <v>-8.2376360037877145E-3</v>
      </c>
      <c r="D49" s="24">
        <f t="shared" si="1"/>
        <v>6.7858646930899624E-5</v>
      </c>
      <c r="E49" s="1"/>
    </row>
    <row r="50" spans="1:5" ht="15">
      <c r="A50" s="26">
        <v>43151</v>
      </c>
      <c r="B50" s="23">
        <v>46.32</v>
      </c>
      <c r="C50" s="20">
        <f t="shared" si="0"/>
        <v>1.6543694685758333E-2</v>
      </c>
      <c r="D50" s="24">
        <f t="shared" si="1"/>
        <v>2.7369383385558851E-4</v>
      </c>
      <c r="E50" s="1"/>
    </row>
    <row r="51" spans="1:5" ht="15">
      <c r="A51" s="26">
        <v>43147</v>
      </c>
      <c r="B51" s="23">
        <v>45.56</v>
      </c>
      <c r="C51" s="20">
        <f t="shared" si="0"/>
        <v>-7.8706134323295786E-3</v>
      </c>
      <c r="D51" s="24">
        <f t="shared" si="1"/>
        <v>6.1946555801166788E-5</v>
      </c>
      <c r="E51" s="1"/>
    </row>
    <row r="52" spans="1:5" ht="15">
      <c r="A52" s="26">
        <v>43146</v>
      </c>
      <c r="B52" s="23">
        <v>45.92</v>
      </c>
      <c r="C52" s="20">
        <f t="shared" si="0"/>
        <v>1.1829272659615364E-2</v>
      </c>
      <c r="D52" s="24">
        <f t="shared" si="1"/>
        <v>1.3993169165552356E-4</v>
      </c>
      <c r="E52" s="1"/>
    </row>
    <row r="53" spans="1:5" ht="15">
      <c r="A53" s="26">
        <v>43145</v>
      </c>
      <c r="B53" s="23">
        <v>45.38</v>
      </c>
      <c r="C53" s="20">
        <f t="shared" si="0"/>
        <v>2.0481570815645122E-2</v>
      </c>
      <c r="D53" s="24">
        <f t="shared" si="1"/>
        <v>4.1949474307628596E-4</v>
      </c>
      <c r="E53" s="1"/>
    </row>
    <row r="54" spans="1:5" ht="15">
      <c r="A54" s="26">
        <v>43144</v>
      </c>
      <c r="B54" s="23">
        <v>44.46</v>
      </c>
      <c r="C54" s="20">
        <f t="shared" si="0"/>
        <v>-8.28764963129759E-3</v>
      </c>
      <c r="D54" s="24">
        <f t="shared" si="1"/>
        <v>6.8685136411147078E-5</v>
      </c>
      <c r="E54" s="1"/>
    </row>
    <row r="55" spans="1:5" ht="15">
      <c r="A55" s="26">
        <v>43143</v>
      </c>
      <c r="B55" s="23">
        <v>44.83</v>
      </c>
      <c r="C55" s="20">
        <f t="shared" si="0"/>
        <v>1.982493403616201E-2</v>
      </c>
      <c r="D55" s="24">
        <f t="shared" si="1"/>
        <v>3.930280095381749E-4</v>
      </c>
      <c r="E55" s="1"/>
    </row>
    <row r="56" spans="1:5" ht="15">
      <c r="A56" s="26">
        <v>43140</v>
      </c>
      <c r="B56" s="23">
        <v>43.95</v>
      </c>
      <c r="C56" s="20">
        <f t="shared" si="0"/>
        <v>2.7683428748416866E-2</v>
      </c>
      <c r="D56" s="24">
        <f t="shared" si="1"/>
        <v>7.6637222726867347E-4</v>
      </c>
      <c r="E56" s="1"/>
    </row>
    <row r="57" spans="1:5" ht="15">
      <c r="A57" s="26">
        <v>43139</v>
      </c>
      <c r="B57" s="23">
        <v>42.75</v>
      </c>
      <c r="C57" s="20">
        <f t="shared" si="0"/>
        <v>-5.5727891455416401E-2</v>
      </c>
      <c r="D57" s="24">
        <f t="shared" si="1"/>
        <v>3.1055978860666722E-3</v>
      </c>
      <c r="E57" s="1"/>
    </row>
    <row r="58" spans="1:5" ht="15">
      <c r="A58" s="26">
        <v>43138</v>
      </c>
      <c r="B58" s="23">
        <v>45.2</v>
      </c>
      <c r="C58" s="20">
        <f t="shared" si="0"/>
        <v>6.4365997385389647E-3</v>
      </c>
      <c r="D58" s="24">
        <f t="shared" si="1"/>
        <v>4.1429816194159865E-5</v>
      </c>
      <c r="E58" s="1"/>
    </row>
    <row r="59" spans="1:5" ht="15">
      <c r="A59" s="26">
        <v>43137</v>
      </c>
      <c r="B59" s="23">
        <v>44.91</v>
      </c>
      <c r="C59" s="20">
        <f t="shared" si="0"/>
        <v>1.548331167034632E-2</v>
      </c>
      <c r="D59" s="24">
        <f t="shared" si="1"/>
        <v>2.3973294028108253E-4</v>
      </c>
      <c r="E59" s="1"/>
    </row>
    <row r="60" spans="1:5" ht="15">
      <c r="A60" s="26">
        <v>43136</v>
      </c>
      <c r="B60" s="23">
        <v>44.22</v>
      </c>
      <c r="C60" s="20">
        <f t="shared" si="0"/>
        <v>-3.5958518040104533E-2</v>
      </c>
      <c r="D60" s="24">
        <f t="shared" si="1"/>
        <v>1.2930150196405232E-3</v>
      </c>
      <c r="E60" s="1"/>
    </row>
    <row r="61" spans="1:5" ht="15">
      <c r="A61" s="26">
        <v>43133</v>
      </c>
      <c r="B61" s="23">
        <v>45.839019999999998</v>
      </c>
      <c r="C61" s="20">
        <f t="shared" si="0"/>
        <v>-3.1985620392731867E-2</v>
      </c>
      <c r="D61" s="24">
        <f t="shared" si="1"/>
        <v>1.0230799119079446E-3</v>
      </c>
      <c r="E61" s="1"/>
    </row>
    <row r="62" spans="1:5" ht="15">
      <c r="A62" s="26">
        <v>43132</v>
      </c>
      <c r="B62" s="23">
        <v>47.32891</v>
      </c>
      <c r="C62" s="20">
        <f t="shared" si="0"/>
        <v>-1.0230841360868851E-2</v>
      </c>
      <c r="D62" s="24">
        <f t="shared" si="1"/>
        <v>1.0467011495126481E-4</v>
      </c>
      <c r="E62" s="1"/>
    </row>
    <row r="63" spans="1:5" ht="15">
      <c r="A63" s="26">
        <v>43131</v>
      </c>
      <c r="B63" s="23">
        <v>47.81561</v>
      </c>
      <c r="C63" s="20">
        <f t="shared" si="0"/>
        <v>-1.3411941601413919E-2</v>
      </c>
      <c r="D63" s="24">
        <f t="shared" si="1"/>
        <v>1.7988017751973735E-4</v>
      </c>
      <c r="E63" s="1"/>
    </row>
    <row r="64" spans="1:5" ht="15">
      <c r="A64" s="26">
        <v>43130</v>
      </c>
      <c r="B64" s="23">
        <v>48.46123</v>
      </c>
      <c r="C64" s="20">
        <f t="shared" si="0"/>
        <v>-2.4097527013522139E-2</v>
      </c>
      <c r="D64" s="24">
        <f t="shared" si="1"/>
        <v>5.8069080816742916E-4</v>
      </c>
      <c r="E64" s="1"/>
    </row>
    <row r="65" spans="1:5" ht="15">
      <c r="A65" s="26">
        <v>43129</v>
      </c>
      <c r="B65" s="23">
        <v>49.643210000000003</v>
      </c>
      <c r="C65" s="20">
        <f t="shared" si="0"/>
        <v>-1.9988787743289095E-3</v>
      </c>
      <c r="D65" s="24">
        <f t="shared" si="1"/>
        <v>3.9955163544626434E-6</v>
      </c>
      <c r="E65" s="1"/>
    </row>
    <row r="66" spans="1:5" ht="15">
      <c r="A66" s="26">
        <v>43126</v>
      </c>
      <c r="B66" s="23">
        <v>49.742539999999998</v>
      </c>
      <c r="C66" s="20">
        <f t="shared" si="0"/>
        <v>0.10031490856287807</v>
      </c>
      <c r="D66" s="24">
        <f t="shared" si="1"/>
        <v>1.0063080879978589E-2</v>
      </c>
      <c r="E66" s="1"/>
    </row>
    <row r="67" spans="1:5" ht="15">
      <c r="A67" s="26">
        <v>43125</v>
      </c>
      <c r="B67" s="23">
        <v>44.99474</v>
      </c>
      <c r="C67" s="20">
        <f t="shared" si="0"/>
        <v>-4.625162641474629E-3</v>
      </c>
      <c r="D67" s="24">
        <f t="shared" si="1"/>
        <v>2.1392129460092567E-5</v>
      </c>
      <c r="E67" s="1"/>
    </row>
    <row r="68" spans="1:5" ht="15">
      <c r="A68" s="26">
        <v>43124</v>
      </c>
      <c r="B68" s="23">
        <v>45.203330000000001</v>
      </c>
      <c r="C68" s="20">
        <f t="shared" si="0"/>
        <v>-1.2012728985239298E-2</v>
      </c>
      <c r="D68" s="24">
        <f t="shared" si="1"/>
        <v>1.4430565767280839E-4</v>
      </c>
      <c r="E68" s="1"/>
    </row>
    <row r="69" spans="1:5" ht="15">
      <c r="A69" s="26">
        <v>43123</v>
      </c>
      <c r="B69" s="23">
        <v>45.74962</v>
      </c>
      <c r="C69" s="20">
        <f t="shared" si="0"/>
        <v>6.7530799290243873E-3</v>
      </c>
      <c r="D69" s="24">
        <f t="shared" si="1"/>
        <v>4.5604088527792023E-5</v>
      </c>
      <c r="E69" s="1"/>
    </row>
    <row r="70" spans="1:5" ht="15">
      <c r="A70" s="26">
        <v>43122</v>
      </c>
      <c r="B70" s="23">
        <v>45.44171</v>
      </c>
      <c r="C70" s="20">
        <f t="shared" si="0"/>
        <v>2.0537253235244957E-2</v>
      </c>
      <c r="D70" s="24">
        <f t="shared" si="1"/>
        <v>4.2177877044857949E-4</v>
      </c>
      <c r="E70" s="1"/>
    </row>
    <row r="71" spans="1:5" ht="15">
      <c r="A71" s="26">
        <v>43119</v>
      </c>
      <c r="B71" s="23">
        <v>44.517980000000001</v>
      </c>
      <c r="C71" s="20">
        <f t="shared" si="0"/>
        <v>7.6148431759324739E-3</v>
      </c>
      <c r="D71" s="24">
        <f t="shared" si="1"/>
        <v>5.7985836594045363E-5</v>
      </c>
      <c r="E71" s="1"/>
    </row>
    <row r="72" spans="1:5" ht="15">
      <c r="A72" s="26">
        <v>43118</v>
      </c>
      <c r="B72" s="23">
        <v>44.18027</v>
      </c>
      <c r="C72" s="20">
        <f t="shared" si="0"/>
        <v>2.0255777951226996E-3</v>
      </c>
      <c r="D72" s="24">
        <f t="shared" si="1"/>
        <v>4.1029654040941373E-6</v>
      </c>
      <c r="E72" s="1"/>
    </row>
    <row r="73" spans="1:5" ht="15">
      <c r="A73" s="26">
        <v>43117</v>
      </c>
      <c r="B73" s="23">
        <v>44.090870000000002</v>
      </c>
      <c r="C73" s="20">
        <f t="shared" si="0"/>
        <v>2.8563422686436902E-2</v>
      </c>
      <c r="D73" s="24">
        <f t="shared" si="1"/>
        <v>8.1586911556405831E-4</v>
      </c>
      <c r="E73" s="1"/>
    </row>
    <row r="74" spans="1:5" ht="15">
      <c r="A74" s="26">
        <v>43116</v>
      </c>
      <c r="B74" s="23">
        <v>42.849299999999999</v>
      </c>
      <c r="C74" s="20">
        <f t="shared" si="0"/>
        <v>-2.315441511885034E-3</v>
      </c>
      <c r="D74" s="24">
        <f t="shared" si="1"/>
        <v>5.3612693949604519E-6</v>
      </c>
      <c r="E74" s="1"/>
    </row>
    <row r="75" spans="1:5" ht="15">
      <c r="A75" s="26">
        <v>43112</v>
      </c>
      <c r="B75" s="23">
        <v>42.948630000000001</v>
      </c>
      <c r="C75" s="20">
        <f t="shared" si="0"/>
        <v>-3.9237329682959938E-3</v>
      </c>
      <c r="D75" s="24">
        <f t="shared" si="1"/>
        <v>1.5395680406492891E-5</v>
      </c>
      <c r="E75" s="1"/>
    </row>
    <row r="76" spans="1:5" ht="15">
      <c r="A76" s="26">
        <v>43111</v>
      </c>
      <c r="B76" s="23">
        <v>43.11748</v>
      </c>
      <c r="C76" s="20">
        <f t="shared" si="0"/>
        <v>2.1185802439985326E-2</v>
      </c>
      <c r="D76" s="24">
        <f t="shared" si="1"/>
        <v>4.4883822502608822E-4</v>
      </c>
      <c r="E76" s="1"/>
    </row>
    <row r="77" spans="1:5" ht="15">
      <c r="A77" s="26">
        <v>43110</v>
      </c>
      <c r="B77" s="23">
        <v>42.213610000000003</v>
      </c>
      <c r="C77" s="20">
        <f t="shared" si="0"/>
        <v>-2.6011851459288381E-2</v>
      </c>
      <c r="D77" s="24">
        <f t="shared" si="1"/>
        <v>6.7661641634008307E-4</v>
      </c>
      <c r="E77" s="1"/>
    </row>
    <row r="78" spans="1:5" ht="15">
      <c r="A78" s="26">
        <v>43109</v>
      </c>
      <c r="B78" s="23">
        <v>43.326070000000001</v>
      </c>
      <c r="C78" s="20">
        <f t="shared" si="0"/>
        <v>-2.5352128532699095E-2</v>
      </c>
      <c r="D78" s="24">
        <f t="shared" si="1"/>
        <v>6.427304211384956E-4</v>
      </c>
      <c r="E78" s="1"/>
    </row>
    <row r="79" spans="1:5" ht="15">
      <c r="A79" s="26">
        <v>43108</v>
      </c>
      <c r="B79" s="23">
        <v>44.438519999999997</v>
      </c>
      <c r="C79" s="20">
        <f t="shared" si="0"/>
        <v>0</v>
      </c>
      <c r="D79" s="24">
        <f t="shared" si="1"/>
        <v>0</v>
      </c>
      <c r="E79" s="1"/>
    </row>
    <row r="80" spans="1:5" ht="15">
      <c r="A80" s="26">
        <v>43105</v>
      </c>
      <c r="B80" s="23">
        <v>44.438519999999997</v>
      </c>
      <c r="C80" s="20">
        <f t="shared" si="0"/>
        <v>6.9530149043224004E-3</v>
      </c>
      <c r="D80" s="24">
        <f t="shared" si="1"/>
        <v>4.8344416259729441E-5</v>
      </c>
      <c r="E80" s="1"/>
    </row>
    <row r="81" spans="1:5" ht="15">
      <c r="A81" s="26">
        <v>43104</v>
      </c>
      <c r="B81" s="23">
        <v>44.130609999999997</v>
      </c>
      <c r="C81" s="20">
        <f t="shared" si="0"/>
        <v>-1.8508565899172942E-2</v>
      </c>
      <c r="D81" s="24">
        <f t="shared" si="1"/>
        <v>3.4256701164402749E-4</v>
      </c>
      <c r="E81" s="1"/>
    </row>
    <row r="82" spans="1:5" ht="15">
      <c r="A82" s="26">
        <v>43103</v>
      </c>
      <c r="B82" s="23">
        <v>44.955010000000001</v>
      </c>
      <c r="C82" s="20">
        <f t="shared" si="0"/>
        <v>-3.4527463201983521E-2</v>
      </c>
      <c r="D82" s="24">
        <f t="shared" si="1"/>
        <v>1.1921457151643261E-3</v>
      </c>
      <c r="E82" s="1"/>
    </row>
    <row r="83" spans="1:5" ht="15">
      <c r="A83" s="26">
        <v>43102</v>
      </c>
      <c r="B83" s="23">
        <v>46.534300000000002</v>
      </c>
      <c r="C83" s="20">
        <f t="shared" si="0"/>
        <v>1.483737740647329E-2</v>
      </c>
      <c r="D83" s="24">
        <f t="shared" si="1"/>
        <v>2.2014776830212403E-4</v>
      </c>
      <c r="E83" s="1"/>
    </row>
    <row r="84" spans="1:5" ht="15">
      <c r="A84" s="26">
        <v>43098</v>
      </c>
      <c r="B84" s="23">
        <v>45.848950000000002</v>
      </c>
      <c r="C84" s="20">
        <f t="shared" si="0"/>
        <v>-1.2990765524724078E-3</v>
      </c>
      <c r="D84" s="24">
        <f t="shared" si="1"/>
        <v>1.6875998891835966E-6</v>
      </c>
      <c r="E84" s="1"/>
    </row>
    <row r="85" spans="1:5" ht="15">
      <c r="A85" s="26">
        <v>43097</v>
      </c>
      <c r="B85" s="23">
        <v>45.908549999999998</v>
      </c>
      <c r="C85" s="20">
        <f t="shared" si="0"/>
        <v>2.3827854127880543E-3</v>
      </c>
      <c r="D85" s="24">
        <f t="shared" si="1"/>
        <v>5.6776663233955379E-6</v>
      </c>
      <c r="E85" s="1"/>
    </row>
    <row r="86" spans="1:5" ht="15">
      <c r="A86" s="26">
        <v>43096</v>
      </c>
      <c r="B86" s="23">
        <v>45.799289999999999</v>
      </c>
      <c r="C86" s="20">
        <f t="shared" si="0"/>
        <v>6.5087688297344902E-4</v>
      </c>
      <c r="D86" s="24">
        <f t="shared" si="1"/>
        <v>4.2364071678923285E-7</v>
      </c>
      <c r="E86" s="1"/>
    </row>
    <row r="87" spans="1:5" ht="15">
      <c r="A87" s="26">
        <v>43095</v>
      </c>
      <c r="B87" s="23">
        <v>45.769489999999998</v>
      </c>
      <c r="C87" s="20">
        <f t="shared" si="0"/>
        <v>-1.3365102344301162E-2</v>
      </c>
      <c r="D87" s="24">
        <f t="shared" si="1"/>
        <v>1.7862596067364444E-4</v>
      </c>
      <c r="E87" s="1"/>
    </row>
    <row r="88" spans="1:5" ht="15">
      <c r="A88" s="26">
        <v>43091</v>
      </c>
      <c r="B88" s="23">
        <v>46.385309999999997</v>
      </c>
      <c r="C88" s="20">
        <f t="shared" si="0"/>
        <v>-1.283849474972183E-3</v>
      </c>
      <c r="D88" s="24">
        <f t="shared" si="1"/>
        <v>1.6482694743863499E-6</v>
      </c>
      <c r="E88" s="1"/>
    </row>
    <row r="89" spans="1:5" ht="15">
      <c r="A89" s="26">
        <v>43090</v>
      </c>
      <c r="B89" s="23">
        <v>46.444899999999997</v>
      </c>
      <c r="C89" s="20">
        <f t="shared" si="0"/>
        <v>-1.6964166644056845E-2</v>
      </c>
      <c r="D89" s="24">
        <f t="shared" si="1"/>
        <v>2.877829499273309E-4</v>
      </c>
      <c r="E89" s="1"/>
    </row>
    <row r="90" spans="1:5" ht="15">
      <c r="A90" s="26">
        <v>43089</v>
      </c>
      <c r="B90" s="23">
        <v>47.239519999999999</v>
      </c>
      <c r="C90" s="20">
        <f t="shared" si="0"/>
        <v>1.0993853555100675E-2</v>
      </c>
      <c r="D90" s="24">
        <f t="shared" si="1"/>
        <v>1.2086481599099976E-4</v>
      </c>
      <c r="E90" s="1"/>
    </row>
    <row r="91" spans="1:5" ht="15">
      <c r="A91" s="26">
        <v>43088</v>
      </c>
      <c r="B91" s="23">
        <v>46.723019999999998</v>
      </c>
      <c r="C91" s="20">
        <f t="shared" si="0"/>
        <v>1.6720778368049086E-2</v>
      </c>
      <c r="D91" s="24">
        <f t="shared" si="1"/>
        <v>2.7958442923341827E-4</v>
      </c>
      <c r="E91" s="1"/>
    </row>
    <row r="92" spans="1:5" ht="15">
      <c r="A92" s="26">
        <v>43087</v>
      </c>
      <c r="B92" s="23">
        <v>45.948270000000001</v>
      </c>
      <c r="C92" s="20">
        <f t="shared" si="0"/>
        <v>3.7440964185796309E-2</v>
      </c>
      <c r="D92" s="24">
        <f t="shared" si="1"/>
        <v>1.4018257991620818E-3</v>
      </c>
      <c r="E92" s="1"/>
    </row>
    <row r="93" spans="1:5" ht="15">
      <c r="A93" s="26">
        <v>43084</v>
      </c>
      <c r="B93" s="23">
        <v>44.259729999999998</v>
      </c>
      <c r="C93" s="20">
        <f t="shared" si="0"/>
        <v>2.9608177914436474E-2</v>
      </c>
      <c r="D93" s="24">
        <f t="shared" si="1"/>
        <v>8.7664419941292377E-4</v>
      </c>
      <c r="E93" s="1"/>
    </row>
    <row r="94" spans="1:5" ht="15">
      <c r="A94" s="26">
        <v>43083</v>
      </c>
      <c r="B94" s="23">
        <v>42.968490000000003</v>
      </c>
      <c r="C94" s="20">
        <f t="shared" si="0"/>
        <v>-1.8475543187504852E-3</v>
      </c>
      <c r="D94" s="24">
        <f t="shared" si="1"/>
        <v>3.4134569607335692E-6</v>
      </c>
      <c r="E94" s="1"/>
    </row>
    <row r="95" spans="1:5" ht="15">
      <c r="A95" s="26">
        <v>43082</v>
      </c>
      <c r="B95" s="23">
        <v>43.04795</v>
      </c>
      <c r="C95" s="20">
        <f t="shared" si="0"/>
        <v>2.3069961444451736E-4</v>
      </c>
      <c r="D95" s="24">
        <f t="shared" si="1"/>
        <v>5.322231210484896E-8</v>
      </c>
      <c r="E95" s="1"/>
    </row>
    <row r="96" spans="1:5" ht="15">
      <c r="A96" s="26">
        <v>43081</v>
      </c>
      <c r="B96" s="23">
        <v>43.038020000000003</v>
      </c>
      <c r="C96" s="20">
        <f t="shared" si="0"/>
        <v>-7.5872009455912369E-3</v>
      </c>
      <c r="D96" s="24">
        <f t="shared" si="1"/>
        <v>5.7565618188780563E-5</v>
      </c>
      <c r="E96" s="1"/>
    </row>
    <row r="97" spans="1:5" ht="15">
      <c r="A97" s="26">
        <v>43080</v>
      </c>
      <c r="B97" s="23">
        <v>43.3658</v>
      </c>
      <c r="C97" s="20">
        <f t="shared" si="0"/>
        <v>7.1258549267392106E-3</v>
      </c>
      <c r="D97" s="24">
        <f t="shared" si="1"/>
        <v>5.0777808436933478E-5</v>
      </c>
      <c r="E97" s="1"/>
    </row>
    <row r="98" spans="1:5" ht="15">
      <c r="A98" s="26">
        <v>43077</v>
      </c>
      <c r="B98" s="23">
        <v>43.057879999999997</v>
      </c>
      <c r="C98" s="20">
        <f t="shared" si="0"/>
        <v>6.2476039753581493E-3</v>
      </c>
      <c r="D98" s="24">
        <f t="shared" si="1"/>
        <v>3.903255543291095E-5</v>
      </c>
      <c r="E98" s="1"/>
    </row>
    <row r="99" spans="1:5" ht="15">
      <c r="A99" s="26">
        <v>43076</v>
      </c>
      <c r="B99" s="23">
        <v>42.789709999999999</v>
      </c>
      <c r="C99" s="20">
        <f t="shared" si="0"/>
        <v>-8.5518419909884468E-3</v>
      </c>
      <c r="D99" s="24">
        <f t="shared" si="1"/>
        <v>7.3134001438833246E-5</v>
      </c>
      <c r="E99" s="1"/>
    </row>
    <row r="100" spans="1:5" ht="15">
      <c r="A100" s="26">
        <v>43075</v>
      </c>
      <c r="B100" s="23">
        <v>43.157209999999999</v>
      </c>
      <c r="C100" s="20">
        <f t="shared" si="0"/>
        <v>2.3011549095102842E-4</v>
      </c>
      <c r="D100" s="24">
        <f t="shared" si="1"/>
        <v>5.2953139175632843E-8</v>
      </c>
      <c r="E100" s="1"/>
    </row>
    <row r="101" spans="1:5" ht="15">
      <c r="A101" s="26">
        <v>43074</v>
      </c>
      <c r="B101" s="23">
        <v>43.147280000000002</v>
      </c>
      <c r="C101" s="20">
        <f t="shared" si="0"/>
        <v>-2.3883891716353692E-2</v>
      </c>
      <c r="D101" s="24">
        <f t="shared" si="1"/>
        <v>5.7044028351850855E-4</v>
      </c>
      <c r="E101" s="1"/>
    </row>
    <row r="102" spans="1:5" ht="15">
      <c r="A102" s="26">
        <v>43073</v>
      </c>
      <c r="B102" s="23">
        <v>44.19021</v>
      </c>
      <c r="C102" s="20">
        <f t="shared" si="0"/>
        <v>-4.2613105844366379E-3</v>
      </c>
      <c r="D102" s="24">
        <f t="shared" si="1"/>
        <v>1.8158767897031719E-5</v>
      </c>
      <c r="E102" s="1"/>
    </row>
    <row r="103" spans="1:5" ht="15">
      <c r="A103" s="26">
        <v>43070</v>
      </c>
      <c r="B103" s="23">
        <v>44.378920000000001</v>
      </c>
      <c r="C103" s="20">
        <f t="shared" si="0"/>
        <v>-3.5748075250701286E-3</v>
      </c>
      <c r="D103" s="24">
        <f t="shared" si="1"/>
        <v>1.2779248841298018E-5</v>
      </c>
      <c r="E103" s="1"/>
    </row>
    <row r="104" spans="1:5" ht="15">
      <c r="A104" s="26">
        <v>43069</v>
      </c>
      <c r="B104" s="23">
        <v>44.537849999999999</v>
      </c>
      <c r="C104" s="20">
        <f t="shared" si="0"/>
        <v>2.0048138522396976E-2</v>
      </c>
      <c r="D104" s="24">
        <f t="shared" si="1"/>
        <v>4.0192785821321762E-4</v>
      </c>
      <c r="E104" s="1"/>
    </row>
    <row r="105" spans="1:5" ht="15">
      <c r="A105" s="26">
        <v>43068</v>
      </c>
      <c r="B105" s="23">
        <v>43.653840000000002</v>
      </c>
      <c r="C105" s="20">
        <f t="shared" si="0"/>
        <v>-1.7591930205416169E-2</v>
      </c>
      <c r="D105" s="24">
        <f t="shared" si="1"/>
        <v>3.0947600835223377E-4</v>
      </c>
      <c r="E105" s="1"/>
    </row>
    <row r="106" spans="1:5" ht="15">
      <c r="A106" s="26">
        <v>43067</v>
      </c>
      <c r="B106" s="23">
        <v>44.42859</v>
      </c>
      <c r="C106" s="20">
        <f t="shared" si="0"/>
        <v>5.3799097925257876E-3</v>
      </c>
      <c r="D106" s="24">
        <f t="shared" si="1"/>
        <v>2.8943429375714865E-5</v>
      </c>
      <c r="E106" s="1"/>
    </row>
    <row r="107" spans="1:5" ht="15">
      <c r="A107" s="26">
        <v>43066</v>
      </c>
      <c r="B107" s="23">
        <v>44.19021</v>
      </c>
      <c r="C107" s="20">
        <f t="shared" si="0"/>
        <v>-5.82681937301038E-3</v>
      </c>
      <c r="D107" s="24">
        <f t="shared" si="1"/>
        <v>3.3951824005689075E-5</v>
      </c>
      <c r="E107" s="1"/>
    </row>
    <row r="108" spans="1:5" ht="15">
      <c r="A108" s="26">
        <v>43063</v>
      </c>
      <c r="B108" s="23">
        <v>44.448450000000001</v>
      </c>
      <c r="C108" s="20">
        <f t="shared" si="0"/>
        <v>2.2369988330265098E-3</v>
      </c>
      <c r="D108" s="24">
        <f t="shared" si="1"/>
        <v>5.0041637789619668E-6</v>
      </c>
      <c r="E108" s="1"/>
    </row>
    <row r="109" spans="1:5" ht="15">
      <c r="A109" s="26">
        <v>43061</v>
      </c>
      <c r="B109" s="23">
        <v>44.349130000000002</v>
      </c>
      <c r="C109" s="20">
        <f t="shared" si="0"/>
        <v>-6.4738281283705417E-3</v>
      </c>
      <c r="D109" s="24">
        <f t="shared" si="1"/>
        <v>4.1910450635681633E-5</v>
      </c>
      <c r="E109" s="1"/>
    </row>
    <row r="110" spans="1:5" ht="15">
      <c r="A110" s="26">
        <v>43060</v>
      </c>
      <c r="B110" s="23">
        <v>44.637169999999998</v>
      </c>
      <c r="C110" s="20">
        <f t="shared" si="0"/>
        <v>7.1462206450576844E-3</v>
      </c>
      <c r="D110" s="24">
        <f t="shared" si="1"/>
        <v>5.1068469507848669E-5</v>
      </c>
      <c r="E110" s="1"/>
    </row>
    <row r="111" spans="1:5" ht="15">
      <c r="A111" s="26">
        <v>43059</v>
      </c>
      <c r="B111" s="23">
        <v>44.319319999999998</v>
      </c>
      <c r="C111" s="20">
        <f t="shared" si="0"/>
        <v>-2.2425627216271306E-4</v>
      </c>
      <c r="D111" s="24">
        <f t="shared" si="1"/>
        <v>5.0290875604316834E-8</v>
      </c>
      <c r="E111" s="1"/>
    </row>
    <row r="112" spans="1:5" ht="15">
      <c r="A112" s="26">
        <v>43056</v>
      </c>
      <c r="B112" s="23">
        <v>44.329259999999998</v>
      </c>
      <c r="C112" s="20">
        <f t="shared" si="0"/>
        <v>-2.2597400893260084E-2</v>
      </c>
      <c r="D112" s="24">
        <f t="shared" si="1"/>
        <v>5.1064252713071165E-4</v>
      </c>
      <c r="E112" s="1"/>
    </row>
    <row r="113" spans="1:5" ht="15">
      <c r="A113" s="26">
        <v>43055</v>
      </c>
      <c r="B113" s="23">
        <v>45.342390000000002</v>
      </c>
      <c r="C113" s="20">
        <f t="shared" si="0"/>
        <v>4.1710168259771474E-3</v>
      </c>
      <c r="D113" s="24">
        <f t="shared" si="1"/>
        <v>1.7397381362584476E-5</v>
      </c>
      <c r="E113" s="1"/>
    </row>
    <row r="114" spans="1:5" ht="15">
      <c r="A114" s="26">
        <v>43054</v>
      </c>
      <c r="B114" s="23">
        <v>45.153660000000002</v>
      </c>
      <c r="C114" s="20">
        <f t="shared" si="0"/>
        <v>-8.7605790586575277E-3</v>
      </c>
      <c r="D114" s="24">
        <f t="shared" si="1"/>
        <v>7.6747745442988819E-5</v>
      </c>
      <c r="E114" s="1"/>
    </row>
    <row r="115" spans="1:5" ht="15">
      <c r="A115" s="26">
        <v>43053</v>
      </c>
      <c r="B115" s="23">
        <v>45.55097</v>
      </c>
      <c r="C115" s="20">
        <f t="shared" si="0"/>
        <v>2.4015130120563408E-3</v>
      </c>
      <c r="D115" s="24">
        <f t="shared" si="1"/>
        <v>5.7672647470759187E-6</v>
      </c>
      <c r="E115" s="1"/>
    </row>
    <row r="116" spans="1:5" ht="15">
      <c r="A116" s="26">
        <v>43052</v>
      </c>
      <c r="B116" s="23">
        <v>45.44171</v>
      </c>
      <c r="C116" s="20">
        <f t="shared" si="0"/>
        <v>3.7226697981894417E-3</v>
      </c>
      <c r="D116" s="24">
        <f t="shared" si="1"/>
        <v>1.3858270426351819E-5</v>
      </c>
      <c r="E116" s="1"/>
    </row>
    <row r="117" spans="1:5" ht="15">
      <c r="A117" s="26">
        <v>43049</v>
      </c>
      <c r="B117" s="23">
        <v>45.272860000000001</v>
      </c>
      <c r="C117" s="20">
        <f t="shared" si="0"/>
        <v>-1.5672756942601233E-2</v>
      </c>
      <c r="D117" s="24">
        <f t="shared" si="1"/>
        <v>2.4563531018185515E-4</v>
      </c>
      <c r="E117" s="1"/>
    </row>
    <row r="118" spans="1:5" ht="15">
      <c r="A118" s="26">
        <v>43048</v>
      </c>
      <c r="B118" s="23">
        <v>45.988</v>
      </c>
      <c r="C118" s="20">
        <f t="shared" si="0"/>
        <v>-8.6023213864069477E-3</v>
      </c>
      <c r="D118" s="24">
        <f t="shared" si="1"/>
        <v>7.3999933235034356E-5</v>
      </c>
      <c r="E118" s="1"/>
    </row>
    <row r="119" spans="1:5" ht="15">
      <c r="A119" s="26">
        <v>43047</v>
      </c>
      <c r="B119" s="23">
        <v>46.385309999999997</v>
      </c>
      <c r="C119" s="20">
        <f t="shared" si="0"/>
        <v>-1.7115767568136151E-3</v>
      </c>
      <c r="D119" s="24">
        <f t="shared" si="1"/>
        <v>2.9294949944646127E-6</v>
      </c>
      <c r="E119" s="1"/>
    </row>
    <row r="120" spans="1:5" ht="15">
      <c r="A120" s="26">
        <v>43046</v>
      </c>
      <c r="B120" s="23">
        <v>46.464770000000001</v>
      </c>
      <c r="C120" s="20">
        <f t="shared" si="0"/>
        <v>1.711576756813558E-3</v>
      </c>
      <c r="D120" s="24">
        <f t="shared" si="1"/>
        <v>2.9294949944644175E-6</v>
      </c>
      <c r="E120" s="1"/>
    </row>
    <row r="121" spans="1:5" ht="15">
      <c r="A121" s="26">
        <v>43045</v>
      </c>
      <c r="B121" s="23">
        <v>46.385309999999997</v>
      </c>
      <c r="C121" s="20">
        <f t="shared" si="0"/>
        <v>1.3636498976628041E-2</v>
      </c>
      <c r="D121" s="24">
        <f t="shared" si="1"/>
        <v>1.8595410433957762E-4</v>
      </c>
      <c r="E121" s="1"/>
    </row>
    <row r="122" spans="1:5" ht="15">
      <c r="A122" s="26">
        <v>43042</v>
      </c>
      <c r="B122" s="23">
        <v>45.757069999999999</v>
      </c>
      <c r="C122" s="20">
        <f t="shared" si="0"/>
        <v>-1.6267489627792942E-2</v>
      </c>
      <c r="D122" s="24">
        <f t="shared" si="1"/>
        <v>2.6463121879035094E-4</v>
      </c>
      <c r="E122" s="1"/>
    </row>
    <row r="123" spans="1:5" ht="15">
      <c r="A123" s="26">
        <v>43041</v>
      </c>
      <c r="B123" s="23">
        <v>46.507510000000003</v>
      </c>
      <c r="C123" s="20">
        <f t="shared" si="0"/>
        <v>8.3148559064609977E-3</v>
      </c>
      <c r="D123" s="24">
        <f t="shared" si="1"/>
        <v>6.9136828745209336E-5</v>
      </c>
      <c r="E123" s="1"/>
    </row>
    <row r="124" spans="1:5" ht="15">
      <c r="A124" s="26">
        <v>43040</v>
      </c>
      <c r="B124" s="23">
        <v>46.122410000000002</v>
      </c>
      <c r="C124" s="20">
        <f t="shared" si="0"/>
        <v>2.6465464195876823E-2</v>
      </c>
      <c r="D124" s="24">
        <f t="shared" si="1"/>
        <v>7.0042079510323802E-4</v>
      </c>
      <c r="E124" s="1"/>
    </row>
    <row r="125" spans="1:5" ht="15">
      <c r="A125" s="26">
        <v>43039</v>
      </c>
      <c r="B125" s="23">
        <v>44.917769999999997</v>
      </c>
      <c r="C125" s="20">
        <f t="shared" si="0"/>
        <v>2.4929156090617414E-2</v>
      </c>
      <c r="D125" s="24">
        <f t="shared" si="1"/>
        <v>6.2146282339036732E-4</v>
      </c>
      <c r="E125" s="1"/>
    </row>
    <row r="126" spans="1:5" ht="15">
      <c r="A126" s="26">
        <v>43038</v>
      </c>
      <c r="B126" s="23">
        <v>43.81185</v>
      </c>
      <c r="C126" s="20">
        <f t="shared" si="0"/>
        <v>-6.7607245791095416E-4</v>
      </c>
      <c r="D126" s="24">
        <f t="shared" si="1"/>
        <v>4.570739683457589E-7</v>
      </c>
      <c r="E126" s="1"/>
    </row>
    <row r="127" spans="1:5" ht="15">
      <c r="A127" s="26">
        <v>43035</v>
      </c>
      <c r="B127" s="23">
        <v>43.841479999999997</v>
      </c>
      <c r="C127" s="20">
        <f t="shared" si="0"/>
        <v>7.1167214557454644E-2</v>
      </c>
      <c r="D127" s="24">
        <f t="shared" si="1"/>
        <v>5.064772427866784E-3</v>
      </c>
      <c r="E127" s="1"/>
    </row>
    <row r="128" spans="1:5" ht="15">
      <c r="A128" s="26">
        <v>43034</v>
      </c>
      <c r="B128" s="23">
        <v>40.829839999999997</v>
      </c>
      <c r="C128" s="20">
        <f t="shared" si="0"/>
        <v>1.3880663350245667E-2</v>
      </c>
      <c r="D128" s="24">
        <f t="shared" si="1"/>
        <v>1.9267281504285326E-4</v>
      </c>
      <c r="E128" s="1"/>
    </row>
    <row r="129" spans="1:5" ht="15">
      <c r="A129" s="26">
        <v>43033</v>
      </c>
      <c r="B129" s="23">
        <v>40.267009999999999</v>
      </c>
      <c r="C129" s="20">
        <f t="shared" si="0"/>
        <v>-4.1600082198180273E-3</v>
      </c>
      <c r="D129" s="24">
        <f t="shared" si="1"/>
        <v>1.7305668388953554E-5</v>
      </c>
      <c r="E129" s="1"/>
    </row>
    <row r="130" spans="1:5" ht="15">
      <c r="A130" s="26">
        <v>43032</v>
      </c>
      <c r="B130" s="23">
        <v>40.434869999999997</v>
      </c>
      <c r="C130" s="20">
        <f t="shared" si="0"/>
        <v>2.9346935196796283E-3</v>
      </c>
      <c r="D130" s="24">
        <f t="shared" si="1"/>
        <v>8.612426054449604E-6</v>
      </c>
      <c r="E130" s="1"/>
    </row>
    <row r="131" spans="1:5" ht="15">
      <c r="A131" s="26">
        <v>43031</v>
      </c>
      <c r="B131" s="23">
        <v>40.316380000000002</v>
      </c>
      <c r="C131" s="20">
        <f t="shared" si="0"/>
        <v>9.8448160335495201E-3</v>
      </c>
      <c r="D131" s="24">
        <f t="shared" si="1"/>
        <v>9.6920402734433707E-5</v>
      </c>
      <c r="E131" s="1"/>
    </row>
    <row r="132" spans="1:5" ht="15">
      <c r="A132" s="26">
        <v>43028</v>
      </c>
      <c r="B132" s="23">
        <v>39.921419999999998</v>
      </c>
      <c r="C132" s="20">
        <f t="shared" si="0"/>
        <v>8.4453326364109741E-3</v>
      </c>
      <c r="D132" s="24">
        <f t="shared" si="1"/>
        <v>7.1323643339628337E-5</v>
      </c>
      <c r="E132" s="1"/>
    </row>
    <row r="133" spans="1:5" ht="15">
      <c r="A133" s="26">
        <v>43027</v>
      </c>
      <c r="B133" s="23">
        <v>39.58569</v>
      </c>
      <c r="C133" s="20">
        <f t="shared" si="0"/>
        <v>-3.9831454323103893E-3</v>
      </c>
      <c r="D133" s="24">
        <f t="shared" si="1"/>
        <v>1.5865447534935117E-5</v>
      </c>
      <c r="E133" s="1"/>
    </row>
    <row r="134" spans="1:5" ht="15">
      <c r="A134" s="26">
        <v>43026</v>
      </c>
      <c r="B134" s="23">
        <v>39.743679999999998</v>
      </c>
      <c r="C134" s="20">
        <f t="shared" si="0"/>
        <v>1.1494290706939943E-2</v>
      </c>
      <c r="D134" s="24">
        <f t="shared" si="1"/>
        <v>1.3211871885564593E-4</v>
      </c>
      <c r="E134" s="1"/>
    </row>
    <row r="135" spans="1:5" ht="15">
      <c r="A135" s="26">
        <v>43025</v>
      </c>
      <c r="B135" s="23">
        <v>39.289470000000001</v>
      </c>
      <c r="C135" s="20">
        <f t="shared" si="0"/>
        <v>7.5443059666271798E-4</v>
      </c>
      <c r="D135" s="24">
        <f t="shared" si="1"/>
        <v>5.691655251808647E-7</v>
      </c>
      <c r="E135" s="1"/>
    </row>
    <row r="136" spans="1:5" ht="15">
      <c r="A136" s="26">
        <v>43024</v>
      </c>
      <c r="B136" s="23">
        <v>39.259839999999997</v>
      </c>
      <c r="C136" s="20">
        <f t="shared" si="0"/>
        <v>2.2662022242007883E-3</v>
      </c>
      <c r="D136" s="24">
        <f t="shared" si="1"/>
        <v>5.1356725209725997E-6</v>
      </c>
      <c r="E136" s="1"/>
    </row>
    <row r="137" spans="1:5" ht="15">
      <c r="A137" s="26">
        <v>43021</v>
      </c>
      <c r="B137" s="23">
        <v>39.170969999999997</v>
      </c>
      <c r="C137" s="20">
        <f t="shared" si="0"/>
        <v>1.2173575151965307E-2</v>
      </c>
      <c r="D137" s="24">
        <f t="shared" si="1"/>
        <v>1.4819593198054715E-4</v>
      </c>
      <c r="E137" s="1"/>
    </row>
    <row r="138" spans="1:5" ht="15">
      <c r="A138" s="26">
        <v>43020</v>
      </c>
      <c r="B138" s="23">
        <v>38.697009999999999</v>
      </c>
      <c r="C138" s="20">
        <f t="shared" si="0"/>
        <v>-2.8030031265352134E-3</v>
      </c>
      <c r="D138" s="24">
        <f t="shared" si="1"/>
        <v>7.8568265273661809E-6</v>
      </c>
      <c r="E138" s="1"/>
    </row>
    <row r="139" spans="1:5" ht="15">
      <c r="A139" s="26">
        <v>43019</v>
      </c>
      <c r="B139" s="23">
        <v>38.805630000000001</v>
      </c>
      <c r="C139" s="20">
        <f t="shared" si="0"/>
        <v>-8.8665003722341405E-3</v>
      </c>
      <c r="D139" s="24">
        <f t="shared" si="1"/>
        <v>7.8614828850828158E-5</v>
      </c>
      <c r="E139" s="1"/>
    </row>
    <row r="140" spans="1:5" ht="15">
      <c r="A140" s="26">
        <v>43018</v>
      </c>
      <c r="B140" s="23">
        <v>39.151229999999998</v>
      </c>
      <c r="C140" s="20">
        <f t="shared" si="0"/>
        <v>-5.2824088038459574E-3</v>
      </c>
      <c r="D140" s="24">
        <f t="shared" si="1"/>
        <v>2.7903842770949277E-5</v>
      </c>
      <c r="E140" s="1"/>
    </row>
    <row r="141" spans="1:5" ht="15">
      <c r="A141" s="26">
        <v>43017</v>
      </c>
      <c r="B141" s="23">
        <v>39.35859</v>
      </c>
      <c r="C141" s="20">
        <f t="shared" si="0"/>
        <v>5.7869902221188993E-3</v>
      </c>
      <c r="D141" s="24">
        <f t="shared" si="1"/>
        <v>3.348925583089975E-5</v>
      </c>
      <c r="E141" s="1"/>
    </row>
    <row r="142" spans="1:5" ht="15">
      <c r="A142" s="26">
        <v>43014</v>
      </c>
      <c r="B142" s="23">
        <v>39.131480000000003</v>
      </c>
      <c r="C142" s="20">
        <f t="shared" si="0"/>
        <v>2.5267332078999531E-3</v>
      </c>
      <c r="D142" s="24">
        <f t="shared" si="1"/>
        <v>6.3843807039043875E-6</v>
      </c>
      <c r="E142" s="1"/>
    </row>
    <row r="143" spans="1:5" ht="15">
      <c r="A143" s="26">
        <v>43013</v>
      </c>
      <c r="B143" s="23">
        <v>39.032730000000001</v>
      </c>
      <c r="C143" s="20">
        <f t="shared" si="0"/>
        <v>4.8178099107945658E-3</v>
      </c>
      <c r="D143" s="24">
        <f t="shared" si="1"/>
        <v>2.3211292336550341E-5</v>
      </c>
      <c r="E143" s="1"/>
    </row>
    <row r="144" spans="1:5" ht="15">
      <c r="A144" s="26">
        <v>43012</v>
      </c>
      <c r="B144" s="23">
        <v>38.845129999999997</v>
      </c>
      <c r="C144" s="20">
        <f t="shared" si="0"/>
        <v>-1.0160846625018264E-3</v>
      </c>
      <c r="D144" s="24">
        <f t="shared" si="1"/>
        <v>1.0324280413714504E-6</v>
      </c>
      <c r="E144" s="1"/>
    </row>
    <row r="145" spans="1:5" ht="15">
      <c r="A145" s="26">
        <v>43011</v>
      </c>
      <c r="B145" s="23">
        <v>38.884619999999998</v>
      </c>
      <c r="C145" s="20">
        <f t="shared" si="0"/>
        <v>8.6712344620654448E-3</v>
      </c>
      <c r="D145" s="24">
        <f t="shared" si="1"/>
        <v>7.5190307096111402E-5</v>
      </c>
      <c r="E145" s="1"/>
    </row>
    <row r="146" spans="1:5" ht="15">
      <c r="A146" s="26">
        <v>43010</v>
      </c>
      <c r="B146" s="23">
        <v>38.548900000000003</v>
      </c>
      <c r="C146" s="20">
        <f t="shared" si="0"/>
        <v>2.4897451345298572E-2</v>
      </c>
      <c r="D146" s="24">
        <f t="shared" si="1"/>
        <v>6.1988308349150971E-4</v>
      </c>
      <c r="E146" s="1"/>
    </row>
    <row r="147" spans="1:5" ht="15">
      <c r="A147" s="26">
        <v>43007</v>
      </c>
      <c r="B147" s="23">
        <v>37.60098</v>
      </c>
      <c r="C147" s="20">
        <f t="shared" si="0"/>
        <v>6.5869004923632167E-3</v>
      </c>
      <c r="D147" s="24">
        <f t="shared" si="1"/>
        <v>4.3387258096294787E-5</v>
      </c>
      <c r="E147" s="1"/>
    </row>
    <row r="148" spans="1:5" ht="15">
      <c r="A148" s="26">
        <v>43006</v>
      </c>
      <c r="B148" s="23">
        <v>37.354120000000002</v>
      </c>
      <c r="C148" s="20">
        <f t="shared" si="0"/>
        <v>7.6953545011985286E-3</v>
      </c>
      <c r="D148" s="24">
        <f t="shared" si="1"/>
        <v>5.9218480899116455E-5</v>
      </c>
      <c r="E148" s="1"/>
    </row>
    <row r="149" spans="1:5" ht="15">
      <c r="A149" s="26">
        <v>43005</v>
      </c>
      <c r="B149" s="23">
        <v>37.067770000000003</v>
      </c>
      <c r="C149" s="20">
        <f t="shared" si="0"/>
        <v>1.8664334003286403E-3</v>
      </c>
      <c r="D149" s="24">
        <f t="shared" si="1"/>
        <v>3.4835736378623303E-6</v>
      </c>
      <c r="E149" s="1"/>
    </row>
    <row r="150" spans="1:5" ht="15">
      <c r="A150" s="26">
        <v>43004</v>
      </c>
      <c r="B150" s="23">
        <v>36.998649999999998</v>
      </c>
      <c r="C150" s="20">
        <f t="shared" si="0"/>
        <v>8.3076883135053212E-3</v>
      </c>
      <c r="D150" s="24">
        <f t="shared" si="1"/>
        <v>6.9017685114352884E-5</v>
      </c>
      <c r="E150" s="1"/>
    </row>
    <row r="151" spans="1:5" ht="15">
      <c r="A151" s="26">
        <v>43003</v>
      </c>
      <c r="B151" s="23">
        <v>36.692549999999997</v>
      </c>
      <c r="C151" s="20">
        <f t="shared" si="0"/>
        <v>-5.3811159553021409E-4</v>
      </c>
      <c r="D151" s="24">
        <f t="shared" si="1"/>
        <v>2.8956408924407272E-7</v>
      </c>
      <c r="E151" s="1"/>
    </row>
    <row r="152" spans="1:5" ht="15">
      <c r="A152" s="26">
        <v>43000</v>
      </c>
      <c r="B152" s="23">
        <v>36.712299999999999</v>
      </c>
      <c r="C152" s="20">
        <f t="shared" si="0"/>
        <v>-5.3782218716796361E-4</v>
      </c>
      <c r="D152" s="24">
        <f t="shared" si="1"/>
        <v>2.8925270501013209E-7</v>
      </c>
      <c r="E152" s="1"/>
    </row>
    <row r="153" spans="1:5" ht="15">
      <c r="A153" s="26">
        <v>42999</v>
      </c>
      <c r="B153" s="23">
        <v>36.732050000000001</v>
      </c>
      <c r="C153" s="20">
        <f t="shared" si="0"/>
        <v>3.5008891603299469E-3</v>
      </c>
      <c r="D153" s="24">
        <f t="shared" si="1"/>
        <v>1.2256224912915721E-5</v>
      </c>
      <c r="E153" s="1"/>
    </row>
    <row r="154" spans="1:5" ht="15">
      <c r="A154" s="26">
        <v>42998</v>
      </c>
      <c r="B154" s="23">
        <v>36.603679999999997</v>
      </c>
      <c r="C154" s="20">
        <f t="shared" si="0"/>
        <v>-4.3069444696472534E-3</v>
      </c>
      <c r="D154" s="24">
        <f t="shared" si="1"/>
        <v>1.854977066462506E-5</v>
      </c>
      <c r="E154" s="1"/>
    </row>
    <row r="155" spans="1:5" ht="15">
      <c r="A155" s="26">
        <v>42997</v>
      </c>
      <c r="B155" s="23">
        <v>36.761670000000002</v>
      </c>
      <c r="C155" s="20">
        <f t="shared" si="0"/>
        <v>6.1970643461414128E-3</v>
      </c>
      <c r="D155" s="24">
        <f t="shared" si="1"/>
        <v>3.8403606510217095E-5</v>
      </c>
      <c r="E155" s="1"/>
    </row>
    <row r="156" spans="1:5" ht="15">
      <c r="A156" s="26">
        <v>42996</v>
      </c>
      <c r="B156" s="23">
        <v>36.534559999999999</v>
      </c>
      <c r="C156" s="20">
        <f t="shared" si="0"/>
        <v>0</v>
      </c>
      <c r="D156" s="24">
        <f t="shared" si="1"/>
        <v>0</v>
      </c>
      <c r="E156" s="1"/>
    </row>
    <row r="157" spans="1:5" ht="15">
      <c r="A157" s="26">
        <v>42993</v>
      </c>
      <c r="B157" s="23">
        <v>36.534559999999999</v>
      </c>
      <c r="C157" s="20">
        <f t="shared" si="0"/>
        <v>1.4153784053269192E-2</v>
      </c>
      <c r="D157" s="24">
        <f t="shared" si="1"/>
        <v>2.0032960302657728E-4</v>
      </c>
      <c r="E157" s="1"/>
    </row>
    <row r="158" spans="1:5" ht="15">
      <c r="A158" s="26">
        <v>42992</v>
      </c>
      <c r="B158" s="23">
        <v>36.021099999999997</v>
      </c>
      <c r="C158" s="20">
        <f t="shared" si="0"/>
        <v>4.1202332355882955E-3</v>
      </c>
      <c r="D158" s="24">
        <f t="shared" si="1"/>
        <v>1.6976321915646393E-5</v>
      </c>
      <c r="E158" s="1"/>
    </row>
    <row r="159" spans="1:5" ht="15">
      <c r="A159" s="26">
        <v>42991</v>
      </c>
      <c r="B159" s="23">
        <v>35.872990000000001</v>
      </c>
      <c r="C159" s="20">
        <f t="shared" si="0"/>
        <v>6.6280011621345763E-3</v>
      </c>
      <c r="D159" s="24">
        <f t="shared" si="1"/>
        <v>4.3930399405257295E-5</v>
      </c>
      <c r="E159" s="1"/>
    </row>
    <row r="160" spans="1:5" ht="15">
      <c r="A160" s="26">
        <v>42990</v>
      </c>
      <c r="B160" s="23">
        <v>35.636009999999999</v>
      </c>
      <c r="C160" s="20">
        <f t="shared" si="0"/>
        <v>8.9064183609442599E-3</v>
      </c>
      <c r="D160" s="24">
        <f t="shared" si="1"/>
        <v>7.9324288020165038E-5</v>
      </c>
      <c r="E160" s="1"/>
    </row>
    <row r="161" spans="1:5" ht="15">
      <c r="A161" s="26">
        <v>42989</v>
      </c>
      <c r="B161" s="23">
        <v>35.320030000000003</v>
      </c>
      <c r="C161" s="20">
        <f t="shared" si="0"/>
        <v>1.634749058601891E-2</v>
      </c>
      <c r="D161" s="24">
        <f t="shared" si="1"/>
        <v>2.6724044845997686E-4</v>
      </c>
      <c r="E161" s="1"/>
    </row>
    <row r="162" spans="1:5" ht="15">
      <c r="A162" s="26">
        <v>42986</v>
      </c>
      <c r="B162" s="23">
        <v>34.747329999999998</v>
      </c>
      <c r="C162" s="20">
        <f t="shared" si="0"/>
        <v>-9.8969511552532818E-3</v>
      </c>
      <c r="D162" s="24">
        <f t="shared" si="1"/>
        <v>9.7949642169469273E-5</v>
      </c>
      <c r="E162" s="1"/>
    </row>
    <row r="163" spans="1:5" ht="15">
      <c r="A163" s="26">
        <v>42985</v>
      </c>
      <c r="B163" s="23">
        <v>35.092930000000003</v>
      </c>
      <c r="C163" s="20">
        <f t="shared" si="0"/>
        <v>-6.171055542523435E-3</v>
      </c>
      <c r="D163" s="24">
        <f t="shared" si="1"/>
        <v>3.8081926508909209E-5</v>
      </c>
      <c r="E163" s="1"/>
    </row>
    <row r="164" spans="1:5" ht="15">
      <c r="A164" s="26">
        <v>42984</v>
      </c>
      <c r="B164" s="23">
        <v>35.310160000000003</v>
      </c>
      <c r="C164" s="20">
        <f t="shared" si="0"/>
        <v>2.0910587865076314E-2</v>
      </c>
      <c r="D164" s="24">
        <f t="shared" si="1"/>
        <v>4.3725268486307679E-4</v>
      </c>
      <c r="E164" s="1"/>
    </row>
    <row r="165" spans="1:5" ht="15">
      <c r="A165" s="26">
        <v>42983</v>
      </c>
      <c r="B165" s="23">
        <v>34.579470000000001</v>
      </c>
      <c r="C165" s="20">
        <f t="shared" si="0"/>
        <v>-1.9968788080480956E-3</v>
      </c>
      <c r="D165" s="24">
        <f t="shared" si="1"/>
        <v>3.987524974031583E-6</v>
      </c>
      <c r="E165" s="1"/>
    </row>
    <row r="166" spans="1:5" ht="15">
      <c r="A166" s="26">
        <v>42979</v>
      </c>
      <c r="B166" s="23">
        <v>34.648589999999999</v>
      </c>
      <c r="C166" s="20">
        <f t="shared" si="0"/>
        <v>5.7017128190393418E-4</v>
      </c>
      <c r="D166" s="24">
        <f t="shared" si="1"/>
        <v>3.2509529070797558E-7</v>
      </c>
      <c r="E166" s="1"/>
    </row>
    <row r="167" spans="1:5" ht="15">
      <c r="A167" s="26">
        <v>42978</v>
      </c>
      <c r="B167" s="23">
        <v>34.628839999999997</v>
      </c>
      <c r="C167" s="20">
        <f t="shared" si="0"/>
        <v>5.1459336016253E-3</v>
      </c>
      <c r="D167" s="24">
        <f t="shared" si="1"/>
        <v>2.6480632632336332E-5</v>
      </c>
      <c r="E167" s="1"/>
    </row>
    <row r="168" spans="1:5" ht="15">
      <c r="A168" s="26">
        <v>42977</v>
      </c>
      <c r="B168" s="23">
        <v>34.451099999999997</v>
      </c>
      <c r="C168" s="20">
        <f t="shared" si="0"/>
        <v>4.5961763216855458E-3</v>
      </c>
      <c r="D168" s="24">
        <f t="shared" si="1"/>
        <v>2.1124836780022873E-5</v>
      </c>
      <c r="E168" s="1"/>
    </row>
    <row r="169" spans="1:5" ht="15">
      <c r="A169" s="26">
        <v>42976</v>
      </c>
      <c r="B169" s="23">
        <v>34.293120000000002</v>
      </c>
      <c r="C169" s="20">
        <f t="shared" si="0"/>
        <v>2.3060343249621368E-3</v>
      </c>
      <c r="D169" s="24">
        <f t="shared" si="1"/>
        <v>5.3177943079035783E-6</v>
      </c>
      <c r="E169" s="1"/>
    </row>
    <row r="170" spans="1:5" ht="15">
      <c r="A170" s="26">
        <v>42975</v>
      </c>
      <c r="B170" s="23">
        <v>34.214129999999997</v>
      </c>
      <c r="C170" s="20">
        <f t="shared" si="0"/>
        <v>-5.7678823478471539E-4</v>
      </c>
      <c r="D170" s="24">
        <f t="shared" si="1"/>
        <v>3.3268466778606794E-7</v>
      </c>
      <c r="E170" s="1"/>
    </row>
    <row r="171" spans="1:5" ht="15">
      <c r="A171" s="26">
        <v>42972</v>
      </c>
      <c r="B171" s="23">
        <v>34.233870000000003</v>
      </c>
      <c r="C171" s="20">
        <f t="shared" si="0"/>
        <v>-1.1531629175895598E-3</v>
      </c>
      <c r="D171" s="24">
        <f t="shared" si="1"/>
        <v>1.3297847145036659E-6</v>
      </c>
      <c r="E171" s="1"/>
    </row>
    <row r="172" spans="1:5" ht="15">
      <c r="A172" s="26">
        <v>42971</v>
      </c>
      <c r="B172" s="23">
        <v>34.27337</v>
      </c>
      <c r="C172" s="20">
        <f t="shared" si="0"/>
        <v>1.4415154493991928E-3</v>
      </c>
      <c r="D172" s="24">
        <f t="shared" si="1"/>
        <v>2.0779667908565568E-6</v>
      </c>
      <c r="E172" s="1"/>
    </row>
    <row r="173" spans="1:5" ht="15">
      <c r="A173" s="26">
        <v>42970</v>
      </c>
      <c r="B173" s="23">
        <v>34.223999999999997</v>
      </c>
      <c r="C173" s="20">
        <f t="shared" si="0"/>
        <v>2.8843570297509786E-4</v>
      </c>
      <c r="D173" s="24">
        <f t="shared" si="1"/>
        <v>8.3195154750738881E-8</v>
      </c>
      <c r="E173" s="1"/>
    </row>
    <row r="174" spans="1:5" ht="15">
      <c r="A174" s="26">
        <v>42969</v>
      </c>
      <c r="B174" s="23">
        <v>34.214129999999997</v>
      </c>
      <c r="C174" s="20">
        <f t="shared" si="0"/>
        <v>-7.7619006280361643E-3</v>
      </c>
      <c r="D174" s="24">
        <f t="shared" si="1"/>
        <v>6.0247101359508204E-5</v>
      </c>
      <c r="E174" s="1"/>
    </row>
    <row r="175" spans="1:5" ht="15">
      <c r="A175" s="26">
        <v>42968</v>
      </c>
      <c r="B175" s="23">
        <v>34.480730000000001</v>
      </c>
      <c r="C175" s="20">
        <f t="shared" si="0"/>
        <v>-2.5740658754180327E-3</v>
      </c>
      <c r="D175" s="24">
        <f t="shared" si="1"/>
        <v>6.6258151309916035E-6</v>
      </c>
      <c r="E175" s="1"/>
    </row>
    <row r="176" spans="1:5" ht="15">
      <c r="A176" s="26">
        <v>42965</v>
      </c>
      <c r="B176" s="23">
        <v>34.569600000000001</v>
      </c>
      <c r="C176" s="20">
        <f t="shared" si="0"/>
        <v>-4.5595007960703877E-3</v>
      </c>
      <c r="D176" s="24">
        <f t="shared" si="1"/>
        <v>2.0789047509366501E-5</v>
      </c>
      <c r="E176" s="1"/>
    </row>
    <row r="177" spans="1:5" ht="15">
      <c r="A177" s="26">
        <v>42964</v>
      </c>
      <c r="B177" s="23">
        <v>34.727580000000003</v>
      </c>
      <c r="C177" s="20">
        <f t="shared" si="0"/>
        <v>-1.8034044698451417E-2</v>
      </c>
      <c r="D177" s="24">
        <f t="shared" si="1"/>
        <v>3.2522676818574366E-4</v>
      </c>
      <c r="E177" s="1"/>
    </row>
    <row r="178" spans="1:5" ht="15">
      <c r="A178" s="26">
        <v>42963</v>
      </c>
      <c r="B178" s="23">
        <v>35.359540000000003</v>
      </c>
      <c r="C178" s="20">
        <f t="shared" si="0"/>
        <v>-5.2914743075953008E-3</v>
      </c>
      <c r="D178" s="24">
        <f t="shared" si="1"/>
        <v>2.7999700347941167E-5</v>
      </c>
      <c r="E178" s="1"/>
    </row>
    <row r="179" spans="1:5" ht="15">
      <c r="A179" s="26">
        <v>42962</v>
      </c>
      <c r="B179" s="23">
        <v>35.547139999999999</v>
      </c>
      <c r="C179" s="20">
        <f t="shared" si="0"/>
        <v>-9.4003199007397977E-3</v>
      </c>
      <c r="D179" s="24">
        <f t="shared" si="1"/>
        <v>8.8366014236244684E-5</v>
      </c>
      <c r="E179" s="1"/>
    </row>
    <row r="180" spans="1:5" ht="15">
      <c r="A180" s="26">
        <v>42961</v>
      </c>
      <c r="B180" s="23">
        <v>35.882869999999997</v>
      </c>
      <c r="C180" s="20">
        <f t="shared" si="0"/>
        <v>1.3018117235086373E-2</v>
      </c>
      <c r="D180" s="24">
        <f t="shared" si="1"/>
        <v>1.6947137634645287E-4</v>
      </c>
      <c r="E180" s="1"/>
    </row>
    <row r="181" spans="1:5" ht="15">
      <c r="A181" s="26">
        <v>42958</v>
      </c>
      <c r="B181" s="23">
        <v>35.418770000000002</v>
      </c>
      <c r="C181" s="20">
        <f t="shared" si="0"/>
        <v>-7.4991754899943293E-3</v>
      </c>
      <c r="D181" s="24">
        <f t="shared" si="1"/>
        <v>5.6237633029731685E-5</v>
      </c>
      <c r="E181" s="1"/>
    </row>
    <row r="182" spans="1:5" ht="15">
      <c r="A182" s="26">
        <v>42957</v>
      </c>
      <c r="B182" s="23">
        <v>35.685380000000002</v>
      </c>
      <c r="C182" s="20">
        <f t="shared" si="0"/>
        <v>-1.237471423880912E-2</v>
      </c>
      <c r="D182" s="24">
        <f t="shared" si="1"/>
        <v>1.5313355249218518E-4</v>
      </c>
      <c r="E182" s="1"/>
    </row>
    <row r="183" spans="1:5" ht="15">
      <c r="A183" s="26">
        <v>42956</v>
      </c>
      <c r="B183" s="23">
        <v>36.129719999999999</v>
      </c>
      <c r="C183" s="20">
        <f t="shared" si="0"/>
        <v>4.9316361915693737E-3</v>
      </c>
      <c r="D183" s="24">
        <f t="shared" si="1"/>
        <v>2.4321035525996878E-5</v>
      </c>
      <c r="E183" s="1"/>
    </row>
    <row r="184" spans="1:5" ht="15">
      <c r="A184" s="26">
        <v>42955</v>
      </c>
      <c r="B184" s="23">
        <v>35.951979999999999</v>
      </c>
      <c r="C184" s="20">
        <f t="shared" si="0"/>
        <v>-5.491930406928856E-4</v>
      </c>
      <c r="D184" s="24">
        <f t="shared" si="1"/>
        <v>3.0161299594549748E-7</v>
      </c>
      <c r="E184" s="1"/>
    </row>
    <row r="185" spans="1:5" ht="15">
      <c r="A185" s="26">
        <v>42954</v>
      </c>
      <c r="B185" s="23">
        <v>35.971730000000001</v>
      </c>
      <c r="C185" s="20">
        <f t="shared" si="0"/>
        <v>3.5747394820903819E-3</v>
      </c>
      <c r="D185" s="24">
        <f t="shared" si="1"/>
        <v>1.2778762364815811E-5</v>
      </c>
      <c r="E185" s="1"/>
    </row>
    <row r="186" spans="1:5" ht="15">
      <c r="A186" s="26">
        <v>42951</v>
      </c>
      <c r="B186" s="23">
        <v>35.84337</v>
      </c>
      <c r="C186" s="20">
        <f t="shared" si="0"/>
        <v>-5.220511241890431E-3</v>
      </c>
      <c r="D186" s="24">
        <f t="shared" si="1"/>
        <v>2.7253737626704371E-5</v>
      </c>
      <c r="E186" s="1"/>
    </row>
    <row r="187" spans="1:5" ht="15">
      <c r="A187" s="26">
        <v>42950</v>
      </c>
      <c r="B187" s="23">
        <v>36.03098</v>
      </c>
      <c r="C187" s="20">
        <f t="shared" si="0"/>
        <v>3.3627587602644868E-3</v>
      </c>
      <c r="D187" s="24">
        <f t="shared" si="1"/>
        <v>1.1308146479735548E-5</v>
      </c>
      <c r="E187" s="1"/>
    </row>
    <row r="188" spans="1:5" ht="15">
      <c r="A188" s="26">
        <v>42949</v>
      </c>
      <c r="B188" s="23">
        <v>35.910020000000003</v>
      </c>
      <c r="C188" s="20">
        <f t="shared" si="0"/>
        <v>7.9465514042219854E-3</v>
      </c>
      <c r="D188" s="24">
        <f t="shared" si="1"/>
        <v>6.3147679219942413E-5</v>
      </c>
      <c r="E188" s="1"/>
    </row>
    <row r="189" spans="1:5" ht="15">
      <c r="A189" s="26">
        <v>42948</v>
      </c>
      <c r="B189" s="23">
        <v>35.625790000000002</v>
      </c>
      <c r="C189" s="20">
        <f t="shared" si="0"/>
        <v>2.450671820300284E-2</v>
      </c>
      <c r="D189" s="24">
        <f t="shared" si="1"/>
        <v>6.0057923708139072E-4</v>
      </c>
      <c r="E189" s="1"/>
    </row>
    <row r="190" spans="1:5" ht="15">
      <c r="A190" s="26">
        <v>42947</v>
      </c>
      <c r="B190" s="23">
        <v>34.763330000000003</v>
      </c>
      <c r="C190" s="20">
        <f t="shared" si="0"/>
        <v>4.5209919609557831E-3</v>
      </c>
      <c r="D190" s="24">
        <f t="shared" si="1"/>
        <v>2.0439368311026817E-5</v>
      </c>
      <c r="E190" s="1"/>
    </row>
    <row r="191" spans="1:5" ht="15">
      <c r="A191" s="26">
        <v>42944</v>
      </c>
      <c r="B191" s="23">
        <v>34.606520000000003</v>
      </c>
      <c r="C191" s="20">
        <f t="shared" si="0"/>
        <v>9.6754782322345367E-3</v>
      </c>
      <c r="D191" s="24">
        <f t="shared" si="1"/>
        <v>9.3614879022444353E-5</v>
      </c>
      <c r="E191" s="1"/>
    </row>
    <row r="192" spans="1:5" ht="15">
      <c r="A192" s="26">
        <v>42943</v>
      </c>
      <c r="B192" s="23">
        <v>34.273299999999999</v>
      </c>
      <c r="C192" s="20">
        <f t="shared" si="0"/>
        <v>6.3113611813316569E-3</v>
      </c>
      <c r="D192" s="24">
        <f t="shared" si="1"/>
        <v>3.983327996122013E-5</v>
      </c>
      <c r="E192" s="1"/>
    </row>
    <row r="193" spans="1:5" ht="15">
      <c r="A193" s="26">
        <v>42942</v>
      </c>
      <c r="B193" s="23">
        <v>34.057670000000002</v>
      </c>
      <c r="C193" s="20">
        <f t="shared" si="0"/>
        <v>2.3049257135487589E-3</v>
      </c>
      <c r="D193" s="24">
        <f t="shared" si="1"/>
        <v>5.3126825449782555E-6</v>
      </c>
      <c r="E193" s="1"/>
    </row>
    <row r="194" spans="1:5" ht="15">
      <c r="A194" s="26">
        <v>42941</v>
      </c>
      <c r="B194" s="23">
        <v>33.979259999999996</v>
      </c>
      <c r="C194" s="20">
        <f t="shared" si="0"/>
        <v>4.9153456644010244E-3</v>
      </c>
      <c r="D194" s="24">
        <f t="shared" si="1"/>
        <v>2.416062300054595E-5</v>
      </c>
      <c r="E194" s="1"/>
    </row>
    <row r="195" spans="1:5" ht="15">
      <c r="A195" s="26">
        <v>42940</v>
      </c>
      <c r="B195" s="23">
        <v>33.812649999999998</v>
      </c>
      <c r="C195" s="20">
        <f t="shared" si="0"/>
        <v>-6.6446112693653364E-3</v>
      </c>
      <c r="D195" s="24">
        <f t="shared" si="1"/>
        <v>4.4150858920976826E-5</v>
      </c>
      <c r="E195" s="1"/>
    </row>
    <row r="196" spans="1:5" ht="15">
      <c r="A196" s="26">
        <v>42937</v>
      </c>
      <c r="B196" s="23">
        <v>34.038069999999998</v>
      </c>
      <c r="C196" s="20">
        <f t="shared" si="0"/>
        <v>-5.7566010858430938E-4</v>
      </c>
      <c r="D196" s="24">
        <f t="shared" si="1"/>
        <v>3.3138456061529889E-7</v>
      </c>
      <c r="E196" s="1"/>
    </row>
    <row r="197" spans="1:5" ht="15">
      <c r="A197" s="26">
        <v>42936</v>
      </c>
      <c r="B197" s="23">
        <v>34.057670000000002</v>
      </c>
      <c r="C197" s="20">
        <f t="shared" si="0"/>
        <v>5.4824923098666899E-3</v>
      </c>
      <c r="D197" s="24">
        <f t="shared" si="1"/>
        <v>3.0057721927747394E-5</v>
      </c>
      <c r="E197" s="1"/>
    </row>
    <row r="198" spans="1:5" ht="15">
      <c r="A198" s="26">
        <v>42935</v>
      </c>
      <c r="B198" s="23">
        <v>33.871459999999999</v>
      </c>
      <c r="C198" s="20">
        <f t="shared" si="0"/>
        <v>8.6865979475372727E-4</v>
      </c>
      <c r="D198" s="24">
        <f t="shared" si="1"/>
        <v>7.545698390215876E-7</v>
      </c>
      <c r="E198" s="1"/>
    </row>
    <row r="199" spans="1:5" ht="15">
      <c r="A199" s="26">
        <v>42934</v>
      </c>
      <c r="B199" s="23">
        <v>33.84205</v>
      </c>
      <c r="C199" s="20">
        <f t="shared" si="0"/>
        <v>1.7389945720935984E-3</v>
      </c>
      <c r="D199" s="24">
        <f t="shared" si="1"/>
        <v>3.0241021217709973E-6</v>
      </c>
      <c r="E199" s="1"/>
    </row>
    <row r="200" spans="1:5" ht="15">
      <c r="A200" s="26">
        <v>42933</v>
      </c>
      <c r="B200" s="23">
        <v>33.783250000000002</v>
      </c>
      <c r="C200" s="20">
        <f t="shared" si="0"/>
        <v>-6.0738848178787897E-3</v>
      </c>
      <c r="D200" s="24">
        <f t="shared" si="1"/>
        <v>3.6892076780858457E-5</v>
      </c>
      <c r="E200" s="1"/>
    </row>
    <row r="201" spans="1:5" ht="15">
      <c r="A201" s="26">
        <v>42930</v>
      </c>
      <c r="B201" s="23">
        <v>33.989069999999998</v>
      </c>
      <c r="C201" s="20">
        <f t="shared" si="0"/>
        <v>1.2768485153633014E-2</v>
      </c>
      <c r="D201" s="24">
        <f t="shared" si="1"/>
        <v>1.6303421311854668E-4</v>
      </c>
      <c r="E201" s="1"/>
    </row>
    <row r="202" spans="1:5" ht="15">
      <c r="A202" s="26">
        <v>42929</v>
      </c>
      <c r="B202" s="23">
        <v>33.557839999999999</v>
      </c>
      <c r="C202" s="20">
        <f t="shared" si="0"/>
        <v>-2.9199046530844575E-4</v>
      </c>
      <c r="D202" s="24">
        <f t="shared" si="1"/>
        <v>8.5258431831042656E-8</v>
      </c>
      <c r="E202" s="1"/>
    </row>
    <row r="203" spans="1:5" ht="15">
      <c r="A203" s="26">
        <v>42928</v>
      </c>
      <c r="B203" s="23">
        <v>33.567639999999997</v>
      </c>
      <c r="C203" s="20">
        <f t="shared" si="0"/>
        <v>9.6818910566564085E-3</v>
      </c>
      <c r="D203" s="24">
        <f t="shared" si="1"/>
        <v>9.3739014432963347E-5</v>
      </c>
      <c r="E203" s="1"/>
    </row>
    <row r="204" spans="1:5" ht="15">
      <c r="A204" s="26">
        <v>42927</v>
      </c>
      <c r="B204" s="23">
        <v>33.244210000000002</v>
      </c>
      <c r="C204" s="20">
        <f t="shared" si="0"/>
        <v>7.9917313228556087E-3</v>
      </c>
      <c r="D204" s="24">
        <f t="shared" si="1"/>
        <v>6.3867769536711457E-5</v>
      </c>
      <c r="E204" s="1"/>
    </row>
    <row r="205" spans="1:5" ht="15">
      <c r="A205" s="26">
        <v>42926</v>
      </c>
      <c r="B205" s="23">
        <v>32.979590000000002</v>
      </c>
      <c r="C205" s="20">
        <f t="shared" si="0"/>
        <v>-6.8118828747524033E-3</v>
      </c>
      <c r="D205" s="24">
        <f t="shared" si="1"/>
        <v>4.6401748299345067E-5</v>
      </c>
      <c r="E205" s="1"/>
    </row>
    <row r="206" spans="1:5" ht="15">
      <c r="A206" s="26">
        <v>42923</v>
      </c>
      <c r="B206" s="23">
        <v>33.205010000000001</v>
      </c>
      <c r="C206" s="20">
        <f t="shared" si="0"/>
        <v>7.4063665089289651E-3</v>
      </c>
      <c r="D206" s="24">
        <f t="shared" si="1"/>
        <v>5.4854264864584624E-5</v>
      </c>
      <c r="E206" s="1"/>
    </row>
    <row r="207" spans="1:5" ht="15">
      <c r="A207" s="26">
        <v>42922</v>
      </c>
      <c r="B207" s="23">
        <v>32.959989999999998</v>
      </c>
      <c r="C207" s="20">
        <f t="shared" si="0"/>
        <v>-2.0892487777503063E-2</v>
      </c>
      <c r="D207" s="24">
        <f t="shared" si="1"/>
        <v>4.3649604553311491E-4</v>
      </c>
      <c r="E207" s="1"/>
    </row>
    <row r="208" spans="1:5" ht="15">
      <c r="A208" s="26">
        <v>42921</v>
      </c>
      <c r="B208" s="23">
        <v>33.655850000000001</v>
      </c>
      <c r="C208" s="20">
        <f t="shared" si="0"/>
        <v>2.5960528608772945E-2</v>
      </c>
      <c r="D208" s="24">
        <f t="shared" si="1"/>
        <v>6.739490456469185E-4</v>
      </c>
      <c r="E208" s="1"/>
    </row>
    <row r="209" spans="1:5" ht="15">
      <c r="A209" s="26">
        <v>42919</v>
      </c>
      <c r="B209" s="23">
        <v>32.793370000000003</v>
      </c>
      <c r="C209" s="20">
        <f t="shared" si="0"/>
        <v>-8.3336384170222006E-3</v>
      </c>
      <c r="D209" s="24">
        <f t="shared" si="1"/>
        <v>6.9449529265668285E-5</v>
      </c>
      <c r="E209" s="1"/>
    </row>
    <row r="210" spans="1:5" ht="15">
      <c r="A210" s="26">
        <v>42916</v>
      </c>
      <c r="B210" s="23">
        <v>33.067799999999998</v>
      </c>
      <c r="C210" s="20">
        <f t="shared" si="0"/>
        <v>5.945460296149091E-3</v>
      </c>
      <c r="D210" s="24">
        <f t="shared" si="1"/>
        <v>3.5348498133085237E-5</v>
      </c>
      <c r="E210" s="1"/>
    </row>
    <row r="211" spans="1:5" ht="15">
      <c r="A211" s="26">
        <v>42915</v>
      </c>
      <c r="B211" s="23">
        <v>32.871780000000001</v>
      </c>
      <c r="C211" s="20">
        <f t="shared" si="0"/>
        <v>-1.9487163065651597E-2</v>
      </c>
      <c r="D211" s="24">
        <f t="shared" si="1"/>
        <v>3.7974952434729575E-4</v>
      </c>
      <c r="E211" s="1"/>
    </row>
    <row r="212" spans="1:5" ht="15">
      <c r="A212" s="26">
        <v>42914</v>
      </c>
      <c r="B212" s="23">
        <v>33.518639999999998</v>
      </c>
      <c r="C212" s="20">
        <f t="shared" si="0"/>
        <v>1.6212816721078226E-2</v>
      </c>
      <c r="D212" s="24">
        <f t="shared" si="1"/>
        <v>2.6285542603127373E-4</v>
      </c>
      <c r="E212" s="1"/>
    </row>
    <row r="213" spans="1:5" ht="15">
      <c r="A213" s="26">
        <v>42913</v>
      </c>
      <c r="B213" s="23">
        <v>32.979590000000002</v>
      </c>
      <c r="C213" s="20">
        <f t="shared" si="0"/>
        <v>-1.2404105896321979E-2</v>
      </c>
      <c r="D213" s="24">
        <f t="shared" si="1"/>
        <v>1.5386184308716967E-4</v>
      </c>
      <c r="E213" s="1"/>
    </row>
    <row r="214" spans="1:5" ht="15">
      <c r="A214" s="26">
        <v>42912</v>
      </c>
      <c r="B214" s="23">
        <v>33.391219999999997</v>
      </c>
      <c r="C214" s="20">
        <f t="shared" si="0"/>
        <v>-3.5159950152518263E-3</v>
      </c>
      <c r="D214" s="24">
        <f t="shared" si="1"/>
        <v>1.2362220947275691E-5</v>
      </c>
      <c r="E214" s="1"/>
    </row>
    <row r="215" spans="1:5" ht="15">
      <c r="A215" s="26">
        <v>42909</v>
      </c>
      <c r="B215" s="23">
        <v>33.508830000000003</v>
      </c>
      <c r="C215" s="20">
        <f t="shared" si="0"/>
        <v>-4.9600990471793177E-3</v>
      </c>
      <c r="D215" s="24">
        <f t="shared" si="1"/>
        <v>2.4602582557829175E-5</v>
      </c>
      <c r="E215" s="1"/>
    </row>
    <row r="216" spans="1:5" ht="15">
      <c r="A216" s="26">
        <v>42908</v>
      </c>
      <c r="B216" s="23">
        <v>33.675449999999998</v>
      </c>
      <c r="C216" s="20">
        <f t="shared" si="0"/>
        <v>-6.3821775567551838E-3</v>
      </c>
      <c r="D216" s="24">
        <f t="shared" si="1"/>
        <v>4.0732190365949569E-5</v>
      </c>
      <c r="E216" s="1"/>
    </row>
    <row r="217" spans="1:5" ht="15">
      <c r="A217" s="26">
        <v>42907</v>
      </c>
      <c r="B217" s="23">
        <v>33.891060000000003</v>
      </c>
      <c r="C217" s="20">
        <f t="shared" si="0"/>
        <v>-8.0645148070248619E-3</v>
      </c>
      <c r="D217" s="24">
        <f t="shared" si="1"/>
        <v>6.5036399072723251E-5</v>
      </c>
      <c r="E217" s="1"/>
    </row>
    <row r="218" spans="1:5" ht="15">
      <c r="A218" s="26">
        <v>42906</v>
      </c>
      <c r="B218" s="23">
        <v>34.165480000000002</v>
      </c>
      <c r="C218" s="20">
        <f t="shared" si="0"/>
        <v>-1.8474307687376925E-2</v>
      </c>
      <c r="D218" s="24">
        <f t="shared" si="1"/>
        <v>3.4130004452787417E-4</v>
      </c>
      <c r="E218" s="1"/>
    </row>
    <row r="219" spans="1:5" ht="15">
      <c r="A219" s="26">
        <v>42905</v>
      </c>
      <c r="B219" s="23">
        <v>34.802529999999997</v>
      </c>
      <c r="C219" s="20">
        <f t="shared" si="0"/>
        <v>8.4841250004930903E-3</v>
      </c>
      <c r="D219" s="24">
        <f t="shared" si="1"/>
        <v>7.1980377023991873E-5</v>
      </c>
      <c r="E219" s="1"/>
    </row>
    <row r="220" spans="1:5" ht="15">
      <c r="A220" s="26">
        <v>42902</v>
      </c>
      <c r="B220" s="23">
        <v>34.508510000000001</v>
      </c>
      <c r="C220" s="20">
        <f t="shared" si="0"/>
        <v>-2.8361433308206787E-3</v>
      </c>
      <c r="D220" s="24">
        <f t="shared" si="1"/>
        <v>8.0437089929586136E-6</v>
      </c>
      <c r="E220" s="1"/>
    </row>
    <row r="221" spans="1:5" ht="15">
      <c r="A221" s="26">
        <v>42901</v>
      </c>
      <c r="B221" s="23">
        <v>34.606520000000003</v>
      </c>
      <c r="C221" s="20">
        <f t="shared" si="0"/>
        <v>-6.211000591926359E-3</v>
      </c>
      <c r="D221" s="24">
        <f t="shared" si="1"/>
        <v>3.8576528352909585E-5</v>
      </c>
      <c r="E221" s="1"/>
    </row>
    <row r="222" spans="1:5" ht="15">
      <c r="A222" s="26">
        <v>42900</v>
      </c>
      <c r="B222" s="23">
        <v>34.822130000000001</v>
      </c>
      <c r="C222" s="20">
        <f t="shared" si="0"/>
        <v>-9.802715518794889E-3</v>
      </c>
      <c r="D222" s="24">
        <f t="shared" si="1"/>
        <v>9.6093231542422147E-5</v>
      </c>
      <c r="E222" s="1"/>
    </row>
    <row r="223" spans="1:5" ht="15">
      <c r="A223" s="26">
        <v>42899</v>
      </c>
      <c r="B223" s="23">
        <v>35.16516</v>
      </c>
      <c r="C223" s="20">
        <f t="shared" si="0"/>
        <v>4.1893212220145666E-3</v>
      </c>
      <c r="D223" s="24">
        <f t="shared" si="1"/>
        <v>1.7550412301221623E-5</v>
      </c>
      <c r="E223" s="1"/>
    </row>
    <row r="224" spans="1:5" ht="15">
      <c r="A224" s="26">
        <v>42898</v>
      </c>
      <c r="B224" s="23">
        <v>35.018149999999999</v>
      </c>
      <c r="C224" s="20">
        <f t="shared" si="0"/>
        <v>5.5986644648960235E-4</v>
      </c>
      <c r="D224" s="24">
        <f t="shared" si="1"/>
        <v>3.1345043790489476E-7</v>
      </c>
      <c r="E224" s="1"/>
    </row>
    <row r="225" spans="1:5" ht="15">
      <c r="A225" s="26">
        <v>42895</v>
      </c>
      <c r="B225" s="23">
        <v>34.998550000000002</v>
      </c>
      <c r="C225" s="20">
        <f t="shared" si="0"/>
        <v>-2.133342325910912E-2</v>
      </c>
      <c r="D225" s="24">
        <f t="shared" si="1"/>
        <v>4.5511494795229799E-4</v>
      </c>
      <c r="E225" s="1"/>
    </row>
    <row r="226" spans="1:5" ht="15">
      <c r="A226" s="26">
        <v>42894</v>
      </c>
      <c r="B226" s="23">
        <v>35.753210000000003</v>
      </c>
      <c r="C226" s="20">
        <f t="shared" si="0"/>
        <v>6.0490458089426024E-3</v>
      </c>
      <c r="D226" s="24">
        <f t="shared" si="1"/>
        <v>3.6590955198686065E-5</v>
      </c>
      <c r="E226" s="1"/>
    </row>
    <row r="227" spans="1:5" ht="15">
      <c r="A227" s="26">
        <v>42893</v>
      </c>
      <c r="B227" s="23">
        <v>35.537590000000002</v>
      </c>
      <c r="C227" s="20">
        <f t="shared" si="0"/>
        <v>3.5916600892730022E-3</v>
      </c>
      <c r="D227" s="24">
        <f t="shared" si="1"/>
        <v>1.2900022196876549E-5</v>
      </c>
      <c r="E227" s="1"/>
    </row>
    <row r="228" spans="1:5" ht="15">
      <c r="A228" s="26">
        <v>42892</v>
      </c>
      <c r="B228" s="23">
        <v>35.410179999999997</v>
      </c>
      <c r="C228" s="20">
        <f t="shared" si="0"/>
        <v>-5.7956256724425075E-3</v>
      </c>
      <c r="D228" s="24">
        <f t="shared" si="1"/>
        <v>3.3589276935074665E-5</v>
      </c>
      <c r="E228" s="1"/>
    </row>
    <row r="229" spans="1:5" ht="15">
      <c r="A229" s="26">
        <v>42891</v>
      </c>
      <c r="B229" s="23">
        <v>35.616</v>
      </c>
      <c r="C229" s="20">
        <f t="shared" si="0"/>
        <v>5.5074687131492078E-4</v>
      </c>
      <c r="D229" s="24">
        <f t="shared" si="1"/>
        <v>3.0332211626317392E-7</v>
      </c>
      <c r="E229" s="1"/>
    </row>
    <row r="230" spans="1:5" ht="15">
      <c r="A230" s="26">
        <v>42888</v>
      </c>
      <c r="B230" s="23">
        <v>35.59639</v>
      </c>
      <c r="C230" s="20">
        <f t="shared" si="0"/>
        <v>5.5216736764277267E-3</v>
      </c>
      <c r="D230" s="24">
        <f t="shared" si="1"/>
        <v>3.0488880188954887E-5</v>
      </c>
      <c r="E230" s="1"/>
    </row>
    <row r="231" spans="1:5" ht="15">
      <c r="A231" s="26">
        <v>42887</v>
      </c>
      <c r="B231" s="23">
        <v>35.400379999999998</v>
      </c>
      <c r="C231" s="20">
        <f t="shared" si="0"/>
        <v>2.7687151191620304E-4</v>
      </c>
      <c r="D231" s="24">
        <f t="shared" si="1"/>
        <v>7.665783411076416E-8</v>
      </c>
      <c r="E231" s="1"/>
    </row>
    <row r="232" spans="1:5" ht="15">
      <c r="A232" s="26">
        <v>42886</v>
      </c>
      <c r="B232" s="23">
        <v>35.39058</v>
      </c>
      <c r="C232" s="20">
        <f t="shared" si="0"/>
        <v>-1.9364926977176382E-3</v>
      </c>
      <c r="D232" s="24">
        <f t="shared" si="1"/>
        <v>3.750003968313736E-6</v>
      </c>
      <c r="E232" s="1"/>
    </row>
    <row r="233" spans="1:5" ht="15">
      <c r="A233" s="26">
        <v>42885</v>
      </c>
      <c r="B233" s="23">
        <v>35.459180000000003</v>
      </c>
      <c r="C233" s="20">
        <f t="shared" si="0"/>
        <v>-2.2088337787717562E-3</v>
      </c>
      <c r="D233" s="24">
        <f t="shared" si="1"/>
        <v>4.8789466622431155E-6</v>
      </c>
      <c r="E233" s="1"/>
    </row>
    <row r="234" spans="1:5" ht="15">
      <c r="A234" s="26">
        <v>42881</v>
      </c>
      <c r="B234" s="23">
        <v>35.537590000000002</v>
      </c>
      <c r="C234" s="20">
        <f t="shared" si="0"/>
        <v>0</v>
      </c>
      <c r="D234" s="24">
        <f t="shared" si="1"/>
        <v>0</v>
      </c>
      <c r="E234" s="1"/>
    </row>
    <row r="235" spans="1:5" ht="15">
      <c r="A235" s="26">
        <v>42880</v>
      </c>
      <c r="B235" s="23">
        <v>35.537590000000002</v>
      </c>
      <c r="C235" s="20">
        <f t="shared" si="0"/>
        <v>3.8684549645731201E-3</v>
      </c>
      <c r="D235" s="24">
        <f t="shared" si="1"/>
        <v>1.4964943812930419E-5</v>
      </c>
      <c r="E235" s="1"/>
    </row>
    <row r="236" spans="1:5" ht="15">
      <c r="A236" s="26">
        <v>42879</v>
      </c>
      <c r="B236" s="23">
        <v>35.400379999999998</v>
      </c>
      <c r="C236" s="20">
        <f t="shared" si="0"/>
        <v>7.2242600567024827E-3</v>
      </c>
      <c r="D236" s="24">
        <f t="shared" si="1"/>
        <v>5.2189933366866961E-5</v>
      </c>
      <c r="E236" s="1"/>
    </row>
    <row r="237" spans="1:5" ht="15">
      <c r="A237" s="26">
        <v>42878</v>
      </c>
      <c r="B237" s="23">
        <v>35.145560000000003</v>
      </c>
      <c r="C237" s="20">
        <f t="shared" si="0"/>
        <v>2.5130025641913463E-3</v>
      </c>
      <c r="D237" s="24">
        <f t="shared" si="1"/>
        <v>6.3151818876322815E-6</v>
      </c>
      <c r="E237" s="1"/>
    </row>
    <row r="238" spans="1:5" ht="15">
      <c r="A238" s="26">
        <v>42877</v>
      </c>
      <c r="B238" s="23">
        <v>35.05735</v>
      </c>
      <c r="C238" s="20">
        <f t="shared" si="0"/>
        <v>1.0397489704433454E-2</v>
      </c>
      <c r="D238" s="24">
        <f t="shared" si="1"/>
        <v>1.0810779215379967E-4</v>
      </c>
      <c r="E238" s="1"/>
    </row>
    <row r="239" spans="1:5" ht="15">
      <c r="A239" s="26">
        <v>42874</v>
      </c>
      <c r="B239" s="23">
        <v>34.69473</v>
      </c>
      <c r="C239" s="20">
        <f t="shared" si="0"/>
        <v>5.0978943295798031E-3</v>
      </c>
      <c r="D239" s="24">
        <f t="shared" si="1"/>
        <v>2.5988526595561911E-5</v>
      </c>
      <c r="E239" s="1"/>
    </row>
    <row r="240" spans="1:5" ht="15">
      <c r="A240" s="26">
        <v>42873</v>
      </c>
      <c r="B240" s="23">
        <v>34.51831</v>
      </c>
      <c r="C240" s="20">
        <f t="shared" si="0"/>
        <v>5.1237248894328898E-3</v>
      </c>
      <c r="D240" s="24">
        <f t="shared" si="1"/>
        <v>2.6252556742594079E-5</v>
      </c>
      <c r="E240" s="1"/>
    </row>
    <row r="241" spans="1:5" ht="15">
      <c r="A241" s="26">
        <v>42872</v>
      </c>
      <c r="B241" s="23">
        <v>34.341900000000003</v>
      </c>
      <c r="C241" s="20">
        <f t="shared" si="0"/>
        <v>-2.2015842789135577E-2</v>
      </c>
      <c r="D241" s="24">
        <f t="shared" si="1"/>
        <v>4.84697333715933E-4</v>
      </c>
      <c r="E241" s="1"/>
    </row>
    <row r="242" spans="1:5" ht="15">
      <c r="A242" s="26">
        <v>42871</v>
      </c>
      <c r="B242" s="23">
        <v>35.106349999999999</v>
      </c>
      <c r="C242" s="20">
        <f t="shared" si="0"/>
        <v>5.3182856630192522E-3</v>
      </c>
      <c r="D242" s="24">
        <f t="shared" si="1"/>
        <v>2.8284162393476127E-5</v>
      </c>
      <c r="E242" s="1"/>
    </row>
    <row r="243" spans="1:5" ht="15">
      <c r="A243" s="26">
        <v>42870</v>
      </c>
      <c r="B243" s="23">
        <v>34.920140000000004</v>
      </c>
      <c r="C243" s="20">
        <f t="shared" si="0"/>
        <v>2.8106359176602769E-3</v>
      </c>
      <c r="D243" s="24">
        <f t="shared" si="1"/>
        <v>7.8996742616420269E-6</v>
      </c>
      <c r="E243" s="1"/>
    </row>
    <row r="244" spans="1:5" ht="15">
      <c r="A244" s="26">
        <v>42867</v>
      </c>
      <c r="B244" s="23">
        <v>34.822130000000001</v>
      </c>
      <c r="C244" s="20">
        <f t="shared" si="0"/>
        <v>-4.4933477777660338E-3</v>
      </c>
      <c r="D244" s="24">
        <f t="shared" si="1"/>
        <v>2.0190174251954955E-5</v>
      </c>
      <c r="E244" s="1"/>
    </row>
    <row r="245" spans="1:5" ht="15">
      <c r="A245" s="26">
        <v>42866</v>
      </c>
      <c r="B245" s="23">
        <v>34.978949999999998</v>
      </c>
      <c r="C245" s="20">
        <f t="shared" si="0"/>
        <v>-8.9260082112173518E-3</v>
      </c>
      <c r="D245" s="24">
        <f t="shared" si="1"/>
        <v>7.9673622586719586E-5</v>
      </c>
      <c r="E245" s="1"/>
    </row>
    <row r="246" spans="1:5" ht="15">
      <c r="A246" s="26">
        <v>42865</v>
      </c>
      <c r="B246" s="23">
        <v>35.292569999999998</v>
      </c>
      <c r="C246" s="20">
        <f t="shared" si="0"/>
        <v>-9.9476460783716643E-3</v>
      </c>
      <c r="D246" s="24">
        <f t="shared" si="1"/>
        <v>9.8955662500543157E-5</v>
      </c>
      <c r="E246" s="1"/>
    </row>
    <row r="247" spans="1:5" ht="15">
      <c r="A247" s="26">
        <v>42864</v>
      </c>
      <c r="B247" s="23">
        <v>35.645400000000002</v>
      </c>
      <c r="C247" s="20">
        <f t="shared" si="0"/>
        <v>-4.6632057310184195E-3</v>
      </c>
      <c r="D247" s="24">
        <f t="shared" si="1"/>
        <v>2.1745487689803034E-5</v>
      </c>
      <c r="E247" s="1"/>
    </row>
    <row r="248" spans="1:5" ht="15">
      <c r="A248" s="26">
        <v>42863</v>
      </c>
      <c r="B248" s="23">
        <v>35.812010000000001</v>
      </c>
      <c r="C248" s="20">
        <f t="shared" si="0"/>
        <v>-7.633582385726926E-3</v>
      </c>
      <c r="D248" s="24">
        <f t="shared" si="1"/>
        <v>5.8271580039680388E-5</v>
      </c>
      <c r="E248" s="1"/>
    </row>
    <row r="249" spans="1:5" ht="15">
      <c r="A249" s="26">
        <v>42860</v>
      </c>
      <c r="B249" s="23">
        <v>36.08643</v>
      </c>
      <c r="C249" s="20">
        <f t="shared" si="0"/>
        <v>-8.1465587235774936E-4</v>
      </c>
      <c r="D249" s="24">
        <f t="shared" si="1"/>
        <v>6.636641903669656E-7</v>
      </c>
      <c r="E249" s="1"/>
    </row>
    <row r="250" spans="1:5" ht="15">
      <c r="A250" s="26">
        <v>42859</v>
      </c>
      <c r="B250" s="23">
        <v>36.115839999999999</v>
      </c>
      <c r="C250" s="20">
        <f t="shared" si="0"/>
        <v>-3.5213308860259254E-3</v>
      </c>
      <c r="D250" s="24">
        <f t="shared" si="1"/>
        <v>1.2399771208880129E-5</v>
      </c>
      <c r="E250" s="1"/>
    </row>
    <row r="251" spans="1:5" ht="15">
      <c r="A251" s="26">
        <v>42858</v>
      </c>
      <c r="B251" s="23">
        <v>36.24324</v>
      </c>
      <c r="C251" s="20">
        <f t="shared" si="0"/>
        <v>7.6682679306856946E-3</v>
      </c>
      <c r="D251" s="24">
        <f t="shared" si="1"/>
        <v>5.8802333056782664E-5</v>
      </c>
      <c r="E251" s="1"/>
    </row>
    <row r="252" spans="1:5" ht="15">
      <c r="A252" s="26">
        <v>42857</v>
      </c>
      <c r="B252" s="23">
        <v>35.966380000000001</v>
      </c>
      <c r="C252" s="20">
        <f t="shared" si="0"/>
        <v>1.8013783932675602E-2</v>
      </c>
      <c r="D252" s="24">
        <f t="shared" si="1"/>
        <v>3.2449641157312168E-4</v>
      </c>
      <c r="E252" s="1"/>
    </row>
    <row r="253" spans="1:5" ht="15">
      <c r="A253" s="26">
        <v>42856</v>
      </c>
      <c r="B253" s="23">
        <v>35.324289999999998</v>
      </c>
      <c r="C253" s="20">
        <f t="shared" si="0"/>
        <v>4.4160528708599121E-3</v>
      </c>
      <c r="D253" s="24">
        <f t="shared" si="1"/>
        <v>1.950152295823007E-5</v>
      </c>
      <c r="E253" s="1"/>
    </row>
    <row r="254" spans="1:5" ht="15">
      <c r="A254" s="26">
        <v>42853</v>
      </c>
      <c r="B254" s="23">
        <v>35.168640000000003</v>
      </c>
      <c r="C254" s="20">
        <f t="shared" si="0"/>
        <v>-3.4795518843270673E-2</v>
      </c>
      <c r="D254" s="24">
        <f t="shared" si="1"/>
        <v>1.2107281315724046E-3</v>
      </c>
      <c r="E254" s="1"/>
    </row>
    <row r="255" spans="1:5" ht="15">
      <c r="A255" s="26">
        <v>42852</v>
      </c>
      <c r="B255" s="23">
        <v>36.413890000000002</v>
      </c>
      <c r="C255" s="20">
        <f t="shared" si="0"/>
        <v>1.3448389648676532E-2</v>
      </c>
      <c r="D255" s="24">
        <f t="shared" si="1"/>
        <v>1.8085918414263011E-4</v>
      </c>
      <c r="E255" s="1"/>
    </row>
    <row r="256" spans="1:5" ht="15">
      <c r="A256" s="26">
        <v>42851</v>
      </c>
      <c r="B256" s="23">
        <v>35.927460000000004</v>
      </c>
      <c r="C256" s="20">
        <f t="shared" si="0"/>
        <v>1.6259837794433578E-3</v>
      </c>
      <c r="D256" s="24">
        <f t="shared" si="1"/>
        <v>2.643823251012906E-6</v>
      </c>
      <c r="E256" s="1"/>
    </row>
    <row r="257" spans="1:5" ht="15">
      <c r="A257" s="26">
        <v>42850</v>
      </c>
      <c r="B257" s="23">
        <v>35.86909</v>
      </c>
      <c r="C257" s="20">
        <f t="shared" si="0"/>
        <v>3.2599205875720712E-3</v>
      </c>
      <c r="D257" s="24">
        <f t="shared" si="1"/>
        <v>1.0627082237276239E-5</v>
      </c>
      <c r="E257" s="1"/>
    </row>
    <row r="258" spans="1:5" ht="15">
      <c r="A258" s="26">
        <v>42849</v>
      </c>
      <c r="B258" s="23">
        <v>35.75235</v>
      </c>
      <c r="C258" s="20">
        <f t="shared" si="0"/>
        <v>1.1769762027964179E-2</v>
      </c>
      <c r="D258" s="24">
        <f t="shared" si="1"/>
        <v>1.3852729819490746E-4</v>
      </c>
      <c r="E258" s="1"/>
    </row>
    <row r="259" spans="1:5" ht="15">
      <c r="A259" s="26">
        <v>42846</v>
      </c>
      <c r="B259" s="23">
        <v>35.334020000000002</v>
      </c>
      <c r="C259" s="20">
        <f t="shared" si="0"/>
        <v>3.8620903493693658E-3</v>
      </c>
      <c r="D259" s="24">
        <f t="shared" si="1"/>
        <v>1.491574186669199E-5</v>
      </c>
      <c r="E259" s="1"/>
    </row>
    <row r="260" spans="1:5" ht="15">
      <c r="A260" s="26">
        <v>42845</v>
      </c>
      <c r="B260" s="23">
        <v>35.19782</v>
      </c>
      <c r="C260" s="20">
        <f t="shared" si="0"/>
        <v>7.4906631845410142E-3</v>
      </c>
      <c r="D260" s="24">
        <f t="shared" si="1"/>
        <v>5.6110034944238126E-5</v>
      </c>
      <c r="E260" s="1"/>
    </row>
    <row r="261" spans="1:5" ht="15">
      <c r="A261" s="26">
        <v>42844</v>
      </c>
      <c r="B261" s="23">
        <v>34.93515</v>
      </c>
      <c r="C261" s="20">
        <f t="shared" si="0"/>
        <v>3.9062717720354375E-3</v>
      </c>
      <c r="D261" s="24">
        <f t="shared" si="1"/>
        <v>1.5258959157000876E-5</v>
      </c>
      <c r="E261" s="1"/>
    </row>
    <row r="262" spans="1:5" ht="15">
      <c r="A262" s="26">
        <v>42843</v>
      </c>
      <c r="B262" s="23">
        <v>34.798949999999998</v>
      </c>
      <c r="C262" s="20">
        <f t="shared" si="0"/>
        <v>8.1404724494160106E-3</v>
      </c>
      <c r="D262" s="24">
        <f t="shared" si="1"/>
        <v>6.6267291699701104E-5</v>
      </c>
      <c r="E262" s="1"/>
    </row>
    <row r="263" spans="1:5" ht="15">
      <c r="A263" s="26">
        <v>42842</v>
      </c>
      <c r="B263" s="23">
        <v>34.516820000000003</v>
      </c>
      <c r="C263" s="20">
        <f t="shared" si="0"/>
        <v>6.5034485194506615E-3</v>
      </c>
      <c r="D263" s="24">
        <f t="shared" si="1"/>
        <v>4.2294842645145004E-5</v>
      </c>
      <c r="E263" s="1"/>
    </row>
    <row r="264" spans="1:5" ht="15">
      <c r="A264" s="26">
        <v>42838</v>
      </c>
      <c r="B264" s="23">
        <v>34.29307</v>
      </c>
      <c r="C264" s="20">
        <f t="shared" si="0"/>
        <v>-1.072233037865197E-2</v>
      </c>
      <c r="D264" s="24">
        <f t="shared" si="1"/>
        <v>1.1496836874896288E-4</v>
      </c>
      <c r="E264" s="1"/>
    </row>
    <row r="265" spans="1:5" ht="15">
      <c r="A265" s="26">
        <v>42837</v>
      </c>
      <c r="B265" s="23">
        <v>34.662750000000003</v>
      </c>
      <c r="C265" s="20">
        <f t="shared" si="0"/>
        <v>-3.0824201725661578E-3</v>
      </c>
      <c r="D265" s="24">
        <f t="shared" si="1"/>
        <v>9.5013141202427812E-6</v>
      </c>
      <c r="E265" s="1"/>
    </row>
    <row r="266" spans="1:5" ht="15">
      <c r="A266" s="26">
        <v>42836</v>
      </c>
      <c r="B266" s="23">
        <v>34.769759999999998</v>
      </c>
      <c r="C266" s="20">
        <f t="shared" si="0"/>
        <v>-1.6776372187200478E-3</v>
      </c>
      <c r="D266" s="24">
        <f t="shared" si="1"/>
        <v>2.8144666376347376E-6</v>
      </c>
      <c r="E266" s="1"/>
    </row>
    <row r="267" spans="1:5" ht="15">
      <c r="A267" s="26">
        <v>42835</v>
      </c>
      <c r="B267" s="23">
        <v>34.828139999999998</v>
      </c>
      <c r="C267" s="20">
        <f t="shared" si="0"/>
        <v>-6.403854281487307E-3</v>
      </c>
      <c r="D267" s="24">
        <f t="shared" si="1"/>
        <v>4.1009349658523313E-5</v>
      </c>
      <c r="E267" s="1"/>
    </row>
    <row r="268" spans="1:5" ht="15">
      <c r="A268" s="26">
        <v>42832</v>
      </c>
      <c r="B268" s="23">
        <v>35.05189</v>
      </c>
      <c r="C268" s="20">
        <f t="shared" si="0"/>
        <v>0</v>
      </c>
      <c r="D268" s="24">
        <f t="shared" si="1"/>
        <v>0</v>
      </c>
      <c r="E268" s="1"/>
    </row>
    <row r="269" spans="1:5" ht="15">
      <c r="A269" s="26">
        <v>42831</v>
      </c>
      <c r="B269" s="23">
        <v>35.05189</v>
      </c>
      <c r="C269" s="20">
        <f t="shared" si="0"/>
        <v>-5.2597532817510294E-3</v>
      </c>
      <c r="D269" s="24">
        <f t="shared" si="1"/>
        <v>2.7665004584890725E-5</v>
      </c>
      <c r="E269" s="1"/>
    </row>
    <row r="270" spans="1:5" ht="15">
      <c r="A270" s="26">
        <v>42830</v>
      </c>
      <c r="B270" s="23">
        <v>35.236739999999998</v>
      </c>
      <c r="C270" s="20">
        <f t="shared" si="0"/>
        <v>-1.6551391555820398E-3</v>
      </c>
      <c r="D270" s="24">
        <f t="shared" si="1"/>
        <v>2.7394856243408276E-6</v>
      </c>
      <c r="E270" s="1"/>
    </row>
    <row r="271" spans="1:5" ht="15">
      <c r="A271" s="26">
        <v>42829</v>
      </c>
      <c r="B271" s="23">
        <v>35.295110000000001</v>
      </c>
      <c r="C271" s="20">
        <f t="shared" si="0"/>
        <v>3.313306604791416E-3</v>
      </c>
      <c r="D271" s="24">
        <f t="shared" si="1"/>
        <v>1.0978000657354421E-5</v>
      </c>
      <c r="E271" s="1"/>
    </row>
    <row r="272" spans="1:5" ht="15">
      <c r="A272" s="26">
        <v>42828</v>
      </c>
      <c r="B272" s="23">
        <v>35.178359999999998</v>
      </c>
      <c r="C272" s="20">
        <f t="shared" si="0"/>
        <v>2.4918479982633458E-3</v>
      </c>
      <c r="D272" s="24">
        <f t="shared" si="1"/>
        <v>6.2093064464490434E-6</v>
      </c>
      <c r="E272" s="1"/>
    </row>
    <row r="273" spans="1:5" ht="15">
      <c r="A273" s="26">
        <v>42825</v>
      </c>
      <c r="B273" s="23">
        <v>35.090809999999998</v>
      </c>
      <c r="C273" s="20">
        <f t="shared" si="0"/>
        <v>8.9114276094208154E-3</v>
      </c>
      <c r="D273" s="24">
        <f t="shared" si="1"/>
        <v>7.9413542037947587E-5</v>
      </c>
      <c r="E273" s="1"/>
    </row>
    <row r="274" spans="1:5" ht="15">
      <c r="A274" s="26">
        <v>42824</v>
      </c>
      <c r="B274" s="23">
        <v>34.779490000000003</v>
      </c>
      <c r="C274" s="20">
        <f t="shared" si="0"/>
        <v>5.0475815715879434E-3</v>
      </c>
      <c r="D274" s="24">
        <f t="shared" si="1"/>
        <v>2.5478079721834212E-5</v>
      </c>
      <c r="E274" s="1"/>
    </row>
    <row r="275" spans="1:5" ht="15">
      <c r="A275" s="26">
        <v>42823</v>
      </c>
      <c r="B275" s="23">
        <v>34.604379999999999</v>
      </c>
      <c r="C275" s="20">
        <f t="shared" si="0"/>
        <v>-8.4289052295939487E-4</v>
      </c>
      <c r="D275" s="24">
        <f t="shared" si="1"/>
        <v>7.1046443369476222E-7</v>
      </c>
      <c r="E275" s="1"/>
    </row>
    <row r="276" spans="1:5" ht="15">
      <c r="A276" s="26">
        <v>42822</v>
      </c>
      <c r="B276" s="23">
        <v>34.633560000000003</v>
      </c>
      <c r="C276" s="20">
        <f t="shared" si="0"/>
        <v>5.9163699348827358E-3</v>
      </c>
      <c r="D276" s="24">
        <f t="shared" si="1"/>
        <v>3.5003433206384349E-5</v>
      </c>
      <c r="E276" s="1"/>
    </row>
    <row r="277" spans="1:5" ht="15">
      <c r="A277" s="26">
        <v>42821</v>
      </c>
      <c r="B277" s="23">
        <v>34.429259999999999</v>
      </c>
      <c r="C277" s="20">
        <f t="shared" si="0"/>
        <v>6.5200420326751909E-3</v>
      </c>
      <c r="D277" s="24">
        <f t="shared" si="1"/>
        <v>4.2510948107851233E-5</v>
      </c>
      <c r="E277" s="1"/>
    </row>
    <row r="278" spans="1:5" ht="15">
      <c r="A278" s="26">
        <v>42818</v>
      </c>
      <c r="B278" s="23">
        <v>34.205509999999997</v>
      </c>
      <c r="C278" s="20">
        <f t="shared" si="0"/>
        <v>-3.1235599448702122E-3</v>
      </c>
      <c r="D278" s="24">
        <f t="shared" si="1"/>
        <v>9.7566267291976032E-6</v>
      </c>
      <c r="E278" s="1"/>
    </row>
    <row r="279" spans="1:5" ht="15">
      <c r="A279" s="26">
        <v>42817</v>
      </c>
      <c r="B279" s="23">
        <v>34.312519999999999</v>
      </c>
      <c r="C279" s="20">
        <f t="shared" si="0"/>
        <v>-2.8313959959223129E-3</v>
      </c>
      <c r="D279" s="24">
        <f t="shared" si="1"/>
        <v>8.0168032857249069E-6</v>
      </c>
      <c r="E279" s="1"/>
    </row>
    <row r="280" spans="1:5" ht="15">
      <c r="A280" s="26">
        <v>42816</v>
      </c>
      <c r="B280" s="23">
        <v>34.40981</v>
      </c>
      <c r="C280" s="20">
        <f t="shared" si="0"/>
        <v>9.3736936067426637E-3</v>
      </c>
      <c r="D280" s="24">
        <f t="shared" si="1"/>
        <v>8.7866131833088285E-5</v>
      </c>
      <c r="E280" s="1"/>
    </row>
    <row r="281" spans="1:5" ht="15">
      <c r="A281" s="26">
        <v>42815</v>
      </c>
      <c r="B281" s="23">
        <v>34.088769999999997</v>
      </c>
      <c r="C281" s="20">
        <f t="shared" si="0"/>
        <v>-1.1068575062281972E-2</v>
      </c>
      <c r="D281" s="24">
        <f t="shared" si="1"/>
        <v>1.2251335390937035E-4</v>
      </c>
      <c r="E281" s="1"/>
    </row>
    <row r="282" spans="1:5" ht="15">
      <c r="A282" s="26">
        <v>42814</v>
      </c>
      <c r="B282" s="23">
        <v>34.468179999999997</v>
      </c>
      <c r="C282" s="20">
        <f t="shared" si="0"/>
        <v>4.526277451461746E-3</v>
      </c>
      <c r="D282" s="24">
        <f t="shared" si="1"/>
        <v>2.0487187567611039E-5</v>
      </c>
      <c r="E282" s="1"/>
    </row>
    <row r="283" spans="1:5" ht="15">
      <c r="A283" s="26">
        <v>42811</v>
      </c>
      <c r="B283" s="23">
        <v>34.312519999999999</v>
      </c>
      <c r="C283" s="20">
        <f t="shared" si="0"/>
        <v>3.6926360275085918E-3</v>
      </c>
      <c r="D283" s="24">
        <f t="shared" si="1"/>
        <v>1.3635560831654433E-5</v>
      </c>
      <c r="E283" s="1"/>
    </row>
    <row r="284" spans="1:5" ht="15">
      <c r="A284" s="26">
        <v>42810</v>
      </c>
      <c r="B284" s="23">
        <v>34.186050000000002</v>
      </c>
      <c r="C284" s="20">
        <f t="shared" si="0"/>
        <v>1.1388317801442752E-3</v>
      </c>
      <c r="D284" s="24">
        <f t="shared" si="1"/>
        <v>1.2969378234665789E-6</v>
      </c>
      <c r="E284" s="1"/>
    </row>
    <row r="285" spans="1:5" ht="15">
      <c r="A285" s="26">
        <v>42809</v>
      </c>
      <c r="B285" s="23">
        <v>34.14714</v>
      </c>
      <c r="C285" s="20">
        <f t="shared" si="0"/>
        <v>-2.276660282014187E-3</v>
      </c>
      <c r="D285" s="24">
        <f t="shared" si="1"/>
        <v>5.1831820397009176E-6</v>
      </c>
      <c r="E285" s="1"/>
    </row>
    <row r="286" spans="1:5" ht="15">
      <c r="A286" s="26">
        <v>42808</v>
      </c>
      <c r="B286" s="23">
        <v>34.224969999999999</v>
      </c>
      <c r="C286" s="20">
        <f t="shared" si="0"/>
        <v>5.6875241923135499E-4</v>
      </c>
      <c r="D286" s="24">
        <f t="shared" si="1"/>
        <v>3.2347931438151897E-7</v>
      </c>
      <c r="E286" s="1"/>
    </row>
    <row r="287" spans="1:5" ht="15">
      <c r="A287" s="26">
        <v>42807</v>
      </c>
      <c r="B287" s="23">
        <v>34.205509999999997</v>
      </c>
      <c r="C287" s="20">
        <f t="shared" si="0"/>
        <v>-2.1106743480805143E-2</v>
      </c>
      <c r="D287" s="24">
        <f t="shared" si="1"/>
        <v>4.4549462036451041E-4</v>
      </c>
      <c r="E287" s="1"/>
    </row>
    <row r="288" spans="1:5" ht="15">
      <c r="A288" s="26">
        <v>42804</v>
      </c>
      <c r="B288" s="23">
        <v>34.93515</v>
      </c>
      <c r="C288" s="20">
        <f t="shared" si="0"/>
        <v>2.5095043832207733E-3</v>
      </c>
      <c r="D288" s="24">
        <f t="shared" si="1"/>
        <v>6.2976122494042739E-6</v>
      </c>
      <c r="E288" s="1"/>
    </row>
    <row r="289" spans="1:5" ht="15">
      <c r="A289" s="26">
        <v>42803</v>
      </c>
      <c r="B289" s="23">
        <v>34.847589999999997</v>
      </c>
      <c r="C289" s="20">
        <f t="shared" si="0"/>
        <v>5.5988136000642728E-3</v>
      </c>
      <c r="D289" s="24">
        <f t="shared" si="1"/>
        <v>3.1346713728264662E-5</v>
      </c>
      <c r="E289" s="1"/>
    </row>
    <row r="290" spans="1:5" ht="15">
      <c r="A290" s="26">
        <v>42802</v>
      </c>
      <c r="B290" s="23">
        <v>34.653030000000001</v>
      </c>
      <c r="C290" s="20">
        <f t="shared" si="0"/>
        <v>-5.0405130123212022E-3</v>
      </c>
      <c r="D290" s="24">
        <f t="shared" si="1"/>
        <v>2.540677142737936E-5</v>
      </c>
      <c r="E290" s="1"/>
    </row>
    <row r="291" spans="1:5" ht="15">
      <c r="A291" s="26">
        <v>42801</v>
      </c>
      <c r="B291" s="23">
        <v>34.828139999999998</v>
      </c>
      <c r="C291" s="20">
        <f t="shared" si="0"/>
        <v>6.4454170652431418E-3</v>
      </c>
      <c r="D291" s="24">
        <f t="shared" si="1"/>
        <v>4.1543401144927516E-5</v>
      </c>
      <c r="E291" s="1"/>
    </row>
    <row r="292" spans="1:5" ht="15">
      <c r="A292" s="26">
        <v>42800</v>
      </c>
      <c r="B292" s="23">
        <v>34.604379999999999</v>
      </c>
      <c r="C292" s="20">
        <f t="shared" si="0"/>
        <v>-9.2346671929551365E-3</v>
      </c>
      <c r="D292" s="24">
        <f t="shared" si="1"/>
        <v>8.5279078164641895E-5</v>
      </c>
      <c r="E292" s="1"/>
    </row>
    <row r="293" spans="1:5" ht="15">
      <c r="A293" s="26">
        <v>42797</v>
      </c>
      <c r="B293" s="23">
        <v>34.925420000000003</v>
      </c>
      <c r="C293" s="20">
        <f t="shared" si="0"/>
        <v>-2.7855484325166205E-4</v>
      </c>
      <c r="D293" s="24">
        <f t="shared" si="1"/>
        <v>7.759280069895801E-8</v>
      </c>
      <c r="E293" s="1"/>
    </row>
    <row r="294" spans="1:5" ht="15">
      <c r="A294" s="26">
        <v>42796</v>
      </c>
      <c r="B294" s="23">
        <v>34.93515</v>
      </c>
      <c r="C294" s="20">
        <f t="shared" si="0"/>
        <v>-5.5687701611506827E-4</v>
      </c>
      <c r="D294" s="24">
        <f t="shared" si="1"/>
        <v>3.1011201107722199E-7</v>
      </c>
      <c r="E294" s="1"/>
    </row>
    <row r="295" spans="1:5" ht="15">
      <c r="A295" s="26">
        <v>42795</v>
      </c>
      <c r="B295" s="23">
        <v>34.954610000000002</v>
      </c>
      <c r="C295" s="20">
        <f t="shared" si="0"/>
        <v>-7.4865085389237964E-3</v>
      </c>
      <c r="D295" s="24">
        <f t="shared" si="1"/>
        <v>5.6047810103378917E-5</v>
      </c>
      <c r="E295" s="1"/>
    </row>
    <row r="296" spans="1:5" ht="15">
      <c r="A296" s="26">
        <v>42794</v>
      </c>
      <c r="B296" s="23">
        <v>35.217280000000002</v>
      </c>
      <c r="C296" s="20">
        <f t="shared" si="0"/>
        <v>-8.5269517758187682E-3</v>
      </c>
      <c r="D296" s="24">
        <f t="shared" si="1"/>
        <v>7.2708906587138839E-5</v>
      </c>
      <c r="E296" s="1"/>
    </row>
    <row r="297" spans="1:5" ht="15">
      <c r="A297" s="26">
        <v>42793</v>
      </c>
      <c r="B297" s="23">
        <v>35.518859999999997</v>
      </c>
      <c r="C297" s="20">
        <f t="shared" si="0"/>
        <v>-5.4772791395633414E-4</v>
      </c>
      <c r="D297" s="24">
        <f t="shared" si="1"/>
        <v>3.0000586772695739E-7</v>
      </c>
      <c r="E297" s="1"/>
    </row>
    <row r="298" spans="1:5" ht="15">
      <c r="A298" s="26">
        <v>42790</v>
      </c>
      <c r="B298" s="23">
        <v>35.538319999999999</v>
      </c>
      <c r="C298" s="20">
        <f t="shared" si="0"/>
        <v>9.6274020602731217E-3</v>
      </c>
      <c r="D298" s="24">
        <f t="shared" si="1"/>
        <v>9.2686870430151147E-5</v>
      </c>
      <c r="E298" s="1"/>
    </row>
    <row r="299" spans="1:5" ht="15">
      <c r="A299" s="26">
        <v>42789</v>
      </c>
      <c r="B299" s="23">
        <v>35.19782</v>
      </c>
      <c r="C299" s="20">
        <f t="shared" si="0"/>
        <v>3.0448760397390742E-3</v>
      </c>
      <c r="D299" s="24">
        <f t="shared" si="1"/>
        <v>9.2712700973771083E-6</v>
      </c>
      <c r="E299" s="1"/>
    </row>
    <row r="300" spans="1:5" ht="15">
      <c r="A300" s="26">
        <v>42788</v>
      </c>
      <c r="B300" s="23">
        <v>35.090809999999998</v>
      </c>
      <c r="C300" s="20">
        <f t="shared" si="0"/>
        <v>-1.2398451643767027E-2</v>
      </c>
      <c r="D300" s="24">
        <f t="shared" si="1"/>
        <v>1.5372160316282931E-4</v>
      </c>
      <c r="E300" s="1"/>
    </row>
    <row r="301" spans="1:5" ht="15">
      <c r="A301" s="26">
        <v>42787</v>
      </c>
      <c r="B301" s="23">
        <v>35.528590000000001</v>
      </c>
      <c r="C301" s="20">
        <f t="shared" si="0"/>
        <v>1.0957744786895156E-3</v>
      </c>
      <c r="D301" s="24">
        <f t="shared" si="1"/>
        <v>1.2007217081472797E-6</v>
      </c>
      <c r="E301" s="1"/>
    </row>
    <row r="302" spans="1:5" ht="15">
      <c r="A302" s="26">
        <v>42783</v>
      </c>
      <c r="B302" s="23">
        <v>35.48968</v>
      </c>
      <c r="C302" s="20">
        <f t="shared" si="0"/>
        <v>1.9207110672075501E-3</v>
      </c>
      <c r="D302" s="24">
        <f t="shared" si="1"/>
        <v>3.6891310036935661E-6</v>
      </c>
      <c r="E302" s="1"/>
    </row>
    <row r="303" spans="1:5" ht="15">
      <c r="A303" s="26">
        <v>42782</v>
      </c>
      <c r="B303" s="23">
        <v>35.421579999999999</v>
      </c>
      <c r="C303" s="20">
        <f t="shared" si="0"/>
        <v>9.9366810752592773E-3</v>
      </c>
      <c r="D303" s="24">
        <f t="shared" si="1"/>
        <v>9.8737630791415873E-5</v>
      </c>
      <c r="E303" s="1"/>
    </row>
    <row r="304" spans="1:5" ht="15">
      <c r="A304" s="26">
        <v>42781</v>
      </c>
      <c r="B304" s="23">
        <v>35.071350000000002</v>
      </c>
      <c r="C304" s="20">
        <f t="shared" si="0"/>
        <v>3.3341951512973842E-3</v>
      </c>
      <c r="D304" s="24">
        <f t="shared" si="1"/>
        <v>1.1116857306934986E-5</v>
      </c>
      <c r="E304" s="1"/>
    </row>
    <row r="305" spans="1:5" ht="15">
      <c r="A305" s="26">
        <v>42780</v>
      </c>
      <c r="B305" s="23">
        <v>34.954610000000002</v>
      </c>
      <c r="C305" s="20">
        <f t="shared" si="0"/>
        <v>3.6246819870789418E-3</v>
      </c>
      <c r="D305" s="24">
        <f t="shared" si="1"/>
        <v>1.3138319507454546E-5</v>
      </c>
      <c r="E305" s="1"/>
    </row>
    <row r="306" spans="1:5" ht="15">
      <c r="A306" s="26">
        <v>42779</v>
      </c>
      <c r="B306" s="23">
        <v>34.828139999999998</v>
      </c>
      <c r="C306" s="20">
        <f t="shared" si="0"/>
        <v>1.2932647179866598E-2</v>
      </c>
      <c r="D306" s="24">
        <f t="shared" si="1"/>
        <v>1.6725336307891147E-4</v>
      </c>
      <c r="E306" s="1"/>
    </row>
    <row r="307" spans="1:5" ht="15">
      <c r="A307" s="26">
        <v>42776</v>
      </c>
      <c r="B307" s="23">
        <v>34.38062</v>
      </c>
      <c r="C307" s="20">
        <f t="shared" si="0"/>
        <v>-3.3897658376018575E-3</v>
      </c>
      <c r="D307" s="24">
        <f t="shared" si="1"/>
        <v>1.1490512433772624E-5</v>
      </c>
      <c r="E307" s="1"/>
    </row>
    <row r="308" spans="1:5" ht="15">
      <c r="A308" s="26">
        <v>42775</v>
      </c>
      <c r="B308" s="23">
        <v>34.49736</v>
      </c>
      <c r="C308" s="20">
        <f t="shared" si="0"/>
        <v>-2.5614025908331322E-2</v>
      </c>
      <c r="D308" s="24">
        <f t="shared" si="1"/>
        <v>6.5607832323266821E-4</v>
      </c>
      <c r="E308" s="1"/>
    </row>
    <row r="309" spans="1:5" ht="15">
      <c r="A309" s="26">
        <v>42774</v>
      </c>
      <c r="B309" s="23">
        <v>35.392389999999999</v>
      </c>
      <c r="C309" s="20">
        <f t="shared" si="0"/>
        <v>8.2509386625135921E-4</v>
      </c>
      <c r="D309" s="24">
        <f t="shared" si="1"/>
        <v>6.8077988812561584E-7</v>
      </c>
      <c r="E309" s="1"/>
    </row>
    <row r="310" spans="1:5" ht="15">
      <c r="A310" s="26">
        <v>42773</v>
      </c>
      <c r="B310" s="23">
        <v>35.363199999999999</v>
      </c>
      <c r="C310" s="20">
        <f t="shared" si="0"/>
        <v>2.2030175687482814E-3</v>
      </c>
      <c r="D310" s="24">
        <f t="shared" si="1"/>
        <v>4.8532864082135883E-6</v>
      </c>
      <c r="E310" s="1"/>
    </row>
    <row r="311" spans="1:5" ht="15">
      <c r="A311" s="26">
        <v>42772</v>
      </c>
      <c r="B311" s="23">
        <v>35.285380000000004</v>
      </c>
      <c r="C311" s="20">
        <f t="shared" si="0"/>
        <v>-6.8690106284655375E-3</v>
      </c>
      <c r="D311" s="24">
        <f t="shared" si="1"/>
        <v>4.7183307013972518E-5</v>
      </c>
      <c r="E311" s="1"/>
    </row>
    <row r="312" spans="1:5" ht="15">
      <c r="A312" s="26">
        <v>42769</v>
      </c>
      <c r="B312" s="23">
        <v>35.528590000000001</v>
      </c>
      <c r="C312" s="20">
        <f t="shared" si="0"/>
        <v>2.7418319626440601E-3</v>
      </c>
      <c r="D312" s="24">
        <f t="shared" si="1"/>
        <v>7.5176425113765785E-6</v>
      </c>
      <c r="E312" s="1"/>
    </row>
    <row r="313" spans="1:5" ht="15">
      <c r="A313" s="26">
        <v>42768</v>
      </c>
      <c r="B313" s="23">
        <v>35.431310000000003</v>
      </c>
      <c r="C313" s="20">
        <f t="shared" si="0"/>
        <v>4.3717857955391185E-3</v>
      </c>
      <c r="D313" s="24">
        <f t="shared" si="1"/>
        <v>1.9112511042077602E-5</v>
      </c>
      <c r="E313" s="1"/>
    </row>
    <row r="314" spans="1:5" ht="15">
      <c r="A314" s="26">
        <v>42767</v>
      </c>
      <c r="B314" s="23">
        <v>35.27675</v>
      </c>
      <c r="C314" s="20">
        <f t="shared" si="0"/>
        <v>-8.1812015323296638E-3</v>
      </c>
      <c r="D314" s="24">
        <f t="shared" si="1"/>
        <v>6.6932058512593238E-5</v>
      </c>
      <c r="E314" s="1"/>
    </row>
    <row r="315" spans="1:5" ht="15">
      <c r="A315" s="26">
        <v>42766</v>
      </c>
      <c r="B315" s="23">
        <v>35.566540000000003</v>
      </c>
      <c r="C315" s="20">
        <f t="shared" si="0"/>
        <v>-1.616402737626017E-2</v>
      </c>
      <c r="D315" s="24">
        <f t="shared" si="1"/>
        <v>2.6127578102048824E-4</v>
      </c>
      <c r="E315" s="1"/>
    </row>
    <row r="316" spans="1:5" ht="15">
      <c r="A316" s="26">
        <v>42765</v>
      </c>
      <c r="B316" s="23">
        <v>36.14611</v>
      </c>
      <c r="C316" s="20">
        <f t="shared" si="0"/>
        <v>-1.4854496132548281E-2</v>
      </c>
      <c r="D316" s="24">
        <f t="shared" si="1"/>
        <v>2.2065605535189186E-4</v>
      </c>
      <c r="E316" s="1"/>
    </row>
    <row r="317" spans="1:5" ht="15">
      <c r="A317" s="26">
        <v>42762</v>
      </c>
      <c r="B317" s="23">
        <v>36.687049999999999</v>
      </c>
      <c r="C317" s="20">
        <f t="shared" si="0"/>
        <v>1.1119996616014776E-2</v>
      </c>
      <c r="D317" s="24">
        <f t="shared" si="1"/>
        <v>1.2365432474018006E-4</v>
      </c>
      <c r="E317" s="1"/>
    </row>
    <row r="318" spans="1:5" ht="15">
      <c r="A318" s="26">
        <v>42761</v>
      </c>
      <c r="B318" s="23">
        <v>36.281350000000003</v>
      </c>
      <c r="C318" s="20">
        <f t="shared" si="0"/>
        <v>-6.3694561604426287E-3</v>
      </c>
      <c r="D318" s="24">
        <f t="shared" si="1"/>
        <v>4.0569971779800554E-5</v>
      </c>
      <c r="E318" s="1"/>
    </row>
    <row r="319" spans="1:5" ht="15">
      <c r="A319" s="26">
        <v>42760</v>
      </c>
      <c r="B319" s="23">
        <v>36.513179999999998</v>
      </c>
      <c r="C319" s="20">
        <f t="shared" si="0"/>
        <v>4.7734910375639523E-3</v>
      </c>
      <c r="D319" s="24">
        <f t="shared" si="1"/>
        <v>2.2786216685703379E-5</v>
      </c>
      <c r="E319" s="1"/>
    </row>
    <row r="320" spans="1:5" ht="15">
      <c r="A320" s="26">
        <v>42759</v>
      </c>
      <c r="B320" s="23">
        <v>36.339300000000001</v>
      </c>
      <c r="C320" s="20">
        <f t="shared" si="0"/>
        <v>2.2853432915061863E-2</v>
      </c>
      <c r="D320" s="24">
        <f t="shared" si="1"/>
        <v>5.2227939600323298E-4</v>
      </c>
      <c r="E320" s="1"/>
    </row>
    <row r="321" spans="1:5" ht="15">
      <c r="A321" s="26">
        <v>42758</v>
      </c>
      <c r="B321" s="23">
        <v>35.518239999999999</v>
      </c>
      <c r="C321" s="20">
        <f t="shared" si="0"/>
        <v>-4.612603926894685E-3</v>
      </c>
      <c r="D321" s="24">
        <f t="shared" si="1"/>
        <v>2.127611498640427E-5</v>
      </c>
      <c r="E321" s="1"/>
    </row>
    <row r="322" spans="1:5" ht="15">
      <c r="A322" s="26">
        <v>42755</v>
      </c>
      <c r="B322" s="23">
        <v>35.682450000000003</v>
      </c>
      <c r="C322" s="20">
        <f t="shared" si="0"/>
        <v>1.0066627275938576E-2</v>
      </c>
      <c r="D322" s="24">
        <f t="shared" si="1"/>
        <v>1.0133698471267051E-4</v>
      </c>
      <c r="E322" s="1"/>
    </row>
    <row r="323" spans="1:5" ht="15">
      <c r="A323" s="26">
        <v>42754</v>
      </c>
      <c r="B323" s="23">
        <v>35.325049999999997</v>
      </c>
      <c r="C323" s="20">
        <f t="shared" si="0"/>
        <v>-5.1820134221020209E-3</v>
      </c>
      <c r="D323" s="24">
        <f t="shared" si="1"/>
        <v>2.6853263106845496E-5</v>
      </c>
      <c r="E323" s="1"/>
    </row>
    <row r="324" spans="1:5" ht="15">
      <c r="A324" s="26">
        <v>42753</v>
      </c>
      <c r="B324" s="23">
        <v>35.508580000000002</v>
      </c>
      <c r="C324" s="20">
        <f t="shared" si="0"/>
        <v>-1.0875960529281353E-3</v>
      </c>
      <c r="D324" s="24">
        <f t="shared" si="1"/>
        <v>1.1828651743448593E-6</v>
      </c>
      <c r="E324" s="1"/>
    </row>
    <row r="325" spans="1:5" ht="15">
      <c r="A325" s="26">
        <v>42752</v>
      </c>
      <c r="B325" s="23">
        <v>35.547220000000003</v>
      </c>
      <c r="C325" s="20">
        <f t="shared" si="0"/>
        <v>2.7178813972458403E-4</v>
      </c>
      <c r="D325" s="24">
        <f t="shared" si="1"/>
        <v>7.3868792894950009E-8</v>
      </c>
      <c r="E325" s="1"/>
    </row>
    <row r="326" spans="1:5" ht="15">
      <c r="A326" s="26">
        <v>42748</v>
      </c>
      <c r="B326" s="23">
        <v>35.537559999999999</v>
      </c>
      <c r="C326" s="20">
        <f t="shared" si="0"/>
        <v>2.1769684970809875E-3</v>
      </c>
      <c r="D326" s="24">
        <f t="shared" si="1"/>
        <v>4.7391918372830532E-6</v>
      </c>
      <c r="E326" s="1"/>
    </row>
    <row r="327" spans="1:5" ht="15">
      <c r="A327" s="26">
        <v>42747</v>
      </c>
      <c r="B327" s="23">
        <v>35.460279999999997</v>
      </c>
      <c r="C327" s="20">
        <f t="shared" si="0"/>
        <v>-6.5167392942214325E-3</v>
      </c>
      <c r="D327" s="24">
        <f t="shared" si="1"/>
        <v>4.2467891028849653E-5</v>
      </c>
      <c r="E327" s="1"/>
    </row>
    <row r="328" spans="1:5" ht="15">
      <c r="A328" s="26">
        <v>42746</v>
      </c>
      <c r="B328" s="23">
        <v>35.692120000000003</v>
      </c>
      <c r="C328" s="20">
        <f t="shared" si="0"/>
        <v>1.115830983351586E-2</v>
      </c>
      <c r="D328" s="24">
        <f t="shared" si="1"/>
        <v>1.2450787834073675E-4</v>
      </c>
      <c r="E328" s="1"/>
    </row>
    <row r="329" spans="1:5" ht="15">
      <c r="A329" s="26">
        <v>42745</v>
      </c>
      <c r="B329" s="23">
        <v>35.29607</v>
      </c>
      <c r="C329" s="20">
        <f t="shared" si="0"/>
        <v>-1.9139612317504771E-3</v>
      </c>
      <c r="D329" s="24">
        <f t="shared" si="1"/>
        <v>3.6632475966438037E-6</v>
      </c>
      <c r="E329" s="1"/>
    </row>
    <row r="330" spans="1:5" ht="15">
      <c r="A330" s="26">
        <v>42744</v>
      </c>
      <c r="B330" s="23">
        <v>35.363689999999998</v>
      </c>
      <c r="C330" s="20">
        <f t="shared" si="0"/>
        <v>3.5574201348135925E-3</v>
      </c>
      <c r="D330" s="24">
        <f t="shared" si="1"/>
        <v>1.2655238015577159E-5</v>
      </c>
      <c r="E330" s="1"/>
    </row>
    <row r="331" spans="1:5" ht="15">
      <c r="A331" s="26">
        <v>42741</v>
      </c>
      <c r="B331" s="23">
        <v>35.238109999999999</v>
      </c>
      <c r="C331" s="20">
        <f t="shared" si="0"/>
        <v>3.5698357684672177E-3</v>
      </c>
      <c r="D331" s="24">
        <f t="shared" si="1"/>
        <v>1.2743727413827931E-5</v>
      </c>
      <c r="E331" s="1"/>
    </row>
    <row r="332" spans="1:5" ht="15">
      <c r="A332" s="26">
        <v>42740</v>
      </c>
      <c r="B332" s="23">
        <v>35.112540000000003</v>
      </c>
      <c r="C332" s="20">
        <f t="shared" si="0"/>
        <v>-1.6493314216065641E-3</v>
      </c>
      <c r="D332" s="24">
        <f t="shared" si="1"/>
        <v>2.7202941382987296E-6</v>
      </c>
      <c r="E332" s="1"/>
    </row>
    <row r="333" spans="1:5" ht="15">
      <c r="A333" s="26">
        <v>42739</v>
      </c>
      <c r="B333" s="23">
        <v>35.170499999999997</v>
      </c>
      <c r="C333" s="20">
        <f t="shared" si="0"/>
        <v>-5.2047256268444603E-3</v>
      </c>
      <c r="D333" s="24">
        <f t="shared" si="1"/>
        <v>2.708916885073146E-5</v>
      </c>
      <c r="E333" s="1"/>
    </row>
    <row r="334" spans="1:5" ht="15">
      <c r="A334" s="26">
        <v>42738</v>
      </c>
      <c r="B334" s="23">
        <v>35.354030000000002</v>
      </c>
      <c r="C334" s="20">
        <f t="shared" si="0"/>
        <v>9.057120301670659E-3</v>
      </c>
      <c r="D334" s="24">
        <f t="shared" si="1"/>
        <v>8.2031428158934808E-5</v>
      </c>
      <c r="E334" s="1"/>
    </row>
    <row r="335" spans="1:5" ht="15">
      <c r="A335" s="26">
        <v>42734</v>
      </c>
      <c r="B335" s="23">
        <v>35.035269999999997</v>
      </c>
      <c r="C335" s="20">
        <f t="shared" si="0"/>
        <v>-1.0694912596405995E-2</v>
      </c>
      <c r="D335" s="24">
        <f t="shared" si="1"/>
        <v>1.1438115544476362E-4</v>
      </c>
      <c r="E335" s="1"/>
    </row>
    <row r="336" spans="1:5" ht="15">
      <c r="A336" s="26">
        <v>42733</v>
      </c>
      <c r="B336" s="23">
        <v>35.41198</v>
      </c>
      <c r="C336" s="20">
        <f t="shared" si="0"/>
        <v>8.1841954118601411E-4</v>
      </c>
      <c r="D336" s="24">
        <f t="shared" si="1"/>
        <v>6.6981054539512579E-7</v>
      </c>
      <c r="E336" s="1"/>
    </row>
    <row r="337" spans="1:5" ht="15">
      <c r="A337" s="26">
        <v>42732</v>
      </c>
      <c r="B337" s="23">
        <v>35.383009999999999</v>
      </c>
      <c r="C337" s="20">
        <f t="shared" si="0"/>
        <v>-1.1940129236607738E-2</v>
      </c>
      <c r="D337" s="24">
        <f t="shared" si="1"/>
        <v>1.4256668618689488E-4</v>
      </c>
      <c r="E337" s="1"/>
    </row>
    <row r="338" spans="1:5" ht="15">
      <c r="A338" s="26">
        <v>42731</v>
      </c>
      <c r="B338" s="23">
        <v>35.808019999999999</v>
      </c>
      <c r="C338" s="20">
        <f t="shared" si="0"/>
        <v>2.7010850538025694E-3</v>
      </c>
      <c r="D338" s="24">
        <f t="shared" si="1"/>
        <v>7.2958604678756294E-6</v>
      </c>
      <c r="E338" s="1"/>
    </row>
    <row r="339" spans="1:5" ht="15">
      <c r="A339" s="26">
        <v>42727</v>
      </c>
      <c r="B339" s="23">
        <v>35.71143</v>
      </c>
      <c r="C339" s="20">
        <f t="shared" si="0"/>
        <v>1.0823119832189794E-3</v>
      </c>
      <c r="D339" s="24">
        <f t="shared" si="1"/>
        <v>1.1713992290194004E-6</v>
      </c>
      <c r="E339" s="1"/>
    </row>
    <row r="340" spans="1:5" ht="15">
      <c r="A340" s="26">
        <v>42726</v>
      </c>
      <c r="B340" s="23">
        <v>35.672800000000002</v>
      </c>
      <c r="C340" s="20">
        <f t="shared" si="0"/>
        <v>-1.3527770335596896E-3</v>
      </c>
      <c r="D340" s="24">
        <f t="shared" si="1"/>
        <v>1.8300057025265536E-6</v>
      </c>
      <c r="E340" s="1"/>
    </row>
    <row r="341" spans="1:5" ht="15">
      <c r="A341" s="26">
        <v>42725</v>
      </c>
      <c r="B341" s="23">
        <v>35.721089999999997</v>
      </c>
      <c r="C341" s="20">
        <f t="shared" si="0"/>
        <v>-6.2003133149480562E-3</v>
      </c>
      <c r="D341" s="24">
        <f t="shared" si="1"/>
        <v>3.8443885203522155E-5</v>
      </c>
      <c r="E341" s="1"/>
    </row>
    <row r="342" spans="1:5" ht="15">
      <c r="A342" s="26">
        <v>42724</v>
      </c>
      <c r="B342" s="23">
        <v>35.943260000000002</v>
      </c>
      <c r="C342" s="20">
        <f t="shared" si="0"/>
        <v>8.6368556298222904E-3</v>
      </c>
      <c r="D342" s="24">
        <f t="shared" si="1"/>
        <v>7.4595275170392995E-5</v>
      </c>
      <c r="E342" s="1"/>
    </row>
    <row r="343" spans="1:5" ht="15">
      <c r="A343" s="26">
        <v>42723</v>
      </c>
      <c r="B343" s="23">
        <v>35.634160000000001</v>
      </c>
      <c r="C343" s="20">
        <f t="shared" si="0"/>
        <v>1.5847464217177899E-2</v>
      </c>
      <c r="D343" s="24">
        <f t="shared" si="1"/>
        <v>2.5114212211473395E-4</v>
      </c>
      <c r="E343" s="1"/>
    </row>
    <row r="344" spans="1:5" ht="15">
      <c r="A344" s="26">
        <v>42720</v>
      </c>
      <c r="B344" s="23">
        <v>35.073900000000002</v>
      </c>
      <c r="C344" s="20">
        <f t="shared" si="0"/>
        <v>-1.3132901204811235E-2</v>
      </c>
      <c r="D344" s="24">
        <f t="shared" si="1"/>
        <v>1.7247309405533237E-4</v>
      </c>
      <c r="E344" s="1"/>
    </row>
    <row r="345" spans="1:5" ht="15">
      <c r="A345" s="26">
        <v>42719</v>
      </c>
      <c r="B345" s="23">
        <v>35.537559999999999</v>
      </c>
      <c r="C345" s="20">
        <f t="shared" si="0"/>
        <v>6.5448916205792422E-3</v>
      </c>
      <c r="D345" s="24">
        <f t="shared" si="1"/>
        <v>4.2835606325128383E-5</v>
      </c>
      <c r="E345" s="1"/>
    </row>
    <row r="346" spans="1:5" ht="15">
      <c r="A346" s="26">
        <v>42718</v>
      </c>
      <c r="B346" s="23">
        <v>35.305729999999997</v>
      </c>
      <c r="C346" s="20">
        <f t="shared" si="0"/>
        <v>-6.8166797603038086E-3</v>
      </c>
      <c r="D346" s="24">
        <f t="shared" si="1"/>
        <v>4.6467122954535592E-5</v>
      </c>
      <c r="E346" s="1"/>
    </row>
    <row r="347" spans="1:5" ht="15">
      <c r="A347" s="26">
        <v>42717</v>
      </c>
      <c r="B347" s="23">
        <v>35.547220000000003</v>
      </c>
      <c r="C347" s="20">
        <f t="shared" si="0"/>
        <v>2.2812461864520208E-2</v>
      </c>
      <c r="D347" s="24">
        <f t="shared" si="1"/>
        <v>5.2040841632018881E-4</v>
      </c>
      <c r="E347" s="1"/>
    </row>
    <row r="348" spans="1:5" ht="15">
      <c r="A348" s="26">
        <v>42716</v>
      </c>
      <c r="B348" s="23">
        <v>34.745480000000001</v>
      </c>
      <c r="C348" s="20">
        <f t="shared" si="0"/>
        <v>5.8555676842857642E-3</v>
      </c>
      <c r="D348" s="24">
        <f t="shared" si="1"/>
        <v>3.4287672905251748E-5</v>
      </c>
      <c r="E348" s="1"/>
    </row>
    <row r="349" spans="1:5" ht="15">
      <c r="A349" s="26">
        <v>42713</v>
      </c>
      <c r="B349" s="23">
        <v>34.542619999999999</v>
      </c>
      <c r="C349" s="20">
        <f t="shared" si="0"/>
        <v>1.6790464645031922E-3</v>
      </c>
      <c r="D349" s="24">
        <f t="shared" si="1"/>
        <v>2.8191970299606694E-6</v>
      </c>
      <c r="E349" s="1"/>
    </row>
    <row r="350" spans="1:5" ht="15">
      <c r="A350" s="26">
        <v>42712</v>
      </c>
      <c r="B350" s="23">
        <v>34.484670000000001</v>
      </c>
      <c r="C350" s="20">
        <f t="shared" si="0"/>
        <v>5.6182422622304343E-3</v>
      </c>
      <c r="D350" s="24">
        <f t="shared" si="1"/>
        <v>3.1564646117112149E-5</v>
      </c>
      <c r="E350" s="1"/>
    </row>
    <row r="351" spans="1:5" ht="15">
      <c r="A351" s="26">
        <v>42711</v>
      </c>
      <c r="B351" s="23">
        <v>34.291469999999997</v>
      </c>
      <c r="C351" s="20">
        <f t="shared" si="0"/>
        <v>2.2216616365006586E-2</v>
      </c>
      <c r="D351" s="24">
        <f t="shared" si="1"/>
        <v>4.9357804270987844E-4</v>
      </c>
      <c r="E351" s="1"/>
    </row>
    <row r="352" spans="1:5" ht="15">
      <c r="A352" s="26">
        <v>42710</v>
      </c>
      <c r="B352" s="23">
        <v>33.538029999999999</v>
      </c>
      <c r="C352" s="20">
        <f t="shared" si="0"/>
        <v>9.5501906327069581E-3</v>
      </c>
      <c r="D352" s="24">
        <f t="shared" si="1"/>
        <v>9.1206141121043732E-5</v>
      </c>
      <c r="E352" s="1"/>
    </row>
    <row r="353" spans="1:5" ht="15">
      <c r="A353" s="26">
        <v>42709</v>
      </c>
      <c r="B353" s="23">
        <v>33.219259999999998</v>
      </c>
      <c r="C353" s="20">
        <f t="shared" si="0"/>
        <v>6.7104524394799026E-3</v>
      </c>
      <c r="D353" s="24">
        <f t="shared" si="1"/>
        <v>4.5030171942521772E-5</v>
      </c>
      <c r="E353" s="1"/>
    </row>
    <row r="354" spans="1:5" ht="15">
      <c r="A354" s="26">
        <v>42706</v>
      </c>
      <c r="B354" s="23">
        <v>32.99709</v>
      </c>
      <c r="C354" s="20">
        <f t="shared" si="0"/>
        <v>1.17786137334073E-2</v>
      </c>
      <c r="D354" s="24">
        <f t="shared" si="1"/>
        <v>1.3873574148081107E-4</v>
      </c>
      <c r="E354" s="1"/>
    </row>
    <row r="355" spans="1:5" ht="15">
      <c r="A355" s="26">
        <v>42705</v>
      </c>
      <c r="B355" s="23">
        <v>32.610709999999997</v>
      </c>
      <c r="C355" s="20">
        <f t="shared" si="0"/>
        <v>-2.7463326700608644E-2</v>
      </c>
      <c r="D355" s="24">
        <f t="shared" si="1"/>
        <v>7.5423431346436363E-4</v>
      </c>
      <c r="E355" s="1"/>
    </row>
    <row r="356" spans="1:5" ht="15">
      <c r="A356" s="26">
        <v>42704</v>
      </c>
      <c r="B356" s="23">
        <v>33.518720000000002</v>
      </c>
      <c r="C356" s="20">
        <f t="shared" si="0"/>
        <v>-1.7426406219727963E-2</v>
      </c>
      <c r="D356" s="24">
        <f t="shared" si="1"/>
        <v>3.0367963373497347E-4</v>
      </c>
      <c r="E356" s="1"/>
    </row>
    <row r="357" spans="1:5" ht="15">
      <c r="A357" s="26">
        <v>42703</v>
      </c>
      <c r="B357" s="23">
        <v>34.107950000000002</v>
      </c>
      <c r="C357" s="20">
        <f t="shared" si="0"/>
        <v>-5.6480948242064646E-3</v>
      </c>
      <c r="D357" s="24">
        <f t="shared" si="1"/>
        <v>3.1900975143227854E-5</v>
      </c>
      <c r="E357" s="1"/>
    </row>
    <row r="358" spans="1:5" ht="15">
      <c r="A358" s="26">
        <v>42702</v>
      </c>
      <c r="B358" s="23">
        <v>34.301139999999997</v>
      </c>
      <c r="C358" s="20">
        <f t="shared" si="0"/>
        <v>1.973308744579523E-3</v>
      </c>
      <c r="D358" s="24">
        <f t="shared" si="1"/>
        <v>3.8939474014340133E-6</v>
      </c>
      <c r="E358" s="1"/>
    </row>
    <row r="359" spans="1:5" ht="15">
      <c r="A359" s="26">
        <v>42699</v>
      </c>
      <c r="B359" s="23">
        <v>34.233519999999999</v>
      </c>
      <c r="C359" s="20">
        <f t="shared" si="0"/>
        <v>6.7950517633914402E-3</v>
      </c>
      <c r="D359" s="24">
        <f t="shared" si="1"/>
        <v>4.6172728467169119E-5</v>
      </c>
      <c r="E359" s="1"/>
    </row>
    <row r="360" spans="1:5" ht="15">
      <c r="A360" s="26">
        <v>42697</v>
      </c>
      <c r="B360" s="23">
        <v>34.001690000000004</v>
      </c>
      <c r="C360" s="20">
        <f t="shared" si="0"/>
        <v>-7.9231335253030014E-3</v>
      </c>
      <c r="D360" s="24">
        <f t="shared" si="1"/>
        <v>6.277604485978037E-5</v>
      </c>
      <c r="E360" s="1"/>
    </row>
    <row r="361" spans="1:5" ht="15">
      <c r="A361" s="26">
        <v>42696</v>
      </c>
      <c r="B361" s="23">
        <v>34.27216</v>
      </c>
      <c r="C361" s="20">
        <f t="shared" si="0"/>
        <v>1.4193025844329391E-2</v>
      </c>
      <c r="D361" s="24">
        <f t="shared" si="1"/>
        <v>2.0144198261780202E-4</v>
      </c>
      <c r="E361" s="1"/>
    </row>
    <row r="362" spans="1:5" ht="15">
      <c r="A362" s="26">
        <v>42695</v>
      </c>
      <c r="B362" s="23">
        <v>33.789169999999999</v>
      </c>
      <c r="C362" s="20">
        <f t="shared" si="0"/>
        <v>8.5774306336714855E-4</v>
      </c>
      <c r="D362" s="24">
        <f t="shared" si="1"/>
        <v>7.3572316275446025E-7</v>
      </c>
      <c r="E362" s="1"/>
    </row>
    <row r="363" spans="1:5" ht="15">
      <c r="A363" s="26">
        <v>42692</v>
      </c>
      <c r="B363" s="23">
        <v>33.760199999999998</v>
      </c>
      <c r="C363" s="20">
        <f t="shared" si="0"/>
        <v>-2.0009469891662779E-3</v>
      </c>
      <c r="D363" s="24">
        <f t="shared" si="1"/>
        <v>4.0037888534535927E-6</v>
      </c>
      <c r="E363" s="1"/>
    </row>
    <row r="364" spans="1:5" ht="15">
      <c r="A364" s="26">
        <v>42691</v>
      </c>
      <c r="B364" s="23">
        <v>33.827820000000003</v>
      </c>
      <c r="C364" s="20">
        <f t="shared" si="0"/>
        <v>5.1534039663180481E-3</v>
      </c>
      <c r="D364" s="24">
        <f t="shared" si="1"/>
        <v>2.6557572440062589E-5</v>
      </c>
      <c r="E364" s="1"/>
    </row>
    <row r="365" spans="1:5" ht="15">
      <c r="A365" s="26">
        <v>42690</v>
      </c>
      <c r="B365" s="23">
        <v>33.653939999999999</v>
      </c>
      <c r="C365" s="20">
        <f t="shared" si="0"/>
        <v>-2.0072585050619706E-3</v>
      </c>
      <c r="D365" s="24">
        <f t="shared" si="1"/>
        <v>4.0290867061436169E-6</v>
      </c>
      <c r="E365" s="1"/>
    </row>
    <row r="366" spans="1:5" ht="15">
      <c r="A366" s="26">
        <v>42689</v>
      </c>
      <c r="B366" s="23">
        <v>33.721559999999997</v>
      </c>
      <c r="C366" s="20">
        <f t="shared" si="0"/>
        <v>1.2393829566647507E-2</v>
      </c>
      <c r="D366" s="24">
        <f t="shared" si="1"/>
        <v>1.5360701132710594E-4</v>
      </c>
      <c r="E366" s="1"/>
    </row>
    <row r="367" spans="1:5" ht="15">
      <c r="A367" s="26">
        <v>42688</v>
      </c>
      <c r="B367" s="23">
        <v>33.306199999999997</v>
      </c>
      <c r="C367" s="20">
        <f t="shared" si="0"/>
        <v>-3.7633787602193579E-3</v>
      </c>
      <c r="D367" s="24">
        <f t="shared" si="1"/>
        <v>1.4163019692870191E-5</v>
      </c>
      <c r="E367" s="1"/>
    </row>
    <row r="368" spans="1:5" ht="15">
      <c r="A368" s="26">
        <v>42685</v>
      </c>
      <c r="B368" s="23">
        <v>33.431780000000003</v>
      </c>
      <c r="C368" s="20">
        <f t="shared" si="0"/>
        <v>3.1834747582988971E-3</v>
      </c>
      <c r="D368" s="24">
        <f t="shared" si="1"/>
        <v>1.0134511536726221E-5</v>
      </c>
      <c r="E368" s="1"/>
    </row>
    <row r="369" spans="1:5" ht="15">
      <c r="A369" s="26">
        <v>42684</v>
      </c>
      <c r="B369" s="23">
        <v>33.325519999999997</v>
      </c>
      <c r="C369" s="20">
        <f t="shared" si="0"/>
        <v>-7.2202695612810196E-3</v>
      </c>
      <c r="D369" s="24">
        <f t="shared" si="1"/>
        <v>5.2132292537561207E-5</v>
      </c>
      <c r="E369" s="1"/>
    </row>
    <row r="370" spans="1:5" ht="15">
      <c r="A370" s="26">
        <v>42683</v>
      </c>
      <c r="B370" s="23">
        <v>33.567010000000003</v>
      </c>
      <c r="C370" s="20">
        <f t="shared" si="0"/>
        <v>2.8782397528089542E-4</v>
      </c>
      <c r="D370" s="24">
        <f t="shared" si="1"/>
        <v>8.2842640746497495E-8</v>
      </c>
      <c r="E370" s="1"/>
    </row>
    <row r="371" spans="1:5" ht="15">
      <c r="A371" s="26">
        <v>42682</v>
      </c>
      <c r="B371" s="23">
        <v>33.55735</v>
      </c>
      <c r="C371" s="20">
        <f t="shared" si="0"/>
        <v>1.4403638289950181E-3</v>
      </c>
      <c r="D371" s="24">
        <f t="shared" si="1"/>
        <v>2.0746479598771899E-6</v>
      </c>
      <c r="E371" s="1"/>
    </row>
    <row r="372" spans="1:5" ht="15">
      <c r="A372" s="26">
        <v>42681</v>
      </c>
      <c r="B372" s="23">
        <v>33.509050000000002</v>
      </c>
      <c r="C372" s="20">
        <f t="shared" si="0"/>
        <v>3.1628016005711898E-2</v>
      </c>
      <c r="D372" s="24">
        <f t="shared" si="1"/>
        <v>1.0003313964575681E-3</v>
      </c>
      <c r="E372" s="1"/>
    </row>
    <row r="373" spans="1:5" ht="15">
      <c r="A373" s="26">
        <v>42678</v>
      </c>
      <c r="B373" s="23">
        <v>32.465809999999998</v>
      </c>
      <c r="C373" s="20">
        <f t="shared" si="0"/>
        <v>-9.4763582779634342E-3</v>
      </c>
      <c r="D373" s="24">
        <f t="shared" si="1"/>
        <v>8.9801366212326105E-5</v>
      </c>
      <c r="E373" s="1"/>
    </row>
    <row r="374" spans="1:5" ht="15">
      <c r="A374" s="26">
        <v>42677</v>
      </c>
      <c r="B374" s="23">
        <v>32.774929999999998</v>
      </c>
      <c r="C374" s="20">
        <f t="shared" si="0"/>
        <v>-1.2011201950251094E-2</v>
      </c>
      <c r="D374" s="24">
        <f t="shared" si="1"/>
        <v>1.4426897228971569E-4</v>
      </c>
      <c r="E374" s="1"/>
    </row>
    <row r="375" spans="1:5" ht="15">
      <c r="A375" s="26">
        <v>42676</v>
      </c>
      <c r="B375" s="23">
        <v>33.170969999999997</v>
      </c>
      <c r="C375" s="20">
        <f t="shared" si="0"/>
        <v>2.3149402085497397E-3</v>
      </c>
      <c r="D375" s="24">
        <f t="shared" si="1"/>
        <v>5.3589481691603122E-6</v>
      </c>
      <c r="E375" s="1"/>
    </row>
    <row r="376" spans="1:5" ht="15">
      <c r="A376" s="26">
        <v>42675</v>
      </c>
      <c r="B376" s="23">
        <v>33.094270000000002</v>
      </c>
      <c r="C376" s="20">
        <f t="shared" si="0"/>
        <v>-1.0087861283091831E-2</v>
      </c>
      <c r="D376" s="24">
        <f t="shared" si="1"/>
        <v>1.0176494526690317E-4</v>
      </c>
      <c r="E376" s="1"/>
    </row>
    <row r="377" spans="1:5" ht="15">
      <c r="A377" s="26">
        <v>42674</v>
      </c>
      <c r="B377" s="23">
        <v>33.429810000000003</v>
      </c>
      <c r="C377" s="20">
        <f t="shared" si="0"/>
        <v>3.7350764536149563E-3</v>
      </c>
      <c r="D377" s="24">
        <f t="shared" si="1"/>
        <v>1.3950796114348878E-5</v>
      </c>
      <c r="E377" s="1"/>
    </row>
    <row r="378" spans="1:5" ht="15">
      <c r="A378" s="26">
        <v>42671</v>
      </c>
      <c r="B378" s="23">
        <v>33.30518</v>
      </c>
      <c r="C378" s="20">
        <f t="shared" si="0"/>
        <v>-2.0132741270757573E-3</v>
      </c>
      <c r="D378" s="24">
        <f t="shared" si="1"/>
        <v>4.0532727107526524E-6</v>
      </c>
      <c r="E378" s="1"/>
    </row>
    <row r="379" spans="1:5" ht="15">
      <c r="A379" s="26">
        <v>42670</v>
      </c>
      <c r="B379" s="23">
        <v>33.372300000000003</v>
      </c>
      <c r="C379" s="20">
        <f t="shared" si="0"/>
        <v>-3.1548244903705533E-3</v>
      </c>
      <c r="D379" s="24">
        <f t="shared" si="1"/>
        <v>9.9529175650418207E-6</v>
      </c>
      <c r="E379" s="1"/>
    </row>
    <row r="380" spans="1:5" ht="15">
      <c r="A380" s="26">
        <v>42669</v>
      </c>
      <c r="B380" s="23">
        <v>33.47775</v>
      </c>
      <c r="C380" s="20">
        <f t="shared" si="0"/>
        <v>-5.1412294678394753E-3</v>
      </c>
      <c r="D380" s="24">
        <f t="shared" si="1"/>
        <v>2.6432240440980975E-5</v>
      </c>
      <c r="E380" s="1"/>
    </row>
    <row r="381" spans="1:5" ht="15">
      <c r="A381" s="26">
        <v>42668</v>
      </c>
      <c r="B381" s="23">
        <v>33.650309999999998</v>
      </c>
      <c r="C381" s="20">
        <f t="shared" si="0"/>
        <v>-4.5479954237411802E-3</v>
      </c>
      <c r="D381" s="24">
        <f t="shared" si="1"/>
        <v>2.0684262374370718E-5</v>
      </c>
      <c r="E381" s="1"/>
    </row>
    <row r="382" spans="1:5" ht="15">
      <c r="A382" s="26">
        <v>42667</v>
      </c>
      <c r="B382" s="23">
        <v>33.803699999999999</v>
      </c>
      <c r="C382" s="20">
        <f t="shared" si="0"/>
        <v>3.1243567268822488E-3</v>
      </c>
      <c r="D382" s="24">
        <f t="shared" si="1"/>
        <v>9.7616049568143591E-6</v>
      </c>
      <c r="E382" s="1"/>
    </row>
    <row r="383" spans="1:5" ht="15">
      <c r="A383" s="26">
        <v>42664</v>
      </c>
      <c r="B383" s="23">
        <v>33.698250000000002</v>
      </c>
      <c r="C383" s="20">
        <f t="shared" si="0"/>
        <v>-7.9344312817343568E-3</v>
      </c>
      <c r="D383" s="24">
        <f t="shared" si="1"/>
        <v>6.2955199764564709E-5</v>
      </c>
      <c r="E383" s="1"/>
    </row>
    <row r="384" spans="1:5" ht="15">
      <c r="A384" s="26">
        <v>42663</v>
      </c>
      <c r="B384" s="23">
        <v>33.96669</v>
      </c>
      <c r="C384" s="20">
        <f t="shared" si="0"/>
        <v>-2.2552552145557688E-3</v>
      </c>
      <c r="D384" s="24">
        <f t="shared" si="1"/>
        <v>5.0861760827809872E-6</v>
      </c>
      <c r="E384" s="1"/>
    </row>
    <row r="385" spans="1:5" ht="15">
      <c r="A385" s="26">
        <v>42662</v>
      </c>
      <c r="B385" s="23">
        <v>34.043379999999999</v>
      </c>
      <c r="C385" s="20">
        <f t="shared" si="0"/>
        <v>-6.1171007040998836E-2</v>
      </c>
      <c r="D385" s="24">
        <f t="shared" si="1"/>
        <v>3.7418921024099292E-3</v>
      </c>
      <c r="E385" s="1"/>
    </row>
    <row r="386" spans="1:5" ht="15">
      <c r="A386" s="26">
        <v>42661</v>
      </c>
      <c r="B386" s="23">
        <v>36.190860000000001</v>
      </c>
      <c r="C386" s="20">
        <f t="shared" si="0"/>
        <v>1.2260247715443658E-2</v>
      </c>
      <c r="D386" s="24">
        <f t="shared" si="1"/>
        <v>1.5031367404404143E-4</v>
      </c>
      <c r="E386" s="1"/>
    </row>
    <row r="387" spans="1:5" ht="15">
      <c r="A387" s="26">
        <v>42660</v>
      </c>
      <c r="B387" s="23">
        <v>35.749859999999998</v>
      </c>
      <c r="C387" s="20">
        <f t="shared" si="0"/>
        <v>-4.2817461224649092E-3</v>
      </c>
      <c r="D387" s="24">
        <f t="shared" si="1"/>
        <v>1.8333349857243286E-5</v>
      </c>
      <c r="E387" s="1"/>
    </row>
    <row r="388" spans="1:5" ht="15">
      <c r="A388" s="26">
        <v>42657</v>
      </c>
      <c r="B388" s="23">
        <v>35.903260000000003</v>
      </c>
      <c r="C388" s="20">
        <f t="shared" si="0"/>
        <v>1.2899787618558253E-2</v>
      </c>
      <c r="D388" s="24">
        <f t="shared" si="1"/>
        <v>1.6640452060390879E-4</v>
      </c>
      <c r="E388" s="1"/>
    </row>
    <row r="389" spans="1:5" ht="15">
      <c r="A389" s="26">
        <v>42656</v>
      </c>
      <c r="B389" s="23">
        <v>35.443089999999998</v>
      </c>
      <c r="C389" s="20">
        <f t="shared" si="0"/>
        <v>-4.3181640858641398E-3</v>
      </c>
      <c r="D389" s="24">
        <f t="shared" si="1"/>
        <v>1.8646541072446881E-5</v>
      </c>
      <c r="E389" s="1"/>
    </row>
    <row r="390" spans="1:5" ht="15">
      <c r="A390" s="26">
        <v>42655</v>
      </c>
      <c r="B390" s="23">
        <v>35.596469999999997</v>
      </c>
      <c r="C390" s="20">
        <f t="shared" si="0"/>
        <v>-3.7635077135891003E-3</v>
      </c>
      <c r="D390" s="24">
        <f t="shared" si="1"/>
        <v>1.4163990310244658E-5</v>
      </c>
      <c r="E390" s="1"/>
    </row>
    <row r="391" spans="1:5" ht="15">
      <c r="A391" s="26">
        <v>42654</v>
      </c>
      <c r="B391" s="23">
        <v>35.730690000000003</v>
      </c>
      <c r="C391" s="20">
        <f t="shared" si="0"/>
        <v>-1.9923518966972285E-2</v>
      </c>
      <c r="D391" s="24">
        <f t="shared" si="1"/>
        <v>3.9694660802730436E-4</v>
      </c>
      <c r="E391" s="1"/>
    </row>
    <row r="392" spans="1:5" ht="15">
      <c r="A392" s="26">
        <v>42653</v>
      </c>
      <c r="B392" s="23">
        <v>36.449710000000003</v>
      </c>
      <c r="C392" s="20">
        <f t="shared" si="0"/>
        <v>-2.1020582689933623E-3</v>
      </c>
      <c r="D392" s="24">
        <f t="shared" si="1"/>
        <v>4.4186489662433707E-6</v>
      </c>
      <c r="E392" s="1"/>
    </row>
    <row r="393" spans="1:5" ht="15">
      <c r="A393" s="26">
        <v>42650</v>
      </c>
      <c r="B393" s="23">
        <v>36.526409999999998</v>
      </c>
      <c r="C393" s="20">
        <f t="shared" si="0"/>
        <v>7.8768563366668032E-4</v>
      </c>
      <c r="D393" s="24">
        <f t="shared" si="1"/>
        <v>6.204486574848797E-7</v>
      </c>
      <c r="E393" s="1"/>
    </row>
    <row r="394" spans="1:5" ht="15">
      <c r="A394" s="26">
        <v>42649</v>
      </c>
      <c r="B394" s="23">
        <v>36.49765</v>
      </c>
      <c r="C394" s="20">
        <f t="shared" si="0"/>
        <v>2.1037164259079186E-3</v>
      </c>
      <c r="D394" s="24">
        <f t="shared" si="1"/>
        <v>4.425622800634787E-6</v>
      </c>
      <c r="E394" s="1"/>
    </row>
    <row r="395" spans="1:5" ht="15">
      <c r="A395" s="26">
        <v>42648</v>
      </c>
      <c r="B395" s="23">
        <v>36.420949999999998</v>
      </c>
      <c r="C395" s="20">
        <f t="shared" si="0"/>
        <v>1.1915817847072888E-2</v>
      </c>
      <c r="D395" s="24">
        <f t="shared" si="1"/>
        <v>1.4198671496462074E-4</v>
      </c>
      <c r="E395" s="1"/>
    </row>
    <row r="396" spans="1:5" ht="15">
      <c r="A396" s="26">
        <v>42647</v>
      </c>
      <c r="B396" s="23">
        <v>35.989539999999998</v>
      </c>
      <c r="C396" s="20">
        <f t="shared" si="0"/>
        <v>-3.1913864165254843E-3</v>
      </c>
      <c r="D396" s="24">
        <f t="shared" si="1"/>
        <v>1.0184947259583372E-5</v>
      </c>
      <c r="E396" s="1"/>
    </row>
    <row r="397" spans="1:5" ht="15">
      <c r="A397" s="26">
        <v>42646</v>
      </c>
      <c r="B397" s="23">
        <v>36.104579999999999</v>
      </c>
      <c r="C397" s="20">
        <f t="shared" si="0"/>
        <v>-2.3868736662401558E-3</v>
      </c>
      <c r="D397" s="24">
        <f t="shared" si="1"/>
        <v>5.6971658985907225E-6</v>
      </c>
      <c r="E397" s="1"/>
    </row>
    <row r="398" spans="1:5" ht="15">
      <c r="A398" s="26">
        <v>42643</v>
      </c>
      <c r="B398" s="23">
        <v>36.190860000000001</v>
      </c>
      <c r="C398" s="20">
        <f t="shared" si="0"/>
        <v>1.1456092460086819E-2</v>
      </c>
      <c r="D398" s="24">
        <f t="shared" si="1"/>
        <v>1.3124205445405804E-4</v>
      </c>
      <c r="E398" s="1"/>
    </row>
    <row r="399" spans="1:5" ht="15">
      <c r="A399" s="26">
        <v>42642</v>
      </c>
      <c r="B399" s="23">
        <v>35.778619999999997</v>
      </c>
      <c r="C399" s="20">
        <f t="shared" si="0"/>
        <v>-3.2104485239178161E-3</v>
      </c>
      <c r="D399" s="24">
        <f t="shared" si="1"/>
        <v>1.0306979724726085E-5</v>
      </c>
      <c r="E399" s="1"/>
    </row>
    <row r="400" spans="1:5" ht="15">
      <c r="A400" s="26">
        <v>42641</v>
      </c>
      <c r="B400" s="23">
        <v>35.89367</v>
      </c>
      <c r="C400" s="20">
        <f t="shared" si="0"/>
        <v>6.968624506198751E-3</v>
      </c>
      <c r="D400" s="24">
        <f t="shared" si="1"/>
        <v>4.8561727508393783E-5</v>
      </c>
      <c r="E400" s="1"/>
    </row>
    <row r="401" spans="1:5" ht="15">
      <c r="A401" s="26">
        <v>42640</v>
      </c>
      <c r="B401" s="23">
        <v>35.644410000000001</v>
      </c>
      <c r="C401" s="20">
        <f t="shared" si="0"/>
        <v>1.4357548219527658E-2</v>
      </c>
      <c r="D401" s="24">
        <f t="shared" si="1"/>
        <v>2.0613919087606182E-4</v>
      </c>
      <c r="E401" s="1"/>
    </row>
    <row r="402" spans="1:5" ht="15">
      <c r="A402" s="26">
        <v>42639</v>
      </c>
      <c r="B402" s="23">
        <v>35.136299999999999</v>
      </c>
      <c r="C402" s="20">
        <f t="shared" si="0"/>
        <v>-1.4626277954210414E-2</v>
      </c>
      <c r="D402" s="24">
        <f t="shared" si="1"/>
        <v>2.1392800679382156E-4</v>
      </c>
      <c r="E402" s="1"/>
    </row>
    <row r="403" spans="1:5" ht="15">
      <c r="A403" s="26">
        <v>42636</v>
      </c>
      <c r="B403" s="23">
        <v>35.65399</v>
      </c>
      <c r="C403" s="20">
        <f t="shared" si="0"/>
        <v>-9.6334316567038836E-3</v>
      </c>
      <c r="D403" s="24">
        <f t="shared" si="1"/>
        <v>9.2803005484384525E-5</v>
      </c>
      <c r="E403" s="1"/>
    </row>
    <row r="404" spans="1:5" ht="15">
      <c r="A404" s="26">
        <v>42635</v>
      </c>
      <c r="B404" s="23">
        <v>35.999119999999998</v>
      </c>
      <c r="C404" s="20">
        <f t="shared" si="0"/>
        <v>2.6663945419976337E-3</v>
      </c>
      <c r="D404" s="24">
        <f t="shared" si="1"/>
        <v>7.1096598535947711E-6</v>
      </c>
      <c r="E404" s="1"/>
    </row>
    <row r="405" spans="1:5" ht="15">
      <c r="A405" s="26">
        <v>42634</v>
      </c>
      <c r="B405" s="23">
        <v>35.903260000000003</v>
      </c>
      <c r="C405" s="20">
        <f t="shared" si="0"/>
        <v>8.3122510803952786E-3</v>
      </c>
      <c r="D405" s="24">
        <f t="shared" si="1"/>
        <v>6.9093518023532474E-5</v>
      </c>
      <c r="E405" s="1"/>
    </row>
    <row r="406" spans="1:5" ht="15">
      <c r="A406" s="26">
        <v>42633</v>
      </c>
      <c r="B406" s="23">
        <v>35.606059999999999</v>
      </c>
      <c r="C406" s="20">
        <f t="shared" si="0"/>
        <v>-5.3824661782240991E-4</v>
      </c>
      <c r="D406" s="24">
        <f t="shared" si="1"/>
        <v>2.897094215972634E-7</v>
      </c>
      <c r="E406" s="1"/>
    </row>
    <row r="407" spans="1:5" ht="15">
      <c r="A407" s="26">
        <v>42632</v>
      </c>
      <c r="B407" s="23">
        <v>35.625230000000002</v>
      </c>
      <c r="C407" s="20">
        <f t="shared" si="0"/>
        <v>-1.3631214390007154E-2</v>
      </c>
      <c r="D407" s="24">
        <f t="shared" si="1"/>
        <v>1.8581000574633812E-4</v>
      </c>
      <c r="E407" s="1"/>
    </row>
    <row r="408" spans="1:5" ht="15">
      <c r="A408" s="26">
        <v>42629</v>
      </c>
      <c r="B408" s="23">
        <v>36.114170000000001</v>
      </c>
      <c r="C408" s="20">
        <f t="shared" si="0"/>
        <v>2.9909410311068738E-2</v>
      </c>
      <c r="D408" s="24">
        <f t="shared" si="1"/>
        <v>8.9457282515586491E-4</v>
      </c>
      <c r="E408" s="1"/>
    </row>
    <row r="409" spans="1:5" ht="15">
      <c r="A409" s="26">
        <v>42628</v>
      </c>
      <c r="B409" s="23">
        <v>35.05001</v>
      </c>
      <c r="C409" s="20">
        <f t="shared" si="0"/>
        <v>2.6047281136547858E-2</v>
      </c>
      <c r="D409" s="24">
        <f t="shared" si="1"/>
        <v>6.7846085460636189E-4</v>
      </c>
      <c r="E409" s="1"/>
    </row>
    <row r="410" spans="1:5" ht="15">
      <c r="A410" s="26">
        <v>42627</v>
      </c>
      <c r="B410" s="23">
        <v>34.14884</v>
      </c>
      <c r="C410" s="20">
        <f t="shared" si="0"/>
        <v>2.8057597334960971E-4</v>
      </c>
      <c r="D410" s="24">
        <f t="shared" si="1"/>
        <v>7.87228768210809E-8</v>
      </c>
      <c r="E410" s="1"/>
    </row>
    <row r="411" spans="1:5" ht="15">
      <c r="A411" s="26">
        <v>42626</v>
      </c>
      <c r="B411" s="23">
        <v>34.13926</v>
      </c>
      <c r="C411" s="20">
        <f t="shared" si="0"/>
        <v>-1.3111955646674207E-2</v>
      </c>
      <c r="D411" s="24">
        <f t="shared" si="1"/>
        <v>1.7192338088035163E-4</v>
      </c>
      <c r="E411" s="1"/>
    </row>
    <row r="412" spans="1:5" ht="15">
      <c r="A412" s="26">
        <v>42625</v>
      </c>
      <c r="B412" s="23">
        <v>34.589840000000002</v>
      </c>
      <c r="C412" s="20">
        <f t="shared" si="0"/>
        <v>1.7897657558678819E-2</v>
      </c>
      <c r="D412" s="24">
        <f t="shared" si="1"/>
        <v>3.2032614608773307E-4</v>
      </c>
      <c r="E412" s="1"/>
    </row>
    <row r="413" spans="1:5" ht="15">
      <c r="A413" s="26">
        <v>42622</v>
      </c>
      <c r="B413" s="23">
        <v>33.97627</v>
      </c>
      <c r="C413" s="20">
        <f t="shared" si="0"/>
        <v>-2.782599350102857E-2</v>
      </c>
      <c r="D413" s="24">
        <f t="shared" si="1"/>
        <v>7.7428591431928423E-4</v>
      </c>
      <c r="E413" s="1"/>
    </row>
    <row r="414" spans="1:5" ht="15">
      <c r="A414" s="26">
        <v>42621</v>
      </c>
      <c r="B414" s="23">
        <v>34.93497</v>
      </c>
      <c r="C414" s="20">
        <f t="shared" si="0"/>
        <v>-5.4858333382008621E-4</v>
      </c>
      <c r="D414" s="24">
        <f t="shared" si="1"/>
        <v>3.0094367414516015E-7</v>
      </c>
      <c r="E414" s="1"/>
    </row>
    <row r="415" spans="1:5" ht="15">
      <c r="A415" s="26">
        <v>42620</v>
      </c>
      <c r="B415" s="23">
        <v>34.954140000000002</v>
      </c>
      <c r="C415" s="20">
        <f t="shared" si="0"/>
        <v>-3.0125538146751341E-3</v>
      </c>
      <c r="D415" s="24">
        <f t="shared" si="1"/>
        <v>9.0754804863137024E-6</v>
      </c>
      <c r="E415" s="1"/>
    </row>
    <row r="416" spans="1:5" ht="15">
      <c r="A416" s="26">
        <v>42619</v>
      </c>
      <c r="B416" s="23">
        <v>35.059600000000003</v>
      </c>
      <c r="C416" s="20">
        <f t="shared" si="0"/>
        <v>1.3489473090845156E-2</v>
      </c>
      <c r="D416" s="24">
        <f t="shared" si="1"/>
        <v>1.8196588426863558E-4</v>
      </c>
      <c r="E416" s="1"/>
    </row>
    <row r="417" spans="1:5" ht="15">
      <c r="A417" s="26">
        <v>42615</v>
      </c>
      <c r="B417" s="23">
        <v>34.589840000000002</v>
      </c>
      <c r="C417" s="20">
        <f t="shared" si="0"/>
        <v>1.664300226643188E-3</v>
      </c>
      <c r="D417" s="24">
        <f t="shared" si="1"/>
        <v>2.7698952444045671E-6</v>
      </c>
      <c r="E417" s="1"/>
    </row>
    <row r="418" spans="1:5" ht="15">
      <c r="A418" s="26">
        <v>42614</v>
      </c>
      <c r="B418" s="23">
        <v>34.532319999999999</v>
      </c>
      <c r="C418" s="20">
        <f t="shared" si="0"/>
        <v>3.615901821961072E-3</v>
      </c>
      <c r="D418" s="24">
        <f t="shared" si="1"/>
        <v>1.30747459860614E-5</v>
      </c>
      <c r="E418" s="1"/>
    </row>
    <row r="419" spans="1:5" ht="15">
      <c r="A419" s="26">
        <v>42613</v>
      </c>
      <c r="B419" s="23">
        <v>34.407679999999999</v>
      </c>
      <c r="C419" s="20">
        <f t="shared" si="0"/>
        <v>5.307646285291014E-3</v>
      </c>
      <c r="D419" s="24">
        <f t="shared" si="1"/>
        <v>2.81711090897635E-5</v>
      </c>
      <c r="E419" s="1"/>
    </row>
    <row r="420" spans="1:5" ht="15">
      <c r="A420" s="26">
        <v>42612</v>
      </c>
      <c r="B420" s="23">
        <v>34.225540000000002</v>
      </c>
      <c r="C420" s="20">
        <f t="shared" si="0"/>
        <v>4.2106854066243466E-3</v>
      </c>
      <c r="D420" s="24">
        <f t="shared" si="1"/>
        <v>1.7729871593559241E-5</v>
      </c>
      <c r="E420" s="1"/>
    </row>
    <row r="421" spans="1:5" ht="15">
      <c r="A421" s="26">
        <v>42611</v>
      </c>
      <c r="B421" s="23">
        <v>34.08173</v>
      </c>
      <c r="C421" s="20">
        <f t="shared" si="0"/>
        <v>8.1911996300505132E-3</v>
      </c>
      <c r="D421" s="24">
        <f t="shared" si="1"/>
        <v>6.7095751379339668E-5</v>
      </c>
      <c r="E421" s="1"/>
    </row>
    <row r="422" spans="1:5" ht="15">
      <c r="A422" s="26">
        <v>42608</v>
      </c>
      <c r="B422" s="23">
        <v>33.803699999999999</v>
      </c>
      <c r="C422" s="20">
        <f t="shared" si="0"/>
        <v>4.8330259862076142E-3</v>
      </c>
      <c r="D422" s="24">
        <f t="shared" si="1"/>
        <v>2.3358140183358081E-5</v>
      </c>
      <c r="E422" s="1"/>
    </row>
    <row r="423" spans="1:5" ht="15">
      <c r="A423" s="26">
        <v>42607</v>
      </c>
      <c r="B423" s="23">
        <v>33.640720000000002</v>
      </c>
      <c r="C423" s="20">
        <f t="shared" si="0"/>
        <v>-1.7086692593252155E-3</v>
      </c>
      <c r="D423" s="24">
        <f t="shared" si="1"/>
        <v>2.9195506377629805E-6</v>
      </c>
      <c r="E423" s="1"/>
    </row>
    <row r="424" spans="1:5" ht="15">
      <c r="A424" s="26">
        <v>42606</v>
      </c>
      <c r="B424" s="23">
        <v>33.698250000000002</v>
      </c>
      <c r="C424" s="20">
        <f t="shared" si="0"/>
        <v>-7.0873607372066551E-3</v>
      </c>
      <c r="D424" s="24">
        <f t="shared" si="1"/>
        <v>5.0230682219298461E-5</v>
      </c>
      <c r="E424" s="1"/>
    </row>
    <row r="425" spans="1:5" ht="15">
      <c r="A425" s="26">
        <v>42605</v>
      </c>
      <c r="B425" s="23">
        <v>33.937930000000001</v>
      </c>
      <c r="C425" s="20">
        <f t="shared" si="0"/>
        <v>1.1306430346693219E-3</v>
      </c>
      <c r="D425" s="24">
        <f t="shared" si="1"/>
        <v>1.2783536718462533E-6</v>
      </c>
      <c r="E425" s="1"/>
    </row>
    <row r="426" spans="1:5" ht="15">
      <c r="A426" s="26">
        <v>42604</v>
      </c>
      <c r="B426" s="23">
        <v>33.89958</v>
      </c>
      <c r="C426" s="20">
        <f t="shared" si="0"/>
        <v>3.3996195209386958E-3</v>
      </c>
      <c r="D426" s="24">
        <f t="shared" si="1"/>
        <v>1.1557412887147448E-5</v>
      </c>
      <c r="E426" s="1"/>
    </row>
    <row r="427" spans="1:5" ht="15">
      <c r="A427" s="26">
        <v>42601</v>
      </c>
      <c r="B427" s="23">
        <v>33.784529999999997</v>
      </c>
      <c r="C427" s="20">
        <f t="shared" si="0"/>
        <v>7.6912930755294959E-3</v>
      </c>
      <c r="D427" s="24">
        <f t="shared" si="1"/>
        <v>5.9155989173687972E-5</v>
      </c>
      <c r="E427" s="1"/>
    </row>
    <row r="428" spans="1:5" ht="15">
      <c r="A428" s="26">
        <v>42600</v>
      </c>
      <c r="B428" s="23">
        <v>33.525680000000001</v>
      </c>
      <c r="C428" s="20">
        <f t="shared" si="0"/>
        <v>-1.4289272215095472E-3</v>
      </c>
      <c r="D428" s="24">
        <f t="shared" si="1"/>
        <v>2.0418330043709945E-6</v>
      </c>
      <c r="E428" s="1"/>
    </row>
    <row r="429" spans="1:5" ht="15">
      <c r="A429" s="26">
        <v>42599</v>
      </c>
      <c r="B429" s="23">
        <v>33.573619999999998</v>
      </c>
      <c r="C429" s="20">
        <f t="shared" si="0"/>
        <v>-5.4107261148337912E-3</v>
      </c>
      <c r="D429" s="24">
        <f t="shared" si="1"/>
        <v>2.9275957089744372E-5</v>
      </c>
      <c r="E429" s="1"/>
    </row>
    <row r="430" spans="1:5" ht="15">
      <c r="A430" s="26">
        <v>42598</v>
      </c>
      <c r="B430" s="23">
        <v>33.755769999999998</v>
      </c>
      <c r="C430" s="20">
        <f t="shared" si="0"/>
        <v>8.5568265610465825E-3</v>
      </c>
      <c r="D430" s="24">
        <f t="shared" si="1"/>
        <v>7.3219280795832283E-5</v>
      </c>
      <c r="E430" s="1"/>
    </row>
    <row r="431" spans="1:5" ht="15">
      <c r="A431" s="26">
        <v>42597</v>
      </c>
      <c r="B431" s="23">
        <v>33.468159999999997</v>
      </c>
      <c r="C431" s="20">
        <f t="shared" si="0"/>
        <v>9.787144279732516E-3</v>
      </c>
      <c r="D431" s="24">
        <f t="shared" si="1"/>
        <v>9.5788193152300915E-5</v>
      </c>
      <c r="E431" s="1"/>
    </row>
    <row r="432" spans="1:5" ht="15">
      <c r="A432" s="26">
        <v>42594</v>
      </c>
      <c r="B432" s="23">
        <v>33.142200000000003</v>
      </c>
      <c r="C432" s="20">
        <f t="shared" si="0"/>
        <v>-3.1769938572902856E-3</v>
      </c>
      <c r="D432" s="24">
        <f t="shared" si="1"/>
        <v>1.0093289969260207E-5</v>
      </c>
      <c r="E432" s="1"/>
    </row>
    <row r="433" spans="1:5" ht="15">
      <c r="A433" s="26">
        <v>42593</v>
      </c>
      <c r="B433" s="23">
        <v>33.247660000000003</v>
      </c>
      <c r="C433" s="20">
        <f t="shared" si="0"/>
        <v>4.3347988670698395E-3</v>
      </c>
      <c r="D433" s="24">
        <f t="shared" si="1"/>
        <v>1.8790481217949963E-5</v>
      </c>
      <c r="E433" s="1"/>
    </row>
    <row r="434" spans="1:5" ht="15">
      <c r="A434" s="26">
        <v>42592</v>
      </c>
      <c r="B434" s="23">
        <v>33.103850000000001</v>
      </c>
      <c r="C434" s="20">
        <f t="shared" si="0"/>
        <v>-1.1231449243448089E-2</v>
      </c>
      <c r="D434" s="24">
        <f t="shared" si="1"/>
        <v>1.2614545210815065E-4</v>
      </c>
      <c r="E434" s="1"/>
    </row>
    <row r="435" spans="1:5" ht="15">
      <c r="A435" s="26">
        <v>42591</v>
      </c>
      <c r="B435" s="23">
        <v>33.47775</v>
      </c>
      <c r="C435" s="20">
        <f t="shared" si="0"/>
        <v>-3.4304215476385802E-3</v>
      </c>
      <c r="D435" s="24">
        <f t="shared" si="1"/>
        <v>1.1767791994503072E-5</v>
      </c>
      <c r="E435" s="1"/>
    </row>
    <row r="436" spans="1:5" ht="15">
      <c r="A436" s="26">
        <v>42590</v>
      </c>
      <c r="B436" s="23">
        <v>33.592790000000001</v>
      </c>
      <c r="C436" s="20">
        <f t="shared" si="0"/>
        <v>1.7137398005413805E-3</v>
      </c>
      <c r="D436" s="24">
        <f t="shared" si="1"/>
        <v>2.9369041039596108E-6</v>
      </c>
      <c r="E436" s="1"/>
    </row>
    <row r="437" spans="1:5" ht="15">
      <c r="A437" s="26">
        <v>42587</v>
      </c>
      <c r="B437" s="23">
        <v>33.535269999999997</v>
      </c>
      <c r="C437" s="20">
        <f t="shared" si="0"/>
        <v>1.1501008651490813E-2</v>
      </c>
      <c r="D437" s="24">
        <f t="shared" si="1"/>
        <v>1.3227320000166651E-4</v>
      </c>
      <c r="E437" s="1"/>
    </row>
    <row r="438" spans="1:5" ht="15">
      <c r="A438" s="26">
        <v>42586</v>
      </c>
      <c r="B438" s="23">
        <v>33.151789999999998</v>
      </c>
      <c r="C438" s="20">
        <f t="shared" si="0"/>
        <v>9.5889013674951701E-3</v>
      </c>
      <c r="D438" s="24">
        <f t="shared" si="1"/>
        <v>9.1947029435550737E-5</v>
      </c>
      <c r="E438" s="1"/>
    </row>
    <row r="439" spans="1:5" ht="15">
      <c r="A439" s="26">
        <v>42585</v>
      </c>
      <c r="B439" s="23">
        <v>32.835419999999999</v>
      </c>
      <c r="C439" s="20">
        <f t="shared" si="0"/>
        <v>-1.4589439579806656E-3</v>
      </c>
      <c r="D439" s="24">
        <f t="shared" si="1"/>
        <v>2.1285174725282901E-6</v>
      </c>
      <c r="E439" s="1"/>
    </row>
    <row r="440" spans="1:5" ht="15">
      <c r="A440" s="26">
        <v>42584</v>
      </c>
      <c r="B440" s="23">
        <v>32.883360000000003</v>
      </c>
      <c r="C440" s="20">
        <f t="shared" si="0"/>
        <v>-8.3561639509244605E-3</v>
      </c>
      <c r="D440" s="24">
        <f t="shared" si="1"/>
        <v>6.9825475974729496E-5</v>
      </c>
      <c r="E440" s="1"/>
    </row>
    <row r="441" spans="1:5" ht="15">
      <c r="A441" s="26">
        <v>42583</v>
      </c>
      <c r="B441" s="23">
        <v>33.159289999999999</v>
      </c>
      <c r="C441" s="20">
        <f t="shared" si="0"/>
        <v>-2.8675633702599602E-4</v>
      </c>
      <c r="D441" s="24">
        <f t="shared" si="1"/>
        <v>8.2229196824566614E-8</v>
      </c>
      <c r="E441" s="1"/>
    </row>
    <row r="442" spans="1:5" ht="15">
      <c r="A442" s="26">
        <v>42580</v>
      </c>
      <c r="B442" s="23">
        <v>33.168799999999997</v>
      </c>
      <c r="C442" s="20">
        <f t="shared" si="0"/>
        <v>2.5849811766364191E-3</v>
      </c>
      <c r="D442" s="24">
        <f t="shared" si="1"/>
        <v>6.6821276835646056E-6</v>
      </c>
      <c r="E442" s="1"/>
    </row>
    <row r="443" spans="1:5" ht="15">
      <c r="A443" s="26">
        <v>42579</v>
      </c>
      <c r="B443" s="23">
        <v>33.083170000000003</v>
      </c>
      <c r="C443" s="20">
        <f t="shared" si="0"/>
        <v>-1.7241636122684752E-3</v>
      </c>
      <c r="D443" s="24">
        <f t="shared" si="1"/>
        <v>2.9727401618706768E-6</v>
      </c>
      <c r="E443" s="1"/>
    </row>
    <row r="444" spans="1:5" ht="15">
      <c r="A444" s="26">
        <v>42578</v>
      </c>
      <c r="B444" s="23">
        <v>33.140259999999998</v>
      </c>
      <c r="C444" s="20">
        <f t="shared" si="0"/>
        <v>-7.4369141417966944E-3</v>
      </c>
      <c r="D444" s="24">
        <f t="shared" si="1"/>
        <v>5.5307691952455665E-5</v>
      </c>
      <c r="E444" s="1"/>
    </row>
    <row r="445" spans="1:5" ht="15">
      <c r="A445" s="26">
        <v>42577</v>
      </c>
      <c r="B445" s="23">
        <v>33.387639999999998</v>
      </c>
      <c r="C445" s="20">
        <f t="shared" si="0"/>
        <v>1.1464596600242039E-2</v>
      </c>
      <c r="D445" s="24">
        <f t="shared" si="1"/>
        <v>1.3143697520628131E-4</v>
      </c>
      <c r="E445" s="1"/>
    </row>
    <row r="446" spans="1:5" ht="15">
      <c r="A446" s="26">
        <v>42576</v>
      </c>
      <c r="B446" s="23">
        <v>33.00705</v>
      </c>
      <c r="C446" s="20">
        <f t="shared" si="0"/>
        <v>8.6534102637796366E-4</v>
      </c>
      <c r="D446" s="24">
        <f t="shared" si="1"/>
        <v>7.488150919328676E-7</v>
      </c>
      <c r="E446" s="1"/>
    </row>
    <row r="447" spans="1:5" ht="15">
      <c r="A447" s="26">
        <v>42573</v>
      </c>
      <c r="B447" s="23">
        <v>32.978499999999997</v>
      </c>
      <c r="C447" s="20">
        <f t="shared" si="0"/>
        <v>1.1315964150740985E-2</v>
      </c>
      <c r="D447" s="24">
        <f t="shared" si="1"/>
        <v>1.2805104466085516E-4</v>
      </c>
      <c r="E447" s="1"/>
    </row>
    <row r="448" spans="1:5" ht="15">
      <c r="A448" s="26">
        <v>42572</v>
      </c>
      <c r="B448" s="23">
        <v>32.607419999999998</v>
      </c>
      <c r="C448" s="20">
        <f t="shared" si="0"/>
        <v>-4.0600204451190794E-2</v>
      </c>
      <c r="D448" s="24">
        <f t="shared" si="1"/>
        <v>1.6483766014784927E-3</v>
      </c>
      <c r="E448" s="1"/>
    </row>
    <row r="449" spans="1:5" ht="15">
      <c r="A449" s="26">
        <v>42571</v>
      </c>
      <c r="B449" s="23">
        <v>33.958530000000003</v>
      </c>
      <c r="C449" s="20">
        <f t="shared" si="0"/>
        <v>1.52455497042792E-2</v>
      </c>
      <c r="D449" s="24">
        <f t="shared" si="1"/>
        <v>2.3242678578564758E-4</v>
      </c>
      <c r="E449" s="1"/>
    </row>
    <row r="450" spans="1:5" ht="15">
      <c r="A450" s="26">
        <v>42570</v>
      </c>
      <c r="B450" s="23">
        <v>33.444740000000003</v>
      </c>
      <c r="C450" s="20">
        <f t="shared" si="0"/>
        <v>2.8493460037277794E-3</v>
      </c>
      <c r="D450" s="24">
        <f t="shared" si="1"/>
        <v>8.1187726489594672E-6</v>
      </c>
      <c r="E450" s="1"/>
    </row>
    <row r="451" spans="1:5" ht="15">
      <c r="A451" s="26">
        <v>42569</v>
      </c>
      <c r="B451" s="23">
        <v>33.349580000000003</v>
      </c>
      <c r="C451" s="20">
        <f t="shared" si="0"/>
        <v>-5.7045913613845494E-4</v>
      </c>
      <c r="D451" s="24">
        <f t="shared" si="1"/>
        <v>3.2542362600383228E-7</v>
      </c>
      <c r="E451" s="1"/>
    </row>
    <row r="452" spans="1:5" ht="15">
      <c r="A452" s="26">
        <v>42566</v>
      </c>
      <c r="B452" s="23">
        <v>33.368609999999997</v>
      </c>
      <c r="C452" s="20">
        <f t="shared" si="0"/>
        <v>-3.7002225257455174E-3</v>
      </c>
      <c r="D452" s="24">
        <f t="shared" si="1"/>
        <v>1.3691646740034536E-5</v>
      </c>
      <c r="E452" s="1"/>
    </row>
    <row r="453" spans="1:5" ht="15">
      <c r="A453" s="26">
        <v>42565</v>
      </c>
      <c r="B453" s="23">
        <v>33.492310000000003</v>
      </c>
      <c r="C453" s="20">
        <f t="shared" si="0"/>
        <v>5.4122769378211321E-3</v>
      </c>
      <c r="D453" s="24">
        <f t="shared" si="1"/>
        <v>2.929274165167049E-5</v>
      </c>
      <c r="E453" s="1"/>
    </row>
    <row r="454" spans="1:5" ht="15">
      <c r="A454" s="26">
        <v>42564</v>
      </c>
      <c r="B454" s="23">
        <v>33.311529999999998</v>
      </c>
      <c r="C454" s="20">
        <f t="shared" si="0"/>
        <v>2.0013090308310085E-3</v>
      </c>
      <c r="D454" s="24">
        <f t="shared" si="1"/>
        <v>4.0052378368857506E-6</v>
      </c>
      <c r="E454" s="1"/>
    </row>
    <row r="455" spans="1:5" ht="15">
      <c r="A455" s="26">
        <v>42563</v>
      </c>
      <c r="B455" s="23">
        <v>33.244929999999997</v>
      </c>
      <c r="C455" s="20">
        <f t="shared" si="0"/>
        <v>1.6157539929926003E-2</v>
      </c>
      <c r="D455" s="24">
        <f t="shared" si="1"/>
        <v>2.6106609658715316E-4</v>
      </c>
      <c r="E455" s="1"/>
    </row>
    <row r="456" spans="1:5" ht="15">
      <c r="A456" s="26">
        <v>42562</v>
      </c>
      <c r="B456" s="23">
        <v>32.712090000000003</v>
      </c>
      <c r="C456" s="20">
        <f t="shared" si="0"/>
        <v>1.1114330222210918E-2</v>
      </c>
      <c r="D456" s="24">
        <f t="shared" si="1"/>
        <v>1.2352833628835101E-4</v>
      </c>
      <c r="E456" s="1"/>
    </row>
    <row r="457" spans="1:5" ht="15">
      <c r="A457" s="26">
        <v>42559</v>
      </c>
      <c r="B457" s="23">
        <v>32.350529999999999</v>
      </c>
      <c r="C457" s="20">
        <f t="shared" si="0"/>
        <v>2.3810682212098883E-2</v>
      </c>
      <c r="D457" s="24">
        <f t="shared" si="1"/>
        <v>5.6694858740556219E-4</v>
      </c>
      <c r="E457" s="1"/>
    </row>
    <row r="458" spans="1:5" ht="15">
      <c r="A458" s="26">
        <v>42558</v>
      </c>
      <c r="B458" s="23">
        <v>31.58934</v>
      </c>
      <c r="C458" s="20">
        <f t="shared" si="0"/>
        <v>6.952079808457105E-3</v>
      </c>
      <c r="D458" s="24">
        <f t="shared" si="1"/>
        <v>4.833141366315698E-5</v>
      </c>
      <c r="E458" s="1"/>
    </row>
    <row r="459" spans="1:5" ht="15">
      <c r="A459" s="26">
        <v>42557</v>
      </c>
      <c r="B459" s="23">
        <v>31.37049</v>
      </c>
      <c r="C459" s="20">
        <f t="shared" si="0"/>
        <v>8.8347578289013681E-3</v>
      </c>
      <c r="D459" s="24">
        <f t="shared" si="1"/>
        <v>7.8052945895334014E-5</v>
      </c>
      <c r="E459" s="1"/>
    </row>
    <row r="460" spans="1:5" ht="15">
      <c r="A460" s="26">
        <v>42556</v>
      </c>
      <c r="B460" s="23">
        <v>31.094560000000001</v>
      </c>
      <c r="C460" s="20">
        <f t="shared" si="0"/>
        <v>-2.1398841654523743E-3</v>
      </c>
      <c r="D460" s="24">
        <f t="shared" si="1"/>
        <v>4.5791042415538049E-6</v>
      </c>
      <c r="E460" s="1"/>
    </row>
    <row r="461" spans="1:5" ht="15">
      <c r="A461" s="26">
        <v>42552</v>
      </c>
      <c r="B461" s="23">
        <v>31.161169999999998</v>
      </c>
      <c r="C461" s="20">
        <f t="shared" si="0"/>
        <v>-1.5254153557120378E-3</v>
      </c>
      <c r="D461" s="24">
        <f t="shared" si="1"/>
        <v>2.3268920074420826E-6</v>
      </c>
      <c r="E461" s="1"/>
    </row>
    <row r="462" spans="1:5" ht="15">
      <c r="A462" s="26">
        <v>42551</v>
      </c>
      <c r="B462" s="23">
        <v>31.208739999999999</v>
      </c>
      <c r="C462" s="20">
        <f t="shared" si="0"/>
        <v>2.6882416540527133E-2</v>
      </c>
      <c r="D462" s="24">
        <f t="shared" si="1"/>
        <v>7.2266431905840679E-4</v>
      </c>
      <c r="E462" s="1"/>
    </row>
    <row r="463" spans="1:5" ht="15">
      <c r="A463" s="26">
        <v>42550</v>
      </c>
      <c r="B463" s="23">
        <v>30.380949999999999</v>
      </c>
      <c r="C463" s="20">
        <f t="shared" si="0"/>
        <v>2.3448486660156909E-2</v>
      </c>
      <c r="D463" s="24">
        <f t="shared" si="1"/>
        <v>5.4983152665155654E-4</v>
      </c>
      <c r="E463" s="1"/>
    </row>
    <row r="464" spans="1:5" ht="15">
      <c r="A464" s="26">
        <v>42549</v>
      </c>
      <c r="B464" s="23">
        <v>29.676850000000002</v>
      </c>
      <c r="C464" s="20">
        <f t="shared" si="0"/>
        <v>1.5183675539151032E-2</v>
      </c>
      <c r="D464" s="24">
        <f t="shared" si="1"/>
        <v>2.3054400287821338E-4</v>
      </c>
      <c r="E464" s="1"/>
    </row>
    <row r="465" spans="1:5" ht="15">
      <c r="A465" s="26">
        <v>42548</v>
      </c>
      <c r="B465" s="23">
        <v>29.229649999999999</v>
      </c>
      <c r="C465" s="20">
        <f t="shared" si="0"/>
        <v>-2.6659568041824105E-2</v>
      </c>
      <c r="D465" s="24">
        <f t="shared" si="1"/>
        <v>7.1073256817664912E-4</v>
      </c>
      <c r="E465" s="1"/>
    </row>
    <row r="466" spans="1:5" ht="15">
      <c r="A466" s="26">
        <v>42545</v>
      </c>
      <c r="B466" s="23">
        <v>30.019380000000002</v>
      </c>
      <c r="C466" s="20">
        <f t="shared" si="0"/>
        <v>-4.4631224726480408E-2</v>
      </c>
      <c r="D466" s="24">
        <f t="shared" si="1"/>
        <v>1.9919462205855963E-3</v>
      </c>
      <c r="E466" s="1"/>
    </row>
    <row r="467" spans="1:5" ht="15">
      <c r="A467" s="26">
        <v>42544</v>
      </c>
      <c r="B467" s="23">
        <v>31.389530000000001</v>
      </c>
      <c r="C467" s="20">
        <f t="shared" si="0"/>
        <v>2.1447214706819359E-2</v>
      </c>
      <c r="D467" s="24">
        <f t="shared" si="1"/>
        <v>4.5998301868040858E-4</v>
      </c>
      <c r="E467" s="1"/>
    </row>
    <row r="468" spans="1:5" ht="15">
      <c r="A468" s="26">
        <v>42543</v>
      </c>
      <c r="B468" s="23">
        <v>30.723479999999999</v>
      </c>
      <c r="C468" s="20">
        <f t="shared" si="0"/>
        <v>-9.2882522007703731E-4</v>
      </c>
      <c r="D468" s="24">
        <f t="shared" si="1"/>
        <v>8.6271628945115677E-7</v>
      </c>
      <c r="E468" s="1"/>
    </row>
    <row r="469" spans="1:5" ht="15">
      <c r="A469" s="26">
        <v>42542</v>
      </c>
      <c r="B469" s="23">
        <v>30.752030000000001</v>
      </c>
      <c r="C469" s="20">
        <f t="shared" si="0"/>
        <v>4.6521239815540873E-3</v>
      </c>
      <c r="D469" s="24">
        <f t="shared" si="1"/>
        <v>2.1642257539750655E-5</v>
      </c>
      <c r="E469" s="1"/>
    </row>
    <row r="470" spans="1:5" ht="15">
      <c r="A470" s="26">
        <v>42541</v>
      </c>
      <c r="B470" s="23">
        <v>30.609300000000001</v>
      </c>
      <c r="C470" s="20">
        <f t="shared" si="0"/>
        <v>1.2826400392713405E-2</v>
      </c>
      <c r="D470" s="24">
        <f t="shared" si="1"/>
        <v>1.6451654703419859E-4</v>
      </c>
      <c r="E470" s="1"/>
    </row>
    <row r="471" spans="1:5" ht="15">
      <c r="A471" s="26">
        <v>42538</v>
      </c>
      <c r="B471" s="23">
        <v>30.219200000000001</v>
      </c>
      <c r="C471" s="20">
        <f t="shared" si="0"/>
        <v>2.2066606615094402E-3</v>
      </c>
      <c r="D471" s="24">
        <f t="shared" si="1"/>
        <v>4.8693512750532799E-6</v>
      </c>
      <c r="E471" s="1"/>
    </row>
    <row r="472" spans="1:5" ht="15">
      <c r="A472" s="26">
        <v>42537</v>
      </c>
      <c r="B472" s="23">
        <v>30.15259</v>
      </c>
      <c r="C472" s="20">
        <f t="shared" si="0"/>
        <v>2.527684826187281E-3</v>
      </c>
      <c r="D472" s="24">
        <f t="shared" si="1"/>
        <v>6.3891905805374253E-6</v>
      </c>
      <c r="E472" s="1"/>
    </row>
    <row r="473" spans="1:5" ht="15">
      <c r="A473" s="26">
        <v>42536</v>
      </c>
      <c r="B473" s="23">
        <v>30.07647</v>
      </c>
      <c r="C473" s="20">
        <f t="shared" si="0"/>
        <v>-1.6627914565338284E-2</v>
      </c>
      <c r="D473" s="24">
        <f t="shared" si="1"/>
        <v>2.7648754279218903E-4</v>
      </c>
      <c r="E473" s="1"/>
    </row>
    <row r="474" spans="1:5" ht="15">
      <c r="A474" s="26">
        <v>42535</v>
      </c>
      <c r="B474" s="23">
        <v>30.580760000000001</v>
      </c>
      <c r="C474" s="20">
        <f t="shared" si="0"/>
        <v>-9.3283131507185247E-4</v>
      </c>
      <c r="D474" s="24">
        <f t="shared" si="1"/>
        <v>8.7017426237868171E-7</v>
      </c>
      <c r="E474" s="1"/>
    </row>
    <row r="475" spans="1:5" ht="15">
      <c r="A475" s="26">
        <v>42534</v>
      </c>
      <c r="B475" s="23">
        <v>30.609300000000001</v>
      </c>
      <c r="C475" s="20">
        <f t="shared" si="0"/>
        <v>4.0491153516674615E-3</v>
      </c>
      <c r="D475" s="24">
        <f t="shared" si="1"/>
        <v>1.6395335131109111E-5</v>
      </c>
      <c r="E475" s="1"/>
    </row>
    <row r="476" spans="1:5" ht="15">
      <c r="A476" s="26">
        <v>42531</v>
      </c>
      <c r="B476" s="23">
        <v>30.485610000000001</v>
      </c>
      <c r="C476" s="20">
        <f t="shared" si="0"/>
        <v>3.1256965776915628E-3</v>
      </c>
      <c r="D476" s="24">
        <f t="shared" si="1"/>
        <v>9.7699790957927489E-6</v>
      </c>
      <c r="E476" s="1"/>
    </row>
    <row r="477" spans="1:5" ht="15">
      <c r="A477" s="26">
        <v>42530</v>
      </c>
      <c r="B477" s="23">
        <v>30.390470000000001</v>
      </c>
      <c r="C477" s="20">
        <f t="shared" si="0"/>
        <v>1.5668492483912747E-3</v>
      </c>
      <c r="D477" s="24">
        <f t="shared" si="1"/>
        <v>2.4550165671843024E-6</v>
      </c>
      <c r="E477" s="1"/>
    </row>
    <row r="478" spans="1:5" ht="15">
      <c r="A478" s="26">
        <v>42529</v>
      </c>
      <c r="B478" s="23">
        <v>30.342890000000001</v>
      </c>
      <c r="C478" s="20">
        <f t="shared" si="0"/>
        <v>3.1346686531238689E-4</v>
      </c>
      <c r="D478" s="24">
        <f t="shared" si="1"/>
        <v>9.8261475648774098E-8</v>
      </c>
      <c r="E478" s="1"/>
    </row>
    <row r="479" spans="1:5" ht="15">
      <c r="A479" s="26">
        <v>42528</v>
      </c>
      <c r="B479" s="23">
        <v>30.333379999999998</v>
      </c>
      <c r="C479" s="20">
        <f t="shared" si="0"/>
        <v>6.2933785507440377E-3</v>
      </c>
      <c r="D479" s="24">
        <f t="shared" si="1"/>
        <v>3.9606613582965124E-5</v>
      </c>
      <c r="E479" s="1"/>
    </row>
    <row r="480" spans="1:5" ht="15">
      <c r="A480" s="26">
        <v>42527</v>
      </c>
      <c r="B480" s="23">
        <v>30.143080000000001</v>
      </c>
      <c r="C480" s="20">
        <f t="shared" si="0"/>
        <v>1.8957628632837518E-3</v>
      </c>
      <c r="D480" s="24">
        <f t="shared" si="1"/>
        <v>3.5939168338058091E-6</v>
      </c>
      <c r="E480" s="1"/>
    </row>
    <row r="481" spans="1:5" ht="15">
      <c r="A481" s="26">
        <v>42524</v>
      </c>
      <c r="B481" s="23">
        <v>30.085989999999999</v>
      </c>
      <c r="C481" s="20">
        <f t="shared" si="0"/>
        <v>-4.4178690643770398E-3</v>
      </c>
      <c r="D481" s="24">
        <f t="shared" si="1"/>
        <v>1.9517567069979661E-5</v>
      </c>
      <c r="E481" s="1"/>
    </row>
    <row r="482" spans="1:5" ht="15">
      <c r="A482" s="26">
        <v>42523</v>
      </c>
      <c r="B482" s="23">
        <v>30.219200000000001</v>
      </c>
      <c r="C482" s="20">
        <f t="shared" si="0"/>
        <v>3.1536279155820715E-3</v>
      </c>
      <c r="D482" s="24">
        <f t="shared" si="1"/>
        <v>9.9453690299385217E-6</v>
      </c>
      <c r="E482" s="1"/>
    </row>
    <row r="483" spans="1:5" ht="15">
      <c r="A483" s="26">
        <v>42522</v>
      </c>
      <c r="B483" s="23">
        <v>30.12405</v>
      </c>
      <c r="C483" s="20">
        <f t="shared" si="0"/>
        <v>2.2136383529274546E-3</v>
      </c>
      <c r="D483" s="24">
        <f t="shared" si="1"/>
        <v>4.900194757551374E-6</v>
      </c>
      <c r="E483" s="1"/>
    </row>
    <row r="484" spans="1:5" ht="15">
      <c r="A484" s="26">
        <v>42521</v>
      </c>
      <c r="B484" s="23">
        <v>30.05744</v>
      </c>
      <c r="C484" s="20">
        <f t="shared" si="0"/>
        <v>6.3332162324260613E-4</v>
      </c>
      <c r="D484" s="24">
        <f t="shared" si="1"/>
        <v>4.0109627846664952E-7</v>
      </c>
      <c r="E484" s="1"/>
    </row>
    <row r="485" spans="1:5" ht="15">
      <c r="A485" s="26">
        <v>42517</v>
      </c>
      <c r="B485" s="23">
        <v>30.038409999999999</v>
      </c>
      <c r="C485" s="20">
        <f t="shared" si="0"/>
        <v>2.5373050927022306E-3</v>
      </c>
      <c r="D485" s="24">
        <f t="shared" si="1"/>
        <v>6.4379171334526748E-6</v>
      </c>
      <c r="E485" s="1"/>
    </row>
    <row r="486" spans="1:5" ht="15">
      <c r="A486" s="26">
        <v>42516</v>
      </c>
      <c r="B486" s="23">
        <v>29.962289999999999</v>
      </c>
      <c r="C486" s="20">
        <f t="shared" si="0"/>
        <v>3.1807115735109008E-3</v>
      </c>
      <c r="D486" s="24">
        <f t="shared" si="1"/>
        <v>1.0116926113866191E-5</v>
      </c>
      <c r="E486" s="1"/>
    </row>
    <row r="487" spans="1:5" ht="15">
      <c r="A487" s="26">
        <v>42515</v>
      </c>
      <c r="B487" s="23">
        <v>29.867139999999999</v>
      </c>
      <c r="C487" s="20">
        <f t="shared" si="0"/>
        <v>1.0568542245868361E-2</v>
      </c>
      <c r="D487" s="24">
        <f t="shared" si="1"/>
        <v>1.1169408520270424E-4</v>
      </c>
      <c r="E487" s="1"/>
    </row>
    <row r="488" spans="1:5" ht="15">
      <c r="A488" s="26">
        <v>42514</v>
      </c>
      <c r="B488" s="23">
        <v>29.553149999999999</v>
      </c>
      <c r="C488" s="20">
        <f t="shared" si="0"/>
        <v>2.7085896212667489E-2</v>
      </c>
      <c r="D488" s="24">
        <f t="shared" si="1"/>
        <v>7.3364577364339501E-4</v>
      </c>
      <c r="E488" s="1"/>
    </row>
    <row r="489" spans="1:5" ht="15">
      <c r="A489" s="26">
        <v>42513</v>
      </c>
      <c r="B489" s="23">
        <v>28.76342</v>
      </c>
      <c r="C489" s="20">
        <f t="shared" si="0"/>
        <v>2.6499248240413708E-3</v>
      </c>
      <c r="D489" s="24">
        <f t="shared" si="1"/>
        <v>7.0221015730706906E-6</v>
      </c>
      <c r="E489" s="1"/>
    </row>
    <row r="490" spans="1:5" ht="15">
      <c r="A490" s="26">
        <v>42510</v>
      </c>
      <c r="B490" s="23">
        <v>28.6873</v>
      </c>
      <c r="C490" s="20">
        <f t="shared" si="0"/>
        <v>1.739746688236626E-2</v>
      </c>
      <c r="D490" s="24">
        <f t="shared" si="1"/>
        <v>3.0267185392303083E-4</v>
      </c>
      <c r="E490" s="1"/>
    </row>
    <row r="491" spans="1:5" ht="15">
      <c r="A491" s="26">
        <v>42509</v>
      </c>
      <c r="B491" s="23">
        <v>28.192530000000001</v>
      </c>
      <c r="C491" s="20">
        <f t="shared" si="0"/>
        <v>-1.2076807876864885E-2</v>
      </c>
      <c r="D491" s="24">
        <f t="shared" si="1"/>
        <v>1.4584928849470572E-4</v>
      </c>
      <c r="E491" s="1"/>
    </row>
    <row r="492" spans="1:5" ht="15">
      <c r="A492" s="26">
        <v>42508</v>
      </c>
      <c r="B492" s="23">
        <v>28.535070000000001</v>
      </c>
      <c r="C492" s="20">
        <f t="shared" si="0"/>
        <v>3.3368021897880464E-4</v>
      </c>
      <c r="D492" s="24">
        <f t="shared" si="1"/>
        <v>1.1134248853774302E-7</v>
      </c>
      <c r="E492" s="1"/>
    </row>
    <row r="493" spans="1:5" ht="15">
      <c r="A493" s="26">
        <v>42507</v>
      </c>
      <c r="B493" s="23">
        <v>28.525549999999999</v>
      </c>
      <c r="C493" s="20">
        <f t="shared" si="0"/>
        <v>-1.3583139978346549E-2</v>
      </c>
      <c r="D493" s="24">
        <f t="shared" si="1"/>
        <v>1.8450169167135629E-4</v>
      </c>
      <c r="E493" s="1"/>
    </row>
    <row r="494" spans="1:5" ht="15">
      <c r="A494" s="26">
        <v>42506</v>
      </c>
      <c r="B494" s="23">
        <v>28.915659999999999</v>
      </c>
      <c r="C494" s="20">
        <f t="shared" si="0"/>
        <v>1.5920618777814054E-2</v>
      </c>
      <c r="D494" s="24">
        <f t="shared" si="1"/>
        <v>2.5346610226848544E-4</v>
      </c>
      <c r="E494" s="1"/>
    </row>
    <row r="495" spans="1:5" ht="15">
      <c r="A495" s="26">
        <v>42503</v>
      </c>
      <c r="B495" s="23">
        <v>28.458950000000002</v>
      </c>
      <c r="C495" s="20">
        <f t="shared" si="0"/>
        <v>5.0275595998109388E-3</v>
      </c>
      <c r="D495" s="24">
        <f t="shared" si="1"/>
        <v>2.5276355529651126E-5</v>
      </c>
      <c r="E495" s="1"/>
    </row>
    <row r="496" spans="1:5" ht="15">
      <c r="A496" s="26">
        <v>42502</v>
      </c>
      <c r="B496" s="23">
        <v>28.316230000000001</v>
      </c>
      <c r="C496" s="20">
        <f t="shared" si="0"/>
        <v>-1.0029969234331517E-2</v>
      </c>
      <c r="D496" s="24">
        <f t="shared" si="1"/>
        <v>1.0060028284163677E-4</v>
      </c>
      <c r="E496" s="1"/>
    </row>
    <row r="497" spans="1:5" ht="15">
      <c r="A497" s="26">
        <v>42501</v>
      </c>
      <c r="B497" s="23">
        <v>28.601669999999999</v>
      </c>
      <c r="C497" s="20">
        <f t="shared" si="0"/>
        <v>-2.6578478501818863E-3</v>
      </c>
      <c r="D497" s="24">
        <f t="shared" si="1"/>
        <v>7.0641551947164746E-6</v>
      </c>
      <c r="E497" s="1"/>
    </row>
    <row r="498" spans="1:5" ht="15">
      <c r="A498" s="26">
        <v>42500</v>
      </c>
      <c r="B498" s="23">
        <v>28.677790000000002</v>
      </c>
      <c r="C498" s="20">
        <f t="shared" si="0"/>
        <v>1.1344966783085291E-2</v>
      </c>
      <c r="D498" s="24">
        <f t="shared" si="1"/>
        <v>1.287082713093086E-4</v>
      </c>
      <c r="E498" s="1"/>
    </row>
    <row r="499" spans="1:5" ht="15">
      <c r="A499" s="26">
        <v>42499</v>
      </c>
      <c r="B499" s="23">
        <v>28.354279999999999</v>
      </c>
      <c r="C499" s="20">
        <f t="shared" si="0"/>
        <v>-8.0215517274063609E-3</v>
      </c>
      <c r="D499" s="24">
        <f t="shared" si="1"/>
        <v>6.4345292115455978E-5</v>
      </c>
      <c r="E499" s="1"/>
    </row>
    <row r="500" spans="1:5" ht="15">
      <c r="A500" s="26">
        <v>42496</v>
      </c>
      <c r="B500" s="23">
        <v>28.582640000000001</v>
      </c>
      <c r="C500" s="20">
        <f t="shared" si="0"/>
        <v>4.6714153017290939E-3</v>
      </c>
      <c r="D500" s="24">
        <f t="shared" si="1"/>
        <v>2.1822120921228721E-5</v>
      </c>
      <c r="E500" s="1"/>
    </row>
    <row r="501" spans="1:5" ht="15">
      <c r="A501" s="26">
        <v>42495</v>
      </c>
      <c r="B501" s="23">
        <v>28.44943</v>
      </c>
      <c r="C501" s="20">
        <f t="shared" si="0"/>
        <v>1.6734892419121622E-3</v>
      </c>
      <c r="D501" s="24">
        <f t="shared" si="1"/>
        <v>2.8005662427957435E-6</v>
      </c>
      <c r="E501" s="1"/>
    </row>
    <row r="502" spans="1:5" ht="15">
      <c r="A502" s="26">
        <v>42494</v>
      </c>
      <c r="B502" s="23">
        <v>28.401859999999999</v>
      </c>
      <c r="C502" s="20">
        <f t="shared" si="0"/>
        <v>-8.3402786933684837E-3</v>
      </c>
      <c r="D502" s="24">
        <f t="shared" si="1"/>
        <v>6.9560248683056303E-5</v>
      </c>
      <c r="E502" s="1"/>
    </row>
    <row r="503" spans="1:5" ht="15">
      <c r="A503" s="26">
        <v>42493</v>
      </c>
      <c r="B503" s="23">
        <v>28.63973</v>
      </c>
      <c r="C503" s="20">
        <f t="shared" si="0"/>
        <v>-8.2009942331562891E-3</v>
      </c>
      <c r="D503" s="24">
        <f t="shared" si="1"/>
        <v>6.7256306412262704E-5</v>
      </c>
      <c r="E503" s="1"/>
    </row>
    <row r="504" spans="1:5" ht="15">
      <c r="A504" s="26">
        <v>42492</v>
      </c>
      <c r="B504" s="23">
        <v>28.87557</v>
      </c>
      <c r="C504" s="20">
        <f t="shared" si="0"/>
        <v>1.0839622894808904E-2</v>
      </c>
      <c r="D504" s="24">
        <f t="shared" si="1"/>
        <v>1.1749742450166536E-4</v>
      </c>
      <c r="E504" s="1"/>
    </row>
    <row r="505" spans="1:5" ht="15">
      <c r="A505" s="26">
        <v>42489</v>
      </c>
      <c r="B505" s="23">
        <v>28.564260000000001</v>
      </c>
      <c r="C505" s="20">
        <f t="shared" si="0"/>
        <v>-2.7041877613943017E-2</v>
      </c>
      <c r="D505" s="24">
        <f t="shared" si="1"/>
        <v>7.3126314488747247E-4</v>
      </c>
      <c r="E505" s="1"/>
    </row>
    <row r="506" spans="1:5" ht="15">
      <c r="A506" s="26">
        <v>42488</v>
      </c>
      <c r="B506" s="23">
        <v>29.34723</v>
      </c>
      <c r="C506" s="20">
        <f t="shared" si="0"/>
        <v>-2.0363547723192103E-2</v>
      </c>
      <c r="D506" s="24">
        <f t="shared" si="1"/>
        <v>4.1467407587472227E-4</v>
      </c>
      <c r="E506" s="1"/>
    </row>
    <row r="507" spans="1:5" ht="15">
      <c r="A507" s="26">
        <v>42487</v>
      </c>
      <c r="B507" s="23">
        <v>29.950970000000002</v>
      </c>
      <c r="C507" s="20">
        <f t="shared" si="0"/>
        <v>1.1084894096412598E-2</v>
      </c>
      <c r="D507" s="24">
        <f t="shared" si="1"/>
        <v>1.2287487712868287E-4</v>
      </c>
      <c r="E507" s="1"/>
    </row>
    <row r="508" spans="1:5" ht="15">
      <c r="A508" s="26">
        <v>42486</v>
      </c>
      <c r="B508" s="23">
        <v>29.620799999999999</v>
      </c>
      <c r="C508" s="20">
        <f t="shared" si="0"/>
        <v>3.1840805696198315E-4</v>
      </c>
      <c r="D508" s="24">
        <f t="shared" si="1"/>
        <v>1.0138369073830551E-7</v>
      </c>
      <c r="E508" s="1"/>
    </row>
    <row r="509" spans="1:5" ht="15">
      <c r="A509" s="26">
        <v>42485</v>
      </c>
      <c r="B509" s="23">
        <v>29.611370000000001</v>
      </c>
      <c r="C509" s="20">
        <f t="shared" si="0"/>
        <v>-7.932623898024245E-3</v>
      </c>
      <c r="D509" s="24">
        <f t="shared" si="1"/>
        <v>6.2926521907505373E-5</v>
      </c>
      <c r="E509" s="1"/>
    </row>
    <row r="510" spans="1:5" ht="15">
      <c r="A510" s="26">
        <v>42482</v>
      </c>
      <c r="B510" s="23">
        <v>29.847200000000001</v>
      </c>
      <c r="C510" s="20">
        <f t="shared" si="0"/>
        <v>-1.0375774061093766E-2</v>
      </c>
      <c r="D510" s="24">
        <f t="shared" si="1"/>
        <v>1.0765668736686623E-4</v>
      </c>
      <c r="E510" s="1"/>
    </row>
    <row r="511" spans="1:5" ht="15">
      <c r="A511" s="26">
        <v>42481</v>
      </c>
      <c r="B511" s="23">
        <v>30.1585</v>
      </c>
      <c r="C511" s="20">
        <f t="shared" si="0"/>
        <v>-9.3793558320804304E-4</v>
      </c>
      <c r="D511" s="24">
        <f t="shared" si="1"/>
        <v>8.7972315824781184E-7</v>
      </c>
      <c r="E511" s="1"/>
    </row>
    <row r="512" spans="1:5" ht="15">
      <c r="A512" s="26">
        <v>42480</v>
      </c>
      <c r="B512" s="23">
        <v>30.186800000000002</v>
      </c>
      <c r="C512" s="20">
        <f t="shared" si="0"/>
        <v>1.2578614474913832E-2</v>
      </c>
      <c r="D512" s="24">
        <f t="shared" si="1"/>
        <v>1.5822154210851178E-4</v>
      </c>
      <c r="E512" s="1"/>
    </row>
    <row r="513" spans="1:5" ht="15">
      <c r="A513" s="26">
        <v>42479</v>
      </c>
      <c r="B513" s="23">
        <v>29.809470000000001</v>
      </c>
      <c r="C513" s="20">
        <f t="shared" si="0"/>
        <v>-1.5807974652526002E-3</v>
      </c>
      <c r="D513" s="24">
        <f t="shared" si="1"/>
        <v>2.498920626149046E-6</v>
      </c>
      <c r="E513" s="1"/>
    </row>
    <row r="514" spans="1:5" ht="15">
      <c r="A514" s="26">
        <v>42478</v>
      </c>
      <c r="B514" s="23">
        <v>29.856629999999999</v>
      </c>
      <c r="C514" s="20">
        <f t="shared" si="0"/>
        <v>6.0211123446639253E-3</v>
      </c>
      <c r="D514" s="24">
        <f t="shared" si="1"/>
        <v>3.625379386706431E-5</v>
      </c>
      <c r="E514" s="1"/>
    </row>
    <row r="515" spans="1:5" ht="15">
      <c r="A515" s="26">
        <v>42475</v>
      </c>
      <c r="B515" s="23">
        <v>29.677399999999999</v>
      </c>
      <c r="C515" s="20">
        <f t="shared" si="0"/>
        <v>-1.074923300220504E-2</v>
      </c>
      <c r="D515" s="24">
        <f t="shared" si="1"/>
        <v>1.1554601013569398E-4</v>
      </c>
      <c r="E515" s="1"/>
    </row>
    <row r="516" spans="1:5" ht="15">
      <c r="A516" s="26">
        <v>42474</v>
      </c>
      <c r="B516" s="23">
        <v>29.99813</v>
      </c>
      <c r="C516" s="20">
        <f t="shared" si="0"/>
        <v>-1.0324168762436456E-2</v>
      </c>
      <c r="D516" s="24">
        <f t="shared" si="1"/>
        <v>1.065884606352687E-4</v>
      </c>
      <c r="E516" s="1"/>
    </row>
    <row r="517" spans="1:5" ht="15">
      <c r="A517" s="26">
        <v>42473</v>
      </c>
      <c r="B517" s="23">
        <v>30.309439999999999</v>
      </c>
      <c r="C517" s="20">
        <f t="shared" si="0"/>
        <v>8.4388295016028323E-3</v>
      </c>
      <c r="D517" s="24">
        <f t="shared" si="1"/>
        <v>7.1213843357122308E-5</v>
      </c>
      <c r="E517" s="1"/>
    </row>
    <row r="518" spans="1:5" ht="15">
      <c r="A518" s="26">
        <v>42472</v>
      </c>
      <c r="B518" s="23">
        <v>30.054739999999999</v>
      </c>
      <c r="C518" s="20">
        <f t="shared" si="0"/>
        <v>5.9816391335563816E-3</v>
      </c>
      <c r="D518" s="24">
        <f t="shared" si="1"/>
        <v>3.5780006724093138E-5</v>
      </c>
      <c r="E518" s="1"/>
    </row>
    <row r="519" spans="1:5" ht="15">
      <c r="A519" s="26">
        <v>42471</v>
      </c>
      <c r="B519" s="23">
        <v>29.875499999999999</v>
      </c>
      <c r="C519" s="20">
        <f t="shared" si="0"/>
        <v>1.2637058737894529E-3</v>
      </c>
      <c r="D519" s="24">
        <f t="shared" si="1"/>
        <v>1.5969525354499644E-6</v>
      </c>
      <c r="E519" s="1"/>
    </row>
    <row r="520" spans="1:5" ht="15">
      <c r="A520" s="26">
        <v>42468</v>
      </c>
      <c r="B520" s="23">
        <v>29.837769999999999</v>
      </c>
      <c r="C520" s="20">
        <f t="shared" si="0"/>
        <v>2.5325487147068045E-3</v>
      </c>
      <c r="D520" s="24">
        <f t="shared" si="1"/>
        <v>6.4138029923630876E-6</v>
      </c>
      <c r="E520" s="1"/>
    </row>
    <row r="521" spans="1:5" ht="15">
      <c r="A521" s="26">
        <v>42467</v>
      </c>
      <c r="B521" s="23">
        <v>29.7623</v>
      </c>
      <c r="C521" s="20">
        <f t="shared" si="0"/>
        <v>-1.6659230145274397E-2</v>
      </c>
      <c r="D521" s="24">
        <f t="shared" si="1"/>
        <v>2.7752994903321919E-4</v>
      </c>
      <c r="E521" s="1"/>
    </row>
    <row r="522" spans="1:5" ht="15">
      <c r="A522" s="26">
        <v>42466</v>
      </c>
      <c r="B522" s="23">
        <v>30.262270000000001</v>
      </c>
      <c r="C522" s="20">
        <f t="shared" si="0"/>
        <v>5.6267477249631161E-3</v>
      </c>
      <c r="D522" s="24">
        <f t="shared" si="1"/>
        <v>3.16602899603776E-5</v>
      </c>
      <c r="E522" s="1"/>
    </row>
    <row r="523" spans="1:5" ht="15">
      <c r="A523" s="26">
        <v>42465</v>
      </c>
      <c r="B523" s="23">
        <v>30.092469999999999</v>
      </c>
      <c r="C523" s="20">
        <f t="shared" si="0"/>
        <v>-3.1297683930276566E-3</v>
      </c>
      <c r="D523" s="24">
        <f t="shared" si="1"/>
        <v>9.7954501939949204E-6</v>
      </c>
      <c r="E523" s="1"/>
    </row>
    <row r="524" spans="1:5" ht="15">
      <c r="A524" s="26">
        <v>42464</v>
      </c>
      <c r="B524" s="23">
        <v>30.186800000000002</v>
      </c>
      <c r="C524" s="20">
        <f t="shared" si="0"/>
        <v>-1.3964805775180339E-2</v>
      </c>
      <c r="D524" s="24">
        <f t="shared" si="1"/>
        <v>1.9501580033851013E-4</v>
      </c>
      <c r="E524" s="1"/>
    </row>
    <row r="525" spans="1:5" ht="15">
      <c r="A525" s="26">
        <v>42461</v>
      </c>
      <c r="B525" s="23">
        <v>30.61131</v>
      </c>
      <c r="C525" s="20">
        <f t="shared" si="0"/>
        <v>3.086626186771196E-3</v>
      </c>
      <c r="D525" s="24">
        <f t="shared" si="1"/>
        <v>9.5272612168616944E-6</v>
      </c>
      <c r="E525" s="1"/>
    </row>
    <row r="526" spans="1:5" ht="15">
      <c r="A526" s="26">
        <v>42460</v>
      </c>
      <c r="B526" s="23">
        <v>30.516970000000001</v>
      </c>
      <c r="C526" s="20">
        <f t="shared" si="0"/>
        <v>-1.1066771315160278E-2</v>
      </c>
      <c r="D526" s="24">
        <f t="shared" si="1"/>
        <v>1.2247342734205435E-4</v>
      </c>
      <c r="E526" s="1"/>
    </row>
    <row r="527" spans="1:5" ht="15">
      <c r="A527" s="26">
        <v>42459</v>
      </c>
      <c r="B527" s="23">
        <v>30.856570000000001</v>
      </c>
      <c r="C527" s="20">
        <f t="shared" si="0"/>
        <v>1.0139848161792487E-2</v>
      </c>
      <c r="D527" s="24">
        <f t="shared" si="1"/>
        <v>1.0281652074420649E-4</v>
      </c>
      <c r="E527" s="1"/>
    </row>
    <row r="528" spans="1:5" ht="15">
      <c r="A528" s="26">
        <v>42458</v>
      </c>
      <c r="B528" s="23">
        <v>30.545269999999999</v>
      </c>
      <c r="C528" s="20">
        <f t="shared" si="0"/>
        <v>1.4934871134804613E-2</v>
      </c>
      <c r="D528" s="24">
        <f t="shared" si="1"/>
        <v>2.2305037581322001E-4</v>
      </c>
      <c r="E528" s="1"/>
    </row>
    <row r="529" spans="1:5" ht="15">
      <c r="A529" s="26">
        <v>42457</v>
      </c>
      <c r="B529" s="23">
        <v>30.092469999999999</v>
      </c>
      <c r="C529" s="20">
        <f t="shared" si="0"/>
        <v>6.2693134130495669E-4</v>
      </c>
      <c r="D529" s="24">
        <f t="shared" si="1"/>
        <v>3.9304290671043209E-7</v>
      </c>
      <c r="E529" s="1"/>
    </row>
    <row r="530" spans="1:5" ht="15">
      <c r="A530" s="26">
        <v>42453</v>
      </c>
      <c r="B530" s="23">
        <v>30.073609999999999</v>
      </c>
      <c r="C530" s="20">
        <f t="shared" si="0"/>
        <v>-3.7566997343327448E-3</v>
      </c>
      <c r="D530" s="24">
        <f t="shared" si="1"/>
        <v>1.4112792893935716E-5</v>
      </c>
      <c r="E530" s="1"/>
    </row>
    <row r="531" spans="1:5" ht="15">
      <c r="A531" s="26">
        <v>42452</v>
      </c>
      <c r="B531" s="23">
        <v>30.186800000000002</v>
      </c>
      <c r="C531" s="20">
        <f t="shared" si="0"/>
        <v>-9.9503964513087753E-3</v>
      </c>
      <c r="D531" s="24">
        <f t="shared" si="1"/>
        <v>9.9010389538218267E-5</v>
      </c>
      <c r="E531" s="1"/>
    </row>
    <row r="532" spans="1:5" ht="15">
      <c r="A532" s="26">
        <v>42451</v>
      </c>
      <c r="B532" s="23">
        <v>30.488669999999999</v>
      </c>
      <c r="C532" s="20">
        <f t="shared" si="0"/>
        <v>-6.18726986545219E-4</v>
      </c>
      <c r="D532" s="24">
        <f t="shared" si="1"/>
        <v>3.8282308387932761E-7</v>
      </c>
      <c r="E532" s="1"/>
    </row>
    <row r="533" spans="1:5" ht="15">
      <c r="A533" s="26">
        <v>42450</v>
      </c>
      <c r="B533" s="23">
        <v>30.507539999999999</v>
      </c>
      <c r="C533" s="20">
        <f t="shared" si="0"/>
        <v>-1.0458259973101342E-2</v>
      </c>
      <c r="D533" s="24">
        <f t="shared" si="1"/>
        <v>1.0937520166497368E-4</v>
      </c>
      <c r="E533" s="1"/>
    </row>
    <row r="534" spans="1:5" ht="15">
      <c r="A534" s="26">
        <v>42447</v>
      </c>
      <c r="B534" s="23">
        <v>30.82827</v>
      </c>
      <c r="C534" s="20">
        <f t="shared" si="0"/>
        <v>2.1652355057386892E-2</v>
      </c>
      <c r="D534" s="24">
        <f t="shared" si="1"/>
        <v>4.6882447953114771E-4</v>
      </c>
      <c r="E534" s="1"/>
    </row>
    <row r="535" spans="1:5" ht="15">
      <c r="A535" s="26">
        <v>42446</v>
      </c>
      <c r="B535" s="23">
        <v>30.167940000000002</v>
      </c>
      <c r="C535" s="20">
        <f t="shared" si="0"/>
        <v>9.1096027390481366E-3</v>
      </c>
      <c r="D535" s="24">
        <f t="shared" si="1"/>
        <v>8.2984862063273309E-5</v>
      </c>
      <c r="E535" s="1"/>
    </row>
    <row r="536" spans="1:5" ht="15">
      <c r="A536" s="26">
        <v>42445</v>
      </c>
      <c r="B536" s="23">
        <v>29.894369999999999</v>
      </c>
      <c r="C536" s="20">
        <f t="shared" si="0"/>
        <v>1.2632426241815785E-3</v>
      </c>
      <c r="D536" s="24">
        <f t="shared" si="1"/>
        <v>1.5957819275491609E-6</v>
      </c>
      <c r="E536" s="1"/>
    </row>
    <row r="537" spans="1:5" ht="15">
      <c r="A537" s="26">
        <v>42444</v>
      </c>
      <c r="B537" s="23">
        <v>29.856629999999999</v>
      </c>
      <c r="C537" s="20">
        <f t="shared" si="0"/>
        <v>6.9751548769738884E-3</v>
      </c>
      <c r="D537" s="24">
        <f t="shared" si="1"/>
        <v>4.8652785557772621E-5</v>
      </c>
      <c r="E537" s="1"/>
    </row>
    <row r="538" spans="1:5" ht="15">
      <c r="A538" s="26">
        <v>42443</v>
      </c>
      <c r="B538" s="23">
        <v>29.649100000000001</v>
      </c>
      <c r="C538" s="20">
        <f t="shared" si="0"/>
        <v>-1.0444738843235622E-2</v>
      </c>
      <c r="D538" s="24">
        <f t="shared" si="1"/>
        <v>1.0909256950339501E-4</v>
      </c>
      <c r="E538" s="1"/>
    </row>
    <row r="539" spans="1:5" ht="15">
      <c r="A539" s="26">
        <v>42440</v>
      </c>
      <c r="B539" s="23">
        <v>29.9604</v>
      </c>
      <c r="C539" s="20">
        <f t="shared" si="0"/>
        <v>1.6188187567323289E-2</v>
      </c>
      <c r="D539" s="24">
        <f t="shared" si="1"/>
        <v>2.6205741671484032E-4</v>
      </c>
      <c r="E539" s="1"/>
    </row>
    <row r="540" spans="1:5" ht="15">
      <c r="A540" s="26">
        <v>42439</v>
      </c>
      <c r="B540" s="23">
        <v>29.479299999999999</v>
      </c>
      <c r="C540" s="20">
        <f t="shared" si="0"/>
        <v>1.2234596457873977E-2</v>
      </c>
      <c r="D540" s="24">
        <f t="shared" si="1"/>
        <v>1.4968535048702248E-4</v>
      </c>
      <c r="E540" s="1"/>
    </row>
    <row r="541" spans="1:5" ht="15">
      <c r="A541" s="26">
        <v>42438</v>
      </c>
      <c r="B541" s="23">
        <v>29.120830000000002</v>
      </c>
      <c r="C541" s="20">
        <f t="shared" si="0"/>
        <v>1.0092713304692519E-2</v>
      </c>
      <c r="D541" s="24">
        <f t="shared" si="1"/>
        <v>1.0186286185071739E-4</v>
      </c>
      <c r="E541" s="1"/>
    </row>
    <row r="542" spans="1:5" ht="15">
      <c r="A542" s="26">
        <v>42437</v>
      </c>
      <c r="B542" s="23">
        <v>28.828399999999998</v>
      </c>
      <c r="C542" s="20">
        <f t="shared" si="0"/>
        <v>-1.2357938248874649E-2</v>
      </c>
      <c r="D542" s="24">
        <f t="shared" si="1"/>
        <v>1.5271863776299903E-4</v>
      </c>
      <c r="E542" s="1"/>
    </row>
    <row r="543" spans="1:5" ht="15">
      <c r="A543" s="26">
        <v>42436</v>
      </c>
      <c r="B543" s="23">
        <v>29.186869999999999</v>
      </c>
      <c r="C543" s="20">
        <f t="shared" si="0"/>
        <v>1.0070107634852048E-2</v>
      </c>
      <c r="D543" s="24">
        <f t="shared" si="1"/>
        <v>1.014070677775055E-4</v>
      </c>
      <c r="E543" s="1"/>
    </row>
    <row r="544" spans="1:5" ht="15">
      <c r="A544" s="26">
        <v>42433</v>
      </c>
      <c r="B544" s="23">
        <v>28.89443</v>
      </c>
      <c r="C544" s="20">
        <f t="shared" si="0"/>
        <v>1.633828538546383E-3</v>
      </c>
      <c r="D544" s="24">
        <f t="shared" si="1"/>
        <v>2.6693956933686098E-6</v>
      </c>
      <c r="E544" s="1"/>
    </row>
    <row r="545" spans="1:5" ht="15">
      <c r="A545" s="26">
        <v>42432</v>
      </c>
      <c r="B545" s="23">
        <v>28.847259999999999</v>
      </c>
      <c r="C545" s="20">
        <f t="shared" si="0"/>
        <v>1.3087792568976181E-3</v>
      </c>
      <c r="D545" s="24">
        <f t="shared" si="1"/>
        <v>1.7129031432854815E-6</v>
      </c>
      <c r="E545" s="1"/>
    </row>
    <row r="546" spans="1:5" ht="15">
      <c r="A546" s="26">
        <v>42431</v>
      </c>
      <c r="B546" s="23">
        <v>28.809529999999999</v>
      </c>
      <c r="C546" s="20">
        <f t="shared" si="0"/>
        <v>5.5817627739161461E-3</v>
      </c>
      <c r="D546" s="24">
        <f t="shared" si="1"/>
        <v>3.1156075664276071E-5</v>
      </c>
      <c r="E546" s="1"/>
    </row>
    <row r="547" spans="1:5" ht="15">
      <c r="A547" s="26">
        <v>42430</v>
      </c>
      <c r="B547" s="23">
        <v>28.649170000000002</v>
      </c>
      <c r="C547" s="20">
        <f t="shared" si="0"/>
        <v>2.6019045149130275E-2</v>
      </c>
      <c r="D547" s="24">
        <f t="shared" si="1"/>
        <v>6.7699071047247971E-4</v>
      </c>
      <c r="E547" s="1"/>
    </row>
    <row r="548" spans="1:5" ht="15">
      <c r="A548" s="26">
        <v>42429</v>
      </c>
      <c r="B548" s="23">
        <v>27.913360000000001</v>
      </c>
      <c r="C548" s="20">
        <f t="shared" si="0"/>
        <v>-7.0718951210958529E-3</v>
      </c>
      <c r="D548" s="24">
        <f t="shared" si="1"/>
        <v>5.0011700603779329E-5</v>
      </c>
      <c r="E548" s="1"/>
    </row>
    <row r="549" spans="1:5" ht="15">
      <c r="A549" s="26">
        <v>42426</v>
      </c>
      <c r="B549" s="23">
        <v>28.111460000000001</v>
      </c>
      <c r="C549" s="20">
        <f t="shared" si="0"/>
        <v>6.0585572896293014E-3</v>
      </c>
      <c r="D549" s="24">
        <f t="shared" si="1"/>
        <v>3.6706116431720348E-5</v>
      </c>
      <c r="E549" s="1"/>
    </row>
    <row r="550" spans="1:5" ht="15">
      <c r="A550" s="26">
        <v>42425</v>
      </c>
      <c r="B550" s="23">
        <v>27.941659999999999</v>
      </c>
      <c r="C550" s="20">
        <f t="shared" si="0"/>
        <v>1.4623436140399808E-2</v>
      </c>
      <c r="D550" s="24">
        <f t="shared" si="1"/>
        <v>2.1384488455235124E-4</v>
      </c>
      <c r="E550" s="1"/>
    </row>
    <row r="551" spans="1:5" ht="15">
      <c r="A551" s="26">
        <v>42424</v>
      </c>
      <c r="B551" s="23">
        <v>27.53603</v>
      </c>
      <c r="C551" s="20">
        <f t="shared" si="0"/>
        <v>1.3450733792735287E-2</v>
      </c>
      <c r="D551" s="24">
        <f t="shared" si="1"/>
        <v>1.8092223956303098E-4</v>
      </c>
      <c r="E551" s="1"/>
    </row>
    <row r="552" spans="1:5" ht="15">
      <c r="A552" s="26">
        <v>42423</v>
      </c>
      <c r="B552" s="23">
        <v>27.168130000000001</v>
      </c>
      <c r="C552" s="20">
        <f t="shared" si="0"/>
        <v>-1.8916949070442762E-2</v>
      </c>
      <c r="D552" s="24">
        <f t="shared" si="1"/>
        <v>3.5785096213372528E-4</v>
      </c>
      <c r="E552" s="1"/>
    </row>
    <row r="553" spans="1:5" ht="15">
      <c r="A553" s="26">
        <v>42422</v>
      </c>
      <c r="B553" s="23">
        <v>27.686959999999999</v>
      </c>
      <c r="C553" s="20">
        <f t="shared" si="0"/>
        <v>2.2047196311559294E-2</v>
      </c>
      <c r="D553" s="24">
        <f t="shared" si="1"/>
        <v>4.8607886520043373E-4</v>
      </c>
      <c r="E553" s="1"/>
    </row>
    <row r="554" spans="1:5" ht="15">
      <c r="A554" s="26">
        <v>42419</v>
      </c>
      <c r="B554" s="23">
        <v>27.083220000000001</v>
      </c>
      <c r="C554" s="20">
        <f t="shared" si="0"/>
        <v>-2.4429594539694163E-2</v>
      </c>
      <c r="D554" s="24">
        <f t="shared" si="1"/>
        <v>5.9680508937385484E-4</v>
      </c>
      <c r="E554" s="1"/>
    </row>
    <row r="555" spans="1:5" ht="15">
      <c r="A555" s="26">
        <v>42418</v>
      </c>
      <c r="B555" s="23">
        <v>27.753</v>
      </c>
      <c r="C555" s="20">
        <f t="shared" si="0"/>
        <v>-1.6978336184214045E-3</v>
      </c>
      <c r="D555" s="24">
        <f t="shared" si="1"/>
        <v>2.8826389958419192E-6</v>
      </c>
      <c r="E555" s="1"/>
    </row>
    <row r="556" spans="1:5" ht="15">
      <c r="A556" s="26">
        <v>42417</v>
      </c>
      <c r="B556" s="23">
        <v>27.800160000000002</v>
      </c>
      <c r="C556" s="20">
        <f t="shared" si="0"/>
        <v>2.3691986052486246E-2</v>
      </c>
      <c r="D556" s="24">
        <f t="shared" si="1"/>
        <v>5.6131020311120286E-4</v>
      </c>
      <c r="E556" s="1"/>
    </row>
    <row r="557" spans="1:5" ht="15">
      <c r="A557" s="26">
        <v>42416</v>
      </c>
      <c r="B557" s="23">
        <v>27.149260000000002</v>
      </c>
      <c r="C557" s="20">
        <f t="shared" si="0"/>
        <v>4.8764599384708241E-3</v>
      </c>
      <c r="D557" s="24">
        <f t="shared" si="1"/>
        <v>2.3779861531510873E-5</v>
      </c>
      <c r="E557" s="1"/>
    </row>
    <row r="558" spans="1:5" ht="15">
      <c r="A558" s="26">
        <v>42412</v>
      </c>
      <c r="B558" s="23">
        <v>27.017189999999999</v>
      </c>
      <c r="C558" s="20">
        <f t="shared" si="0"/>
        <v>1.4773327726679403E-2</v>
      </c>
      <c r="D558" s="24">
        <f t="shared" si="1"/>
        <v>2.1825121211987444E-4</v>
      </c>
      <c r="E558" s="1"/>
    </row>
    <row r="559" spans="1:5" ht="15">
      <c r="A559" s="26">
        <v>42411</v>
      </c>
      <c r="B559" s="23">
        <v>26.620989999999999</v>
      </c>
      <c r="C559" s="20">
        <f t="shared" si="0"/>
        <v>-3.5416902946135484E-4</v>
      </c>
      <c r="D559" s="24">
        <f t="shared" si="1"/>
        <v>1.2543570142959802E-7</v>
      </c>
      <c r="E559" s="1"/>
    </row>
    <row r="560" spans="1:5" ht="15">
      <c r="A560" s="26">
        <v>42410</v>
      </c>
      <c r="B560" s="23">
        <v>26.630420000000001</v>
      </c>
      <c r="C560" s="20">
        <f t="shared" si="0"/>
        <v>-2.0337461414626321E-2</v>
      </c>
      <c r="D560" s="24">
        <f t="shared" si="1"/>
        <v>4.1361233679141442E-4</v>
      </c>
      <c r="E560" s="1"/>
    </row>
    <row r="561" spans="1:5" ht="15">
      <c r="A561" s="26">
        <v>42409</v>
      </c>
      <c r="B561" s="23">
        <v>27.17756</v>
      </c>
      <c r="C561" s="20">
        <f t="shared" si="0"/>
        <v>-3.4691725010427342E-4</v>
      </c>
      <c r="D561" s="24">
        <f t="shared" si="1"/>
        <v>1.2035157841991099E-7</v>
      </c>
      <c r="E561" s="1"/>
    </row>
    <row r="562" spans="1:5" ht="15">
      <c r="A562" s="26">
        <v>42408</v>
      </c>
      <c r="B562" s="23">
        <v>27.186990000000002</v>
      </c>
      <c r="C562" s="20">
        <f t="shared" si="0"/>
        <v>-7.6048083755337051E-3</v>
      </c>
      <c r="D562" s="24">
        <f t="shared" si="1"/>
        <v>5.7833110428587593E-5</v>
      </c>
      <c r="E562" s="1"/>
    </row>
    <row r="563" spans="1:5" ht="15">
      <c r="A563" s="26">
        <v>42405</v>
      </c>
      <c r="B563" s="23">
        <v>27.39453</v>
      </c>
      <c r="C563" s="20">
        <f t="shared" si="0"/>
        <v>-2.4826750010687203E-2</v>
      </c>
      <c r="D563" s="24">
        <f t="shared" si="1"/>
        <v>6.1636751609315697E-4</v>
      </c>
      <c r="E563" s="1"/>
    </row>
    <row r="564" spans="1:5" ht="15">
      <c r="A564" s="26">
        <v>42404</v>
      </c>
      <c r="B564" s="23">
        <v>28.083159999999999</v>
      </c>
      <c r="C564" s="20">
        <f t="shared" si="0"/>
        <v>1.4549215774665955E-2</v>
      </c>
      <c r="D564" s="24">
        <f t="shared" si="1"/>
        <v>2.1167967965778867E-4</v>
      </c>
      <c r="E564" s="1"/>
    </row>
    <row r="565" spans="1:5" ht="15">
      <c r="A565" s="26">
        <v>42403</v>
      </c>
      <c r="B565" s="23">
        <v>27.677530000000001</v>
      </c>
      <c r="C565" s="20">
        <f t="shared" si="0"/>
        <v>-6.7932333492685872E-3</v>
      </c>
      <c r="D565" s="24">
        <f t="shared" si="1"/>
        <v>4.614801933761491E-5</v>
      </c>
      <c r="E565" s="1"/>
    </row>
    <row r="566" spans="1:5" ht="15">
      <c r="A566" s="26">
        <v>42402</v>
      </c>
      <c r="B566" s="23">
        <v>27.86619</v>
      </c>
      <c r="C566" s="20">
        <f t="shared" si="0"/>
        <v>-3.3655464558284338E-2</v>
      </c>
      <c r="D566" s="24">
        <f t="shared" si="1"/>
        <v>1.1326902946339331E-3</v>
      </c>
      <c r="E566" s="1"/>
    </row>
    <row r="567" spans="1:5" ht="15">
      <c r="A567" s="26">
        <v>42401</v>
      </c>
      <c r="B567" s="23">
        <v>28.82</v>
      </c>
      <c r="C567" s="20">
        <f t="shared" si="0"/>
        <v>-6.4686238307254855E-3</v>
      </c>
      <c r="D567" s="24">
        <f t="shared" si="1"/>
        <v>4.1843094263429655E-5</v>
      </c>
      <c r="E567" s="1"/>
    </row>
    <row r="568" spans="1:5" ht="15">
      <c r="A568" s="26">
        <v>42398</v>
      </c>
      <c r="B568" s="23">
        <v>29.00703</v>
      </c>
      <c r="C568" s="20">
        <f t="shared" si="0"/>
        <v>3.4435536271950458E-2</v>
      </c>
      <c r="D568" s="24">
        <f t="shared" si="1"/>
        <v>1.1858061583368156E-3</v>
      </c>
      <c r="E568" s="1"/>
    </row>
    <row r="569" spans="1:5" ht="15">
      <c r="A569" s="26">
        <v>42397</v>
      </c>
      <c r="B569" s="23">
        <v>28.02516</v>
      </c>
      <c r="C569" s="20">
        <f t="shared" si="0"/>
        <v>5.3527176028165925E-3</v>
      </c>
      <c r="D569" s="24">
        <f t="shared" si="1"/>
        <v>2.8651585735502609E-5</v>
      </c>
      <c r="E569" s="1"/>
    </row>
    <row r="570" spans="1:5" ht="15">
      <c r="A570" s="26">
        <v>42396</v>
      </c>
      <c r="B570" s="23">
        <v>27.87555</v>
      </c>
      <c r="C570" s="20">
        <f t="shared" si="0"/>
        <v>-4.3513300351942308E-3</v>
      </c>
      <c r="D570" s="24">
        <f t="shared" si="1"/>
        <v>1.8934073075183425E-5</v>
      </c>
      <c r="E570" s="1"/>
    </row>
    <row r="571" spans="1:5" ht="15">
      <c r="A571" s="26">
        <v>42395</v>
      </c>
      <c r="B571" s="23">
        <v>27.997109999999999</v>
      </c>
      <c r="C571" s="20">
        <f t="shared" si="0"/>
        <v>1.1421145811768433E-2</v>
      </c>
      <c r="D571" s="24">
        <f t="shared" si="1"/>
        <v>1.304425716536756E-4</v>
      </c>
      <c r="E571" s="1"/>
    </row>
    <row r="572" spans="1:5" ht="15">
      <c r="A572" s="26">
        <v>42394</v>
      </c>
      <c r="B572" s="23">
        <v>27.679169999999999</v>
      </c>
      <c r="C572" s="20">
        <f t="shared" si="0"/>
        <v>-1.1087126992507794E-2</v>
      </c>
      <c r="D572" s="24">
        <f t="shared" si="1"/>
        <v>1.2292438494799493E-4</v>
      </c>
      <c r="E572" s="1"/>
    </row>
    <row r="573" spans="1:5" ht="15">
      <c r="A573" s="26">
        <v>42391</v>
      </c>
      <c r="B573" s="23">
        <v>27.987760000000002</v>
      </c>
      <c r="C573" s="20">
        <f t="shared" si="0"/>
        <v>9.0620227398873297E-3</v>
      </c>
      <c r="D573" s="24">
        <f t="shared" si="1"/>
        <v>8.2120256138235059E-5</v>
      </c>
      <c r="E573" s="1"/>
    </row>
    <row r="574" spans="1:5" ht="15">
      <c r="A574" s="26">
        <v>42390</v>
      </c>
      <c r="B574" s="23">
        <v>27.735279999999999</v>
      </c>
      <c r="C574" s="20">
        <f t="shared" si="0"/>
        <v>2.362599061511348E-3</v>
      </c>
      <c r="D574" s="24">
        <f t="shared" si="1"/>
        <v>5.5818743254543025E-6</v>
      </c>
      <c r="E574" s="1"/>
    </row>
    <row r="575" spans="1:5" ht="15">
      <c r="A575" s="26">
        <v>42389</v>
      </c>
      <c r="B575" s="23">
        <v>27.669830000000001</v>
      </c>
      <c r="C575" s="20">
        <f t="shared" si="0"/>
        <v>-7.0714760712223042E-3</v>
      </c>
      <c r="D575" s="24">
        <f t="shared" si="1"/>
        <v>5.0005773825869634E-5</v>
      </c>
      <c r="E575" s="1"/>
    </row>
    <row r="576" spans="1:5" ht="15">
      <c r="A576" s="26">
        <v>42388</v>
      </c>
      <c r="B576" s="23">
        <v>27.86619</v>
      </c>
      <c r="C576" s="20">
        <f t="shared" si="0"/>
        <v>1.3430296813688152E-3</v>
      </c>
      <c r="D576" s="24">
        <f t="shared" si="1"/>
        <v>1.8037287250376215E-6</v>
      </c>
      <c r="E576" s="1"/>
    </row>
    <row r="577" spans="1:5" ht="15">
      <c r="A577" s="26">
        <v>42384</v>
      </c>
      <c r="B577" s="23">
        <v>27.828790000000001</v>
      </c>
      <c r="C577" s="20">
        <f t="shared" si="0"/>
        <v>-9.5432380636562952E-2</v>
      </c>
      <c r="D577" s="24">
        <f t="shared" si="1"/>
        <v>9.1073392739618349E-3</v>
      </c>
      <c r="E577" s="1"/>
    </row>
    <row r="578" spans="1:5" ht="15">
      <c r="A578" s="26">
        <v>42383</v>
      </c>
      <c r="B578" s="23">
        <v>30.615410000000001</v>
      </c>
      <c r="C578" s="20">
        <f t="shared" si="0"/>
        <v>2.567816573894021E-2</v>
      </c>
      <c r="D578" s="24">
        <f t="shared" si="1"/>
        <v>6.5936819571648286E-4</v>
      </c>
      <c r="E578" s="1"/>
    </row>
    <row r="579" spans="1:5" ht="15">
      <c r="A579" s="26">
        <v>42382</v>
      </c>
      <c r="B579" s="23">
        <v>29.839269999999999</v>
      </c>
      <c r="C579" s="20">
        <f t="shared" si="0"/>
        <v>-2.3843747047470817E-2</v>
      </c>
      <c r="D579" s="24">
        <f t="shared" si="1"/>
        <v>5.6852427326377331E-4</v>
      </c>
      <c r="E579" s="1"/>
    </row>
    <row r="580" spans="1:5" ht="15">
      <c r="A580" s="26">
        <v>42381</v>
      </c>
      <c r="B580" s="23">
        <v>30.5593</v>
      </c>
      <c r="C580" s="20">
        <f t="shared" si="0"/>
        <v>1.9153909282453373E-2</v>
      </c>
      <c r="D580" s="24">
        <f t="shared" si="1"/>
        <v>3.6687224080045349E-4</v>
      </c>
      <c r="E580" s="1"/>
    </row>
    <row r="581" spans="1:5" ht="15">
      <c r="A581" s="26">
        <v>42380</v>
      </c>
      <c r="B581" s="23">
        <v>29.97954</v>
      </c>
      <c r="C581" s="20">
        <f t="shared" si="0"/>
        <v>1.7304224863579323E-2</v>
      </c>
      <c r="D581" s="24">
        <f t="shared" si="1"/>
        <v>2.9943619812931681E-4</v>
      </c>
      <c r="E581" s="1"/>
    </row>
    <row r="582" spans="1:5" ht="15">
      <c r="A582" s="26">
        <v>42377</v>
      </c>
      <c r="B582" s="23">
        <v>29.465229999999998</v>
      </c>
      <c r="C582" s="20">
        <f t="shared" si="0"/>
        <v>-1.0418223897124098E-2</v>
      </c>
      <c r="D582" s="24">
        <f t="shared" si="1"/>
        <v>1.0853938917060763E-4</v>
      </c>
      <c r="E582" s="1"/>
    </row>
    <row r="583" spans="1:5" ht="15">
      <c r="A583" s="26">
        <v>42376</v>
      </c>
      <c r="B583" s="23">
        <v>29.773810000000001</v>
      </c>
      <c r="C583" s="20">
        <f t="shared" si="0"/>
        <v>-3.8205741889095646E-2</v>
      </c>
      <c r="D583" s="24">
        <f t="shared" si="1"/>
        <v>1.4596787132961978E-3</v>
      </c>
      <c r="E583" s="1"/>
    </row>
    <row r="584" spans="1:5" ht="15">
      <c r="A584" s="26">
        <v>42375</v>
      </c>
      <c r="B584" s="23">
        <v>30.933350000000001</v>
      </c>
      <c r="C584" s="20">
        <f t="shared" si="0"/>
        <v>-2.2419097252146861E-2</v>
      </c>
      <c r="D584" s="24">
        <f t="shared" si="1"/>
        <v>5.0261592160121894E-4</v>
      </c>
      <c r="E584" s="1"/>
    </row>
    <row r="585" spans="1:5" ht="15">
      <c r="A585" s="26">
        <v>42374</v>
      </c>
      <c r="B585" s="23">
        <v>31.634679999999999</v>
      </c>
      <c r="C585" s="20">
        <f t="shared" si="0"/>
        <v>-4.7181553891144107E-3</v>
      </c>
      <c r="D585" s="24">
        <f t="shared" si="1"/>
        <v>2.2260990275829356E-5</v>
      </c>
      <c r="E585" s="1"/>
    </row>
    <row r="586" spans="1:5" ht="15">
      <c r="A586" s="26">
        <v>42373</v>
      </c>
      <c r="B586" s="23">
        <v>31.784289999999999</v>
      </c>
      <c r="C586" s="20">
        <f t="shared" si="0"/>
        <v>-1.3442656674670567E-2</v>
      </c>
      <c r="D586" s="24">
        <f t="shared" si="1"/>
        <v>1.8070501847306514E-4</v>
      </c>
      <c r="E586" s="1"/>
    </row>
    <row r="587" spans="1:5" ht="15">
      <c r="A587" s="26">
        <v>42369</v>
      </c>
      <c r="B587" s="23">
        <v>32.214440000000003</v>
      </c>
      <c r="C587" s="20">
        <f t="shared" si="0"/>
        <v>-1.5553374925165654E-2</v>
      </c>
      <c r="D587" s="24">
        <f t="shared" si="1"/>
        <v>2.4190747156277171E-4</v>
      </c>
      <c r="E587" s="1"/>
    </row>
    <row r="588" spans="1:5" ht="15">
      <c r="A588" s="26">
        <v>42368</v>
      </c>
      <c r="B588" s="23">
        <v>32.7194</v>
      </c>
      <c r="C588" s="20">
        <f t="shared" si="0"/>
        <v>-1.2778571076747281E-2</v>
      </c>
      <c r="D588" s="24">
        <f t="shared" si="1"/>
        <v>1.6329187876348218E-4</v>
      </c>
      <c r="E588" s="1"/>
    </row>
    <row r="589" spans="1:5" ht="15">
      <c r="A589" s="26">
        <v>42367</v>
      </c>
      <c r="B589" s="23">
        <v>33.140189999999997</v>
      </c>
      <c r="C589" s="20">
        <f t="shared" si="0"/>
        <v>1.4494927922097171E-2</v>
      </c>
      <c r="D589" s="24">
        <f t="shared" si="1"/>
        <v>2.1010293546679221E-4</v>
      </c>
      <c r="E589" s="1"/>
    </row>
    <row r="590" spans="1:5" ht="15">
      <c r="A590" s="26">
        <v>42366</v>
      </c>
      <c r="B590" s="23">
        <v>32.663290000000003</v>
      </c>
      <c r="C590" s="20">
        <f t="shared" si="0"/>
        <v>-1.4305528209038385E-3</v>
      </c>
      <c r="D590" s="24">
        <f t="shared" si="1"/>
        <v>2.0464813733959298E-6</v>
      </c>
      <c r="E590" s="1"/>
    </row>
    <row r="591" spans="1:5" ht="15">
      <c r="A591" s="26">
        <v>42362</v>
      </c>
      <c r="B591" s="23">
        <v>32.710050000000003</v>
      </c>
      <c r="C591" s="20">
        <f t="shared" si="0"/>
        <v>-5.7152638828996392E-4</v>
      </c>
      <c r="D591" s="24">
        <f t="shared" si="1"/>
        <v>3.2664241251177062E-7</v>
      </c>
      <c r="E591" s="1"/>
    </row>
    <row r="592" spans="1:5" ht="15">
      <c r="A592" s="26">
        <v>42361</v>
      </c>
      <c r="B592" s="23">
        <v>32.728749999999998</v>
      </c>
      <c r="C592" s="20">
        <f t="shared" si="0"/>
        <v>7.7442277245520523E-3</v>
      </c>
      <c r="D592" s="24">
        <f t="shared" si="1"/>
        <v>5.997306304972066E-5</v>
      </c>
      <c r="E592" s="1"/>
    </row>
    <row r="593" spans="1:5" ht="15">
      <c r="A593" s="26">
        <v>42360</v>
      </c>
      <c r="B593" s="23">
        <v>32.47627</v>
      </c>
      <c r="C593" s="20">
        <f t="shared" si="0"/>
        <v>1.4209237873657146E-2</v>
      </c>
      <c r="D593" s="24">
        <f t="shared" si="1"/>
        <v>2.0190244095017265E-4</v>
      </c>
      <c r="E593" s="1"/>
    </row>
    <row r="594" spans="1:5" ht="15">
      <c r="A594" s="26">
        <v>42359</v>
      </c>
      <c r="B594" s="23">
        <v>32.018070000000002</v>
      </c>
      <c r="C594" s="20">
        <f t="shared" si="0"/>
        <v>1.0864895232719935E-2</v>
      </c>
      <c r="D594" s="24">
        <f t="shared" si="1"/>
        <v>1.1804594841798037E-4</v>
      </c>
      <c r="E594" s="1"/>
    </row>
    <row r="595" spans="1:5" ht="15">
      <c r="A595" s="26">
        <v>42356</v>
      </c>
      <c r="B595" s="23">
        <v>31.672080000000001</v>
      </c>
      <c r="C595" s="20">
        <f t="shared" si="0"/>
        <v>-3.0243609518122039E-2</v>
      </c>
      <c r="D595" s="24">
        <f t="shared" si="1"/>
        <v>9.1467591668464203E-4</v>
      </c>
      <c r="E595" s="1"/>
    </row>
    <row r="596" spans="1:5" ht="15">
      <c r="A596" s="26">
        <v>42355</v>
      </c>
      <c r="B596" s="23">
        <v>32.644590000000001</v>
      </c>
      <c r="C596" s="20">
        <f t="shared" si="0"/>
        <v>-1.1109588845837109E-2</v>
      </c>
      <c r="D596" s="24">
        <f t="shared" si="1"/>
        <v>1.234229643235483E-4</v>
      </c>
      <c r="E596" s="1"/>
    </row>
    <row r="597" spans="1:5" ht="15">
      <c r="A597" s="26">
        <v>42354</v>
      </c>
      <c r="B597" s="23">
        <v>33.009279999999997</v>
      </c>
      <c r="C597" s="20">
        <f t="shared" si="0"/>
        <v>3.4051380002856403E-3</v>
      </c>
      <c r="D597" s="24">
        <f t="shared" si="1"/>
        <v>1.159496480098929E-5</v>
      </c>
      <c r="E597" s="1"/>
    </row>
    <row r="598" spans="1:5" ht="15">
      <c r="A598" s="26">
        <v>42353</v>
      </c>
      <c r="B598" s="23">
        <v>32.897069999999999</v>
      </c>
      <c r="C598" s="20">
        <f t="shared" si="0"/>
        <v>2.0388169973623971E-2</v>
      </c>
      <c r="D598" s="24">
        <f t="shared" si="1"/>
        <v>4.1567747487338208E-4</v>
      </c>
      <c r="E598" s="1"/>
    </row>
    <row r="599" spans="1:5" ht="15">
      <c r="A599" s="26">
        <v>42352</v>
      </c>
      <c r="B599" s="23">
        <v>32.233150000000002</v>
      </c>
      <c r="C599" s="20">
        <f t="shared" si="0"/>
        <v>5.8193108852751269E-3</v>
      </c>
      <c r="D599" s="24">
        <f t="shared" si="1"/>
        <v>3.3864379179481582E-5</v>
      </c>
      <c r="E599" s="1"/>
    </row>
    <row r="600" spans="1:5" ht="15">
      <c r="A600" s="26">
        <v>42349</v>
      </c>
      <c r="B600" s="23">
        <v>32.046120000000002</v>
      </c>
      <c r="C600" s="20">
        <f t="shared" si="0"/>
        <v>-1.4484808653557691E-2</v>
      </c>
      <c r="D600" s="24">
        <f t="shared" si="1"/>
        <v>2.0980968173017975E-4</v>
      </c>
      <c r="E600" s="1"/>
    </row>
    <row r="601" spans="1:5" ht="15">
      <c r="A601" s="26">
        <v>42348</v>
      </c>
      <c r="B601" s="23">
        <v>32.513680000000001</v>
      </c>
      <c r="C601" s="20">
        <f t="shared" si="0"/>
        <v>-1.149931187719585E-3</v>
      </c>
      <c r="D601" s="24">
        <f t="shared" si="1"/>
        <v>1.3223417364901754E-6</v>
      </c>
      <c r="E601" s="1"/>
    </row>
    <row r="602" spans="1:5" ht="15">
      <c r="A602" s="26">
        <v>42347</v>
      </c>
      <c r="B602" s="23">
        <v>32.551090000000002</v>
      </c>
      <c r="C602" s="20">
        <f t="shared" si="0"/>
        <v>1.7255469101382028E-3</v>
      </c>
      <c r="D602" s="24">
        <f t="shared" si="1"/>
        <v>2.9775121390874989E-6</v>
      </c>
      <c r="E602" s="1"/>
    </row>
    <row r="603" spans="1:5" ht="15">
      <c r="A603" s="26">
        <v>42346</v>
      </c>
      <c r="B603" s="23">
        <v>32.494970000000002</v>
      </c>
      <c r="C603" s="20">
        <f t="shared" si="0"/>
        <v>-6.8828660311717246E-3</v>
      </c>
      <c r="D603" s="24">
        <f t="shared" si="1"/>
        <v>4.737384480305761E-5</v>
      </c>
      <c r="E603" s="1"/>
    </row>
    <row r="604" spans="1:5" ht="15">
      <c r="A604" s="26">
        <v>42345</v>
      </c>
      <c r="B604" s="23">
        <v>32.7194</v>
      </c>
      <c r="C604" s="20">
        <f t="shared" si="0"/>
        <v>1.4298376626756262E-3</v>
      </c>
      <c r="D604" s="24">
        <f t="shared" si="1"/>
        <v>2.0444357416056978E-6</v>
      </c>
      <c r="E604" s="1"/>
    </row>
    <row r="605" spans="1:5" ht="15">
      <c r="A605" s="26">
        <v>42342</v>
      </c>
      <c r="B605" s="23">
        <v>32.672649999999997</v>
      </c>
      <c r="C605" s="20">
        <f t="shared" si="0"/>
        <v>2.6096107998099586E-2</v>
      </c>
      <c r="D605" s="24">
        <f t="shared" si="1"/>
        <v>6.8100685264847716E-4</v>
      </c>
      <c r="E605" s="1"/>
    </row>
    <row r="606" spans="1:5" ht="15">
      <c r="A606" s="26">
        <v>42341</v>
      </c>
      <c r="B606" s="23">
        <v>31.831050000000001</v>
      </c>
      <c r="C606" s="20">
        <f t="shared" si="0"/>
        <v>-2.2942636085780465E-2</v>
      </c>
      <c r="D606" s="24">
        <f t="shared" si="1"/>
        <v>5.2636455056455595E-4</v>
      </c>
      <c r="E606" s="1"/>
    </row>
    <row r="607" spans="1:5" ht="15">
      <c r="A607" s="26">
        <v>42340</v>
      </c>
      <c r="B607" s="23">
        <v>32.569780000000002</v>
      </c>
      <c r="C607" s="20">
        <f t="shared" si="0"/>
        <v>-7.4368661706234046E-3</v>
      </c>
      <c r="D607" s="24">
        <f t="shared" si="1"/>
        <v>5.530697843976282E-5</v>
      </c>
      <c r="E607" s="1"/>
    </row>
    <row r="608" spans="1:5" ht="15">
      <c r="A608" s="26">
        <v>42339</v>
      </c>
      <c r="B608" s="23">
        <v>32.812899999999999</v>
      </c>
      <c r="C608" s="20">
        <f t="shared" si="0"/>
        <v>9.1608069043817176E-3</v>
      </c>
      <c r="D608" s="24">
        <f t="shared" si="1"/>
        <v>8.3920383139367749E-5</v>
      </c>
      <c r="E608" s="1"/>
    </row>
    <row r="609" spans="1:5" ht="15">
      <c r="A609" s="26">
        <v>42338</v>
      </c>
      <c r="B609" s="23">
        <v>32.513680000000001</v>
      </c>
      <c r="C609" s="20">
        <f t="shared" si="0"/>
        <v>8.9559242162582618E-3</v>
      </c>
      <c r="D609" s="24">
        <f t="shared" si="1"/>
        <v>8.0208578567361163E-5</v>
      </c>
      <c r="E609" s="1"/>
    </row>
    <row r="610" spans="1:5" ht="15">
      <c r="A610" s="26">
        <v>42335</v>
      </c>
      <c r="B610" s="23">
        <v>32.223790000000001</v>
      </c>
      <c r="C610" s="20">
        <f t="shared" si="0"/>
        <v>2.9020040015418334E-4</v>
      </c>
      <c r="D610" s="24">
        <f t="shared" si="1"/>
        <v>8.4216272249648137E-8</v>
      </c>
      <c r="E610" s="1"/>
    </row>
    <row r="611" spans="1:5" ht="15">
      <c r="A611" s="26">
        <v>42333</v>
      </c>
      <c r="B611" s="23">
        <v>32.214440000000003</v>
      </c>
      <c r="C611" s="20">
        <f t="shared" si="0"/>
        <v>2.6159115461903831E-3</v>
      </c>
      <c r="D611" s="24">
        <f t="shared" si="1"/>
        <v>6.8429932174921607E-6</v>
      </c>
      <c r="E611" s="1"/>
    </row>
    <row r="612" spans="1:5" ht="15">
      <c r="A612" s="26">
        <v>42332</v>
      </c>
      <c r="B612" s="23">
        <v>32.130279999999999</v>
      </c>
      <c r="C612" s="20">
        <f t="shared" si="0"/>
        <v>-3.4862602199687465E-3</v>
      </c>
      <c r="D612" s="24">
        <f t="shared" si="1"/>
        <v>1.2154010321336533E-5</v>
      </c>
      <c r="E612" s="1"/>
    </row>
    <row r="613" spans="1:5" ht="15">
      <c r="A613" s="26">
        <v>42331</v>
      </c>
      <c r="B613" s="23">
        <v>32.242489999999997</v>
      </c>
      <c r="C613" s="20">
        <f t="shared" si="0"/>
        <v>-5.2068612207714681E-3</v>
      </c>
      <c r="D613" s="24">
        <f t="shared" si="1"/>
        <v>2.7111403772373743E-5</v>
      </c>
      <c r="E613" s="1"/>
    </row>
    <row r="614" spans="1:5" ht="15">
      <c r="A614" s="26">
        <v>42328</v>
      </c>
      <c r="B614" s="23">
        <v>32.410809999999998</v>
      </c>
      <c r="C614" s="20">
        <f t="shared" si="0"/>
        <v>1.0440975811726753E-2</v>
      </c>
      <c r="D614" s="24">
        <f t="shared" si="1"/>
        <v>1.0901397590106313E-4</v>
      </c>
      <c r="E614" s="1"/>
    </row>
    <row r="615" spans="1:5" ht="15">
      <c r="A615" s="26">
        <v>42327</v>
      </c>
      <c r="B615" s="23">
        <v>32.074170000000002</v>
      </c>
      <c r="C615" s="20">
        <f t="shared" si="0"/>
        <v>3.3800960157802991E-2</v>
      </c>
      <c r="D615" s="24">
        <f t="shared" si="1"/>
        <v>1.1425049075893853E-3</v>
      </c>
      <c r="E615" s="1"/>
    </row>
    <row r="616" spans="1:5" ht="15">
      <c r="A616" s="26">
        <v>42326</v>
      </c>
      <c r="B616" s="23">
        <v>31.008150000000001</v>
      </c>
      <c r="C616" s="20">
        <f t="shared" si="0"/>
        <v>1.5805614419913488E-2</v>
      </c>
      <c r="D616" s="24">
        <f t="shared" si="1"/>
        <v>2.4981744719097723E-4</v>
      </c>
      <c r="E616" s="1"/>
    </row>
    <row r="617" spans="1:5" ht="15">
      <c r="A617" s="26">
        <v>42325</v>
      </c>
      <c r="B617" s="23">
        <v>30.521899999999999</v>
      </c>
      <c r="C617" s="20">
        <f t="shared" si="0"/>
        <v>1.6682569773453428E-2</v>
      </c>
      <c r="D617" s="24">
        <f t="shared" si="1"/>
        <v>2.7830813424614193E-4</v>
      </c>
      <c r="E617" s="1"/>
    </row>
    <row r="618" spans="1:5" ht="15">
      <c r="A618" s="26">
        <v>42324</v>
      </c>
      <c r="B618" s="23">
        <v>30.016940000000002</v>
      </c>
      <c r="C618" s="20">
        <f t="shared" si="0"/>
        <v>-3.1177531644920709E-4</v>
      </c>
      <c r="D618" s="24">
        <f t="shared" si="1"/>
        <v>9.7203847947003219E-8</v>
      </c>
      <c r="E618" s="1"/>
    </row>
    <row r="619" spans="1:5" ht="15">
      <c r="A619" s="26">
        <v>42321</v>
      </c>
      <c r="B619" s="23">
        <v>30.026299999999999</v>
      </c>
      <c r="C619" s="20">
        <f t="shared" si="0"/>
        <v>-8.9905463982692408E-3</v>
      </c>
      <c r="D619" s="24">
        <f t="shared" si="1"/>
        <v>8.0829924539432013E-5</v>
      </c>
      <c r="E619" s="1"/>
    </row>
    <row r="620" spans="1:5" ht="15">
      <c r="A620" s="26">
        <v>42320</v>
      </c>
      <c r="B620" s="23">
        <v>30.297470000000001</v>
      </c>
      <c r="C620" s="20">
        <f t="shared" si="0"/>
        <v>-1.4097713716624457E-2</v>
      </c>
      <c r="D620" s="24">
        <f t="shared" si="1"/>
        <v>1.9874553203590137E-4</v>
      </c>
      <c r="E620" s="1"/>
    </row>
    <row r="621" spans="1:5" ht="15">
      <c r="A621" s="26">
        <v>42319</v>
      </c>
      <c r="B621" s="23">
        <v>30.727620000000002</v>
      </c>
      <c r="C621" s="20">
        <f t="shared" si="0"/>
        <v>-1.0595003527090795E-2</v>
      </c>
      <c r="D621" s="24">
        <f t="shared" si="1"/>
        <v>1.1225409973906638E-4</v>
      </c>
      <c r="E621" s="1"/>
    </row>
    <row r="622" spans="1:5" ht="15">
      <c r="A622" s="26">
        <v>42318</v>
      </c>
      <c r="B622" s="23">
        <v>31.05491</v>
      </c>
      <c r="C622" s="20">
        <f t="shared" si="0"/>
        <v>-4.2065764023254716E-3</v>
      </c>
      <c r="D622" s="24">
        <f t="shared" si="1"/>
        <v>1.769528502860151E-5</v>
      </c>
      <c r="E622" s="1"/>
    </row>
    <row r="623" spans="1:5" ht="15">
      <c r="A623" s="26">
        <v>42317</v>
      </c>
      <c r="B623" s="23">
        <v>31.18582</v>
      </c>
      <c r="C623" s="20">
        <f t="shared" si="0"/>
        <v>-1.4586000880375753E-2</v>
      </c>
      <c r="D623" s="24">
        <f t="shared" si="1"/>
        <v>2.1275142168232224E-4</v>
      </c>
      <c r="E623" s="1"/>
    </row>
    <row r="624" spans="1:5" ht="15">
      <c r="A624" s="26">
        <v>42314</v>
      </c>
      <c r="B624" s="23">
        <v>31.644030000000001</v>
      </c>
      <c r="C624" s="20">
        <f t="shared" si="0"/>
        <v>-4.7170791060053615E-3</v>
      </c>
      <c r="D624" s="24">
        <f t="shared" si="1"/>
        <v>2.225083529231234E-5</v>
      </c>
      <c r="E624" s="1"/>
    </row>
    <row r="625" spans="1:5" ht="15">
      <c r="A625" s="26">
        <v>42313</v>
      </c>
      <c r="B625" s="23">
        <v>31.79365</v>
      </c>
      <c r="C625" s="20">
        <f t="shared" si="0"/>
        <v>-4.4018702890390336E-3</v>
      </c>
      <c r="D625" s="24">
        <f t="shared" si="1"/>
        <v>1.9376462041524587E-5</v>
      </c>
      <c r="E625" s="1"/>
    </row>
    <row r="626" spans="1:5" ht="15">
      <c r="A626" s="26">
        <v>42312</v>
      </c>
      <c r="B626" s="23">
        <v>31.933910000000001</v>
      </c>
      <c r="C626" s="20">
        <f t="shared" si="0"/>
        <v>2.3453991054350862E-3</v>
      </c>
      <c r="D626" s="24">
        <f t="shared" si="1"/>
        <v>5.5008969637757028E-6</v>
      </c>
      <c r="E626" s="1"/>
    </row>
    <row r="627" spans="1:5" ht="15">
      <c r="A627" s="26">
        <v>42311</v>
      </c>
      <c r="B627" s="23">
        <v>31.859100000000002</v>
      </c>
      <c r="C627" s="20">
        <f t="shared" si="0"/>
        <v>5.8461593092355617E-3</v>
      </c>
      <c r="D627" s="24">
        <f t="shared" si="1"/>
        <v>3.417757866896162E-5</v>
      </c>
      <c r="E627" s="1"/>
    </row>
    <row r="628" spans="1:5" ht="15">
      <c r="A628" s="26">
        <v>42310</v>
      </c>
      <c r="B628" s="23">
        <v>31.673390000000001</v>
      </c>
      <c r="C628" s="20">
        <f t="shared" si="0"/>
        <v>7.3561711457105173E-3</v>
      </c>
      <c r="D628" s="24">
        <f t="shared" si="1"/>
        <v>5.4113253924983987E-5</v>
      </c>
      <c r="E628" s="1"/>
    </row>
    <row r="629" spans="1:5" ht="15">
      <c r="A629" s="26">
        <v>42307</v>
      </c>
      <c r="B629" s="23">
        <v>31.44125</v>
      </c>
      <c r="C629" s="20">
        <f t="shared" si="0"/>
        <v>-5.007914134229653E-3</v>
      </c>
      <c r="D629" s="24">
        <f t="shared" si="1"/>
        <v>2.5079203975817134E-5</v>
      </c>
      <c r="E629" s="1"/>
    </row>
    <row r="630" spans="1:5" ht="15">
      <c r="A630" s="26">
        <v>42306</v>
      </c>
      <c r="B630" s="23">
        <v>31.5991</v>
      </c>
      <c r="C630" s="20">
        <f t="shared" si="0"/>
        <v>-1.9785500824070681E-2</v>
      </c>
      <c r="D630" s="24">
        <f t="shared" si="1"/>
        <v>3.9146604285930159E-4</v>
      </c>
      <c r="E630" s="1"/>
    </row>
    <row r="631" spans="1:5" ht="15">
      <c r="A631" s="26">
        <v>42305</v>
      </c>
      <c r="B631" s="23">
        <v>32.230530000000002</v>
      </c>
      <c r="C631" s="20">
        <f t="shared" si="0"/>
        <v>6.938578419420304E-3</v>
      </c>
      <c r="D631" s="24">
        <f t="shared" si="1"/>
        <v>4.8143870482445162E-5</v>
      </c>
      <c r="E631" s="1"/>
    </row>
    <row r="632" spans="1:5" ht="15">
      <c r="A632" s="26">
        <v>42304</v>
      </c>
      <c r="B632" s="23">
        <v>32.007669999999997</v>
      </c>
      <c r="C632" s="20">
        <f t="shared" si="0"/>
        <v>-3.4753071814485202E-3</v>
      </c>
      <c r="D632" s="24">
        <f t="shared" si="1"/>
        <v>1.2077760005427659E-5</v>
      </c>
      <c r="E632" s="1"/>
    </row>
    <row r="633" spans="1:5" ht="15">
      <c r="A633" s="26">
        <v>42303</v>
      </c>
      <c r="B633" s="23">
        <v>32.119100000000003</v>
      </c>
      <c r="C633" s="20">
        <f t="shared" si="0"/>
        <v>-8.9223457829844203E-3</v>
      </c>
      <c r="D633" s="24">
        <f t="shared" si="1"/>
        <v>7.960825427113987E-5</v>
      </c>
      <c r="E633" s="1"/>
    </row>
    <row r="634" spans="1:5" ht="15">
      <c r="A634" s="26">
        <v>42300</v>
      </c>
      <c r="B634" s="23">
        <v>32.406959999999998</v>
      </c>
      <c r="C634" s="20">
        <f t="shared" si="0"/>
        <v>1.4430481011438739E-2</v>
      </c>
      <c r="D634" s="24">
        <f t="shared" si="1"/>
        <v>2.0823878222149401E-4</v>
      </c>
      <c r="E634" s="1"/>
    </row>
    <row r="635" spans="1:5" ht="15">
      <c r="A635" s="26">
        <v>42299</v>
      </c>
      <c r="B635" s="23">
        <v>31.94267</v>
      </c>
      <c r="C635" s="20">
        <f t="shared" si="0"/>
        <v>3.0399175830894368E-2</v>
      </c>
      <c r="D635" s="24">
        <f t="shared" si="1"/>
        <v>9.2410989119763229E-4</v>
      </c>
      <c r="E635" s="1"/>
    </row>
    <row r="636" spans="1:5" ht="15">
      <c r="A636" s="26">
        <v>42298</v>
      </c>
      <c r="B636" s="23">
        <v>30.986249999999998</v>
      </c>
      <c r="C636" s="20">
        <f t="shared" si="0"/>
        <v>-2.0955075167569124E-3</v>
      </c>
      <c r="D636" s="24">
        <f t="shared" si="1"/>
        <v>4.3911517527847217E-6</v>
      </c>
      <c r="E636" s="1"/>
    </row>
    <row r="637" spans="1:5" ht="15">
      <c r="A637" s="26">
        <v>42297</v>
      </c>
      <c r="B637" s="23">
        <v>31.05125</v>
      </c>
      <c r="C637" s="20">
        <f t="shared" si="0"/>
        <v>-4.4754578830567783E-3</v>
      </c>
      <c r="D637" s="24">
        <f t="shared" si="1"/>
        <v>2.0029723263015059E-5</v>
      </c>
      <c r="E637" s="1"/>
    </row>
    <row r="638" spans="1:5" ht="15">
      <c r="A638" s="26">
        <v>42296</v>
      </c>
      <c r="B638" s="23">
        <v>31.190529999999999</v>
      </c>
      <c r="C638" s="20">
        <f t="shared" si="0"/>
        <v>1.650941363367768E-2</v>
      </c>
      <c r="D638" s="24">
        <f t="shared" si="1"/>
        <v>2.7256073852786249E-4</v>
      </c>
      <c r="E638" s="1"/>
    </row>
    <row r="639" spans="1:5" ht="15">
      <c r="A639" s="26">
        <v>42293</v>
      </c>
      <c r="B639" s="23">
        <v>30.679819999999999</v>
      </c>
      <c r="C639" s="20">
        <f t="shared" si="0"/>
        <v>8.8158506192165635E-3</v>
      </c>
      <c r="D639" s="24">
        <f t="shared" si="1"/>
        <v>7.7719222140341067E-5</v>
      </c>
      <c r="E639" s="1"/>
    </row>
    <row r="640" spans="1:5" ht="15">
      <c r="A640" s="26">
        <v>42292</v>
      </c>
      <c r="B640" s="23">
        <v>30.410540000000001</v>
      </c>
      <c r="C640" s="20">
        <f t="shared" si="0"/>
        <v>-1.5256089498458746E-3</v>
      </c>
      <c r="D640" s="24">
        <f t="shared" si="1"/>
        <v>2.3274826678498325E-6</v>
      </c>
      <c r="E640" s="1"/>
    </row>
    <row r="641" spans="1:5" ht="15">
      <c r="A641" s="26">
        <v>42291</v>
      </c>
      <c r="B641" s="23">
        <v>30.456969999999998</v>
      </c>
      <c r="C641" s="20">
        <f t="shared" si="0"/>
        <v>2.3443383762177274E-2</v>
      </c>
      <c r="D641" s="24">
        <f t="shared" si="1"/>
        <v>5.4959224222071712E-4</v>
      </c>
      <c r="E641" s="1"/>
    </row>
    <row r="642" spans="1:5" ht="15">
      <c r="A642" s="26">
        <v>42290</v>
      </c>
      <c r="B642" s="23">
        <v>29.751259999999998</v>
      </c>
      <c r="C642" s="20">
        <f t="shared" si="0"/>
        <v>-5.2916322287152508E-3</v>
      </c>
      <c r="D642" s="24">
        <f t="shared" si="1"/>
        <v>2.8001371643977933E-5</v>
      </c>
      <c r="E642" s="1"/>
    </row>
    <row r="643" spans="1:5" ht="15">
      <c r="A643" s="26">
        <v>42289</v>
      </c>
      <c r="B643" s="23">
        <v>29.909109999999998</v>
      </c>
      <c r="C643" s="20">
        <f t="shared" si="0"/>
        <v>2.1756158291963289E-3</v>
      </c>
      <c r="D643" s="24">
        <f t="shared" si="1"/>
        <v>4.7333042362496297E-6</v>
      </c>
      <c r="E643" s="1"/>
    </row>
    <row r="644" spans="1:5" ht="15">
      <c r="A644" s="26">
        <v>42286</v>
      </c>
      <c r="B644" s="23">
        <v>29.844110000000001</v>
      </c>
      <c r="C644" s="20">
        <f t="shared" si="0"/>
        <v>-1.1754087786018504E-2</v>
      </c>
      <c r="D644" s="24">
        <f t="shared" si="1"/>
        <v>1.3815857968142936E-4</v>
      </c>
      <c r="E644" s="1"/>
    </row>
    <row r="645" spans="1:5" ht="15">
      <c r="A645" s="26">
        <v>42285</v>
      </c>
      <c r="B645" s="23">
        <v>30.19697</v>
      </c>
      <c r="C645" s="20">
        <f t="shared" si="0"/>
        <v>6.1689436459388984E-3</v>
      </c>
      <c r="D645" s="24">
        <f t="shared" si="1"/>
        <v>3.8055865706769909E-5</v>
      </c>
      <c r="E645" s="1"/>
    </row>
    <row r="646" spans="1:5" ht="15">
      <c r="A646" s="26">
        <v>42284</v>
      </c>
      <c r="B646" s="23">
        <v>30.01126</v>
      </c>
      <c r="C646" s="20">
        <f t="shared" si="0"/>
        <v>1.8108572724597344E-2</v>
      </c>
      <c r="D646" s="24">
        <f t="shared" si="1"/>
        <v>3.2792040612203085E-4</v>
      </c>
      <c r="E646" s="1"/>
    </row>
    <row r="647" spans="1:5" ht="15">
      <c r="A647" s="26">
        <v>42283</v>
      </c>
      <c r="B647" s="23">
        <v>29.47269</v>
      </c>
      <c r="C647" s="20">
        <f t="shared" si="0"/>
        <v>1.6839156532575679E-2</v>
      </c>
      <c r="D647" s="24">
        <f t="shared" si="1"/>
        <v>2.8355719272858616E-4</v>
      </c>
      <c r="E647" s="1"/>
    </row>
    <row r="648" spans="1:5" ht="15">
      <c r="A648" s="26">
        <v>42282</v>
      </c>
      <c r="B648" s="23">
        <v>28.980550000000001</v>
      </c>
      <c r="C648" s="20">
        <f t="shared" si="0"/>
        <v>2.268418761569338E-2</v>
      </c>
      <c r="D648" s="24">
        <f t="shared" si="1"/>
        <v>5.1457236778397692E-4</v>
      </c>
      <c r="E648" s="1"/>
    </row>
    <row r="649" spans="1:5" ht="15">
      <c r="A649" s="26">
        <v>42279</v>
      </c>
      <c r="B649" s="23">
        <v>28.330549999999999</v>
      </c>
      <c r="C649" s="20">
        <f t="shared" si="0"/>
        <v>1.6857164365187922E-2</v>
      </c>
      <c r="D649" s="24">
        <f t="shared" si="1"/>
        <v>2.8416399043496151E-4</v>
      </c>
      <c r="E649" s="1"/>
    </row>
    <row r="650" spans="1:5" ht="15">
      <c r="A650" s="26">
        <v>42278</v>
      </c>
      <c r="B650" s="23">
        <v>27.85698</v>
      </c>
      <c r="C650" s="20">
        <f t="shared" si="0"/>
        <v>-4.6558386916787904E-3</v>
      </c>
      <c r="D650" s="24">
        <f t="shared" si="1"/>
        <v>2.1676833922933272E-5</v>
      </c>
      <c r="E650" s="1"/>
    </row>
    <row r="651" spans="1:5" ht="15">
      <c r="A651" s="26">
        <v>42277</v>
      </c>
      <c r="B651" s="23">
        <v>27.986979999999999</v>
      </c>
      <c r="C651" s="20">
        <f t="shared" si="0"/>
        <v>3.031557957934607E-2</v>
      </c>
      <c r="D651" s="24">
        <f t="shared" si="1"/>
        <v>9.1903436523166446E-4</v>
      </c>
      <c r="E651" s="1"/>
    </row>
    <row r="652" spans="1:5" ht="15">
      <c r="A652" s="26">
        <v>42276</v>
      </c>
      <c r="B652" s="23">
        <v>27.15127</v>
      </c>
      <c r="C652" s="20">
        <f t="shared" si="0"/>
        <v>1.6552039022129914E-2</v>
      </c>
      <c r="D652" s="24">
        <f t="shared" si="1"/>
        <v>2.7396999579011139E-4</v>
      </c>
      <c r="E652" s="1"/>
    </row>
    <row r="653" spans="1:5" ht="15">
      <c r="A653" s="26">
        <v>42275</v>
      </c>
      <c r="B653" s="23">
        <v>26.705559999999998</v>
      </c>
      <c r="C653" s="20">
        <f t="shared" si="0"/>
        <v>-1.7370796706920367E-3</v>
      </c>
      <c r="D653" s="24">
        <f t="shared" si="1"/>
        <v>3.0174457823315549E-6</v>
      </c>
      <c r="E653" s="1"/>
    </row>
    <row r="654" spans="1:5" ht="15">
      <c r="A654" s="26">
        <v>42272</v>
      </c>
      <c r="B654" s="23">
        <v>26.751989999999999</v>
      </c>
      <c r="C654" s="20">
        <f t="shared" si="0"/>
        <v>1.1520582778945309E-2</v>
      </c>
      <c r="D654" s="24">
        <f t="shared" si="1"/>
        <v>1.3272382756653121E-4</v>
      </c>
      <c r="E654" s="1"/>
    </row>
    <row r="655" spans="1:5" ht="15">
      <c r="A655" s="26">
        <v>42271</v>
      </c>
      <c r="B655" s="23">
        <v>26.44556</v>
      </c>
      <c r="C655" s="20">
        <f t="shared" si="0"/>
        <v>-9.0879004165379338E-3</v>
      </c>
      <c r="D655" s="24">
        <f t="shared" si="1"/>
        <v>8.2589933980910357E-5</v>
      </c>
      <c r="E655" s="1"/>
    </row>
    <row r="656" spans="1:5" ht="15">
      <c r="A656" s="26">
        <v>42270</v>
      </c>
      <c r="B656" s="23">
        <v>26.686990000000002</v>
      </c>
      <c r="C656" s="20">
        <f t="shared" si="0"/>
        <v>2.4386147404079402E-3</v>
      </c>
      <c r="D656" s="24">
        <f t="shared" si="1"/>
        <v>5.9468418521348859E-6</v>
      </c>
      <c r="E656" s="1"/>
    </row>
    <row r="657" spans="1:5" ht="15">
      <c r="A657" s="26">
        <v>42269</v>
      </c>
      <c r="B657" s="23">
        <v>26.62199</v>
      </c>
      <c r="C657" s="20">
        <f t="shared" si="0"/>
        <v>-1.6946723728836984E-2</v>
      </c>
      <c r="D657" s="24">
        <f t="shared" si="1"/>
        <v>2.8719144514152651E-4</v>
      </c>
      <c r="E657" s="1"/>
    </row>
    <row r="658" spans="1:5" ht="15">
      <c r="A658" s="26">
        <v>42268</v>
      </c>
      <c r="B658" s="23">
        <v>27.076989999999999</v>
      </c>
      <c r="C658" s="20">
        <f t="shared" si="0"/>
        <v>4.8126869187011178E-3</v>
      </c>
      <c r="D658" s="24">
        <f t="shared" si="1"/>
        <v>2.3161955377436861E-5</v>
      </c>
      <c r="E658" s="1"/>
    </row>
    <row r="659" spans="1:5" ht="15">
      <c r="A659" s="26">
        <v>42265</v>
      </c>
      <c r="B659" s="23">
        <v>26.94699</v>
      </c>
      <c r="C659" s="20">
        <f t="shared" si="0"/>
        <v>-2.349841841103447E-2</v>
      </c>
      <c r="D659" s="24">
        <f t="shared" si="1"/>
        <v>5.5217566782004375E-4</v>
      </c>
      <c r="E659" s="1"/>
    </row>
    <row r="660" spans="1:5" ht="15">
      <c r="A660" s="26">
        <v>42264</v>
      </c>
      <c r="B660" s="23">
        <v>27.587700000000002</v>
      </c>
      <c r="C660" s="20">
        <f t="shared" si="0"/>
        <v>-2.0173419977774641E-3</v>
      </c>
      <c r="D660" s="24">
        <f t="shared" si="1"/>
        <v>4.0696687359967697E-6</v>
      </c>
      <c r="E660" s="1"/>
    </row>
    <row r="661" spans="1:5" ht="15">
      <c r="A661" s="26">
        <v>42263</v>
      </c>
      <c r="B661" s="23">
        <v>27.643409999999999</v>
      </c>
      <c r="C661" s="20">
        <f t="shared" si="0"/>
        <v>1.3444423784642185E-3</v>
      </c>
      <c r="D661" s="24">
        <f t="shared" si="1"/>
        <v>1.8075253090105249E-6</v>
      </c>
      <c r="E661" s="1"/>
    </row>
    <row r="662" spans="1:5" ht="15">
      <c r="A662" s="26">
        <v>42262</v>
      </c>
      <c r="B662" s="23">
        <v>27.606269999999999</v>
      </c>
      <c r="C662" s="20">
        <f t="shared" si="0"/>
        <v>1.1502065989233989E-2</v>
      </c>
      <c r="D662" s="24">
        <f t="shared" si="1"/>
        <v>1.3229752202069324E-4</v>
      </c>
      <c r="E662" s="1"/>
    </row>
    <row r="663" spans="1:5" ht="15">
      <c r="A663" s="26">
        <v>42261</v>
      </c>
      <c r="B663" s="23">
        <v>27.290559999999999</v>
      </c>
      <c r="C663" s="20">
        <f t="shared" si="0"/>
        <v>-2.7181228472539557E-3</v>
      </c>
      <c r="D663" s="24">
        <f t="shared" si="1"/>
        <v>7.3881918127639511E-6</v>
      </c>
      <c r="E663" s="1"/>
    </row>
    <row r="664" spans="1:5" ht="15">
      <c r="A664" s="26">
        <v>42258</v>
      </c>
      <c r="B664" s="23">
        <v>27.364840000000001</v>
      </c>
      <c r="C664" s="20">
        <f t="shared" si="0"/>
        <v>6.8095783133996753E-3</v>
      </c>
      <c r="D664" s="24">
        <f t="shared" si="1"/>
        <v>4.6370356806323167E-5</v>
      </c>
      <c r="E664" s="1"/>
    </row>
    <row r="665" spans="1:5" ht="15">
      <c r="A665" s="26">
        <v>42257</v>
      </c>
      <c r="B665" s="23">
        <v>27.179130000000001</v>
      </c>
      <c r="C665" s="20">
        <f t="shared" si="0"/>
        <v>1.025576930850855E-3</v>
      </c>
      <c r="D665" s="24">
        <f t="shared" si="1"/>
        <v>1.0518080410934594E-6</v>
      </c>
      <c r="E665" s="1"/>
    </row>
    <row r="666" spans="1:5" ht="15">
      <c r="A666" s="26">
        <v>42256</v>
      </c>
      <c r="B666" s="23">
        <v>27.15127</v>
      </c>
      <c r="C666" s="20">
        <f t="shared" si="0"/>
        <v>-8.8527320895214149E-3</v>
      </c>
      <c r="D666" s="24">
        <f t="shared" si="1"/>
        <v>7.8370865448842199E-5</v>
      </c>
      <c r="E666" s="1"/>
    </row>
    <row r="667" spans="1:5" ht="15">
      <c r="A667" s="26">
        <v>42255</v>
      </c>
      <c r="B667" s="23">
        <v>27.392700000000001</v>
      </c>
      <c r="C667" s="20">
        <f t="shared" si="0"/>
        <v>3.3784487317339747E-2</v>
      </c>
      <c r="D667" s="24">
        <f t="shared" si="1"/>
        <v>1.1413915832954901E-3</v>
      </c>
      <c r="E667" s="1"/>
    </row>
    <row r="668" spans="1:5" ht="15">
      <c r="A668" s="26">
        <v>42251</v>
      </c>
      <c r="B668" s="23">
        <v>26.482710000000001</v>
      </c>
      <c r="C668" s="20">
        <f t="shared" si="0"/>
        <v>-1.9444793782649589E-2</v>
      </c>
      <c r="D668" s="24">
        <f t="shared" si="1"/>
        <v>3.7810000524976815E-4</v>
      </c>
      <c r="E668" s="1"/>
    </row>
    <row r="669" spans="1:5" ht="15">
      <c r="A669" s="26">
        <v>42250</v>
      </c>
      <c r="B669" s="23">
        <v>27.002700000000001</v>
      </c>
      <c r="C669" s="20">
        <f t="shared" si="0"/>
        <v>1.664387113182083E-2</v>
      </c>
      <c r="D669" s="24">
        <f t="shared" si="1"/>
        <v>2.7701844625265876E-4</v>
      </c>
      <c r="E669" s="1"/>
    </row>
    <row r="670" spans="1:5" ht="15">
      <c r="A670" s="26">
        <v>42249</v>
      </c>
      <c r="B670" s="23">
        <v>26.556989999999999</v>
      </c>
      <c r="C670" s="20">
        <f t="shared" si="0"/>
        <v>2.7651471505017761E-2</v>
      </c>
      <c r="D670" s="24">
        <f t="shared" si="1"/>
        <v>7.6460387639280922E-4</v>
      </c>
      <c r="E670" s="1"/>
    </row>
    <row r="671" spans="1:5" ht="15">
      <c r="A671" s="26">
        <v>42248</v>
      </c>
      <c r="B671" s="23">
        <v>25.832709999999999</v>
      </c>
      <c r="C671" s="20">
        <f t="shared" si="0"/>
        <v>-2.5551515344646756E-2</v>
      </c>
      <c r="D671" s="24">
        <f t="shared" si="1"/>
        <v>6.528799364077186E-4</v>
      </c>
      <c r="E671" s="1"/>
    </row>
    <row r="672" spans="1:5" ht="15">
      <c r="A672" s="26">
        <v>42247</v>
      </c>
      <c r="B672" s="23">
        <v>26.501280000000001</v>
      </c>
      <c r="C672" s="20">
        <f t="shared" si="0"/>
        <v>4.2135671845927774E-3</v>
      </c>
      <c r="D672" s="24">
        <f t="shared" si="1"/>
        <v>1.7754148419077104E-5</v>
      </c>
      <c r="E672" s="1"/>
    </row>
    <row r="673" spans="1:5" ht="15">
      <c r="A673" s="26">
        <v>42244</v>
      </c>
      <c r="B673" s="23">
        <v>26.389849999999999</v>
      </c>
      <c r="C673" s="20">
        <f t="shared" si="0"/>
        <v>2.4939091882704396E-2</v>
      </c>
      <c r="D673" s="24">
        <f t="shared" si="1"/>
        <v>6.2195830393397232E-4</v>
      </c>
      <c r="E673" s="1"/>
    </row>
    <row r="674" spans="1:5" ht="15">
      <c r="A674" s="26">
        <v>42243</v>
      </c>
      <c r="B674" s="23">
        <v>25.739850000000001</v>
      </c>
      <c r="C674" s="20">
        <f t="shared" si="0"/>
        <v>1.5267167305676866E-2</v>
      </c>
      <c r="D674" s="24">
        <f t="shared" si="1"/>
        <v>2.3308639753952861E-4</v>
      </c>
      <c r="E674" s="1"/>
    </row>
    <row r="675" spans="1:5" ht="15">
      <c r="A675" s="26">
        <v>42242</v>
      </c>
      <c r="B675" s="23">
        <v>25.34986</v>
      </c>
      <c r="C675" s="20">
        <f t="shared" si="0"/>
        <v>5.3802713922212239E-2</v>
      </c>
      <c r="D675" s="24">
        <f t="shared" si="1"/>
        <v>2.8947320253954107E-3</v>
      </c>
      <c r="E675" s="1"/>
    </row>
    <row r="676" spans="1:5" ht="15">
      <c r="A676" s="26">
        <v>42241</v>
      </c>
      <c r="B676" s="23">
        <v>24.022010000000002</v>
      </c>
      <c r="C676" s="20">
        <f t="shared" si="0"/>
        <v>-1.458177986038886E-2</v>
      </c>
      <c r="D676" s="24">
        <f t="shared" si="1"/>
        <v>2.1262830389684218E-4</v>
      </c>
      <c r="E676" s="1"/>
    </row>
    <row r="677" spans="1:5" ht="15">
      <c r="A677" s="26">
        <v>42240</v>
      </c>
      <c r="B677" s="23">
        <v>24.374860000000002</v>
      </c>
      <c r="C677" s="20">
        <f t="shared" si="0"/>
        <v>-1.1740112986658828E-2</v>
      </c>
      <c r="D677" s="24">
        <f t="shared" si="1"/>
        <v>1.3783025293951528E-4</v>
      </c>
      <c r="E677" s="1"/>
    </row>
    <row r="678" spans="1:5" ht="15">
      <c r="A678" s="26">
        <v>42237</v>
      </c>
      <c r="B678" s="23">
        <v>24.662710000000001</v>
      </c>
      <c r="C678" s="20">
        <f t="shared" si="0"/>
        <v>-3.5870428294994004E-2</v>
      </c>
      <c r="D678" s="24">
        <f t="shared" si="1"/>
        <v>1.2866876260663066E-3</v>
      </c>
      <c r="E678" s="1"/>
    </row>
    <row r="679" spans="1:5" ht="15">
      <c r="A679" s="26">
        <v>42236</v>
      </c>
      <c r="B679" s="23">
        <v>25.56343</v>
      </c>
      <c r="C679" s="20">
        <f t="shared" si="0"/>
        <v>-2.9703381681800475E-2</v>
      </c>
      <c r="D679" s="24">
        <f t="shared" si="1"/>
        <v>8.8229088333472002E-4</v>
      </c>
      <c r="E679" s="1"/>
    </row>
    <row r="680" spans="1:5" ht="15">
      <c r="A680" s="26">
        <v>42235</v>
      </c>
      <c r="B680" s="23">
        <v>26.334140000000001</v>
      </c>
      <c r="C680" s="20">
        <f t="shared" si="0"/>
        <v>-1.9207427474091578E-2</v>
      </c>
      <c r="D680" s="24">
        <f t="shared" si="1"/>
        <v>3.6892527017248799E-4</v>
      </c>
      <c r="E680" s="1"/>
    </row>
    <row r="681" spans="1:5" ht="15">
      <c r="A681" s="26">
        <v>42234</v>
      </c>
      <c r="B681" s="23">
        <v>26.844840000000001</v>
      </c>
      <c r="C681" s="20">
        <f t="shared" si="0"/>
        <v>-5.8632372894446456E-3</v>
      </c>
      <c r="D681" s="24">
        <f t="shared" si="1"/>
        <v>3.4377551512334194E-5</v>
      </c>
      <c r="E681" s="1"/>
    </row>
    <row r="682" spans="1:5" ht="15">
      <c r="A682" s="26">
        <v>42233</v>
      </c>
      <c r="B682" s="23">
        <v>27.002700000000001</v>
      </c>
      <c r="C682" s="20">
        <f t="shared" si="0"/>
        <v>2.0652581989484796E-3</v>
      </c>
      <c r="D682" s="24">
        <f t="shared" si="1"/>
        <v>4.2652914283239176E-6</v>
      </c>
      <c r="E682" s="1"/>
    </row>
    <row r="683" spans="1:5" ht="15">
      <c r="A683" s="26">
        <v>42230</v>
      </c>
      <c r="B683" s="23">
        <v>26.94699</v>
      </c>
      <c r="C683" s="20">
        <f t="shared" si="0"/>
        <v>5.1824431226672107E-3</v>
      </c>
      <c r="D683" s="24">
        <f t="shared" si="1"/>
        <v>2.6857716719680669E-5</v>
      </c>
      <c r="E683" s="1"/>
    </row>
    <row r="684" spans="1:5" ht="15">
      <c r="A684" s="26">
        <v>42229</v>
      </c>
      <c r="B684" s="23">
        <v>26.807700000000001</v>
      </c>
      <c r="C684" s="20">
        <f t="shared" si="0"/>
        <v>-2.0230273644145404E-2</v>
      </c>
      <c r="D684" s="24">
        <f t="shared" si="1"/>
        <v>4.0926397171700416E-4</v>
      </c>
      <c r="E684" s="1"/>
    </row>
    <row r="685" spans="1:5" ht="15">
      <c r="A685" s="26">
        <v>42228</v>
      </c>
      <c r="B685" s="23">
        <v>27.355550000000001</v>
      </c>
      <c r="C685" s="20">
        <f t="shared" si="0"/>
        <v>1.6772329092220786E-2</v>
      </c>
      <c r="D685" s="24">
        <f t="shared" si="1"/>
        <v>2.8131102317775574E-4</v>
      </c>
      <c r="E685" s="1"/>
    </row>
    <row r="686" spans="1:5" ht="15">
      <c r="A686" s="26">
        <v>42227</v>
      </c>
      <c r="B686" s="23">
        <v>26.900559999999999</v>
      </c>
      <c r="C686" s="20">
        <f t="shared" si="0"/>
        <v>-2.2864014482771016E-2</v>
      </c>
      <c r="D686" s="24">
        <f t="shared" si="1"/>
        <v>5.2276315826836281E-4</v>
      </c>
      <c r="E686" s="1"/>
    </row>
    <row r="687" spans="1:5" ht="15">
      <c r="A687" s="26">
        <v>42226</v>
      </c>
      <c r="B687" s="23">
        <v>27.5227</v>
      </c>
      <c r="C687" s="20">
        <f t="shared" si="0"/>
        <v>2.5975476841775289E-2</v>
      </c>
      <c r="D687" s="24">
        <f t="shared" si="1"/>
        <v>6.7472539715760437E-4</v>
      </c>
      <c r="E687" s="1"/>
    </row>
    <row r="688" spans="1:5" ht="15">
      <c r="A688" s="26">
        <v>42223</v>
      </c>
      <c r="B688" s="23">
        <v>26.816990000000001</v>
      </c>
      <c r="C688" s="20">
        <f t="shared" si="0"/>
        <v>-4.4911505544048226E-3</v>
      </c>
      <c r="D688" s="24">
        <f t="shared" si="1"/>
        <v>2.0170433302330744E-5</v>
      </c>
      <c r="E688" s="1"/>
    </row>
    <row r="689" spans="1:5" ht="15">
      <c r="A689" s="26">
        <v>42222</v>
      </c>
      <c r="B689" s="23">
        <v>26.9377</v>
      </c>
      <c r="C689" s="20">
        <f t="shared" si="0"/>
        <v>-3.7849113917268122E-3</v>
      </c>
      <c r="D689" s="24">
        <f t="shared" si="1"/>
        <v>1.4325554243223395E-5</v>
      </c>
      <c r="E689" s="1"/>
    </row>
    <row r="690" spans="1:5" ht="15">
      <c r="A690" s="26">
        <v>42221</v>
      </c>
      <c r="B690" s="23">
        <v>27.039850000000001</v>
      </c>
      <c r="C690" s="20">
        <f t="shared" si="0"/>
        <v>7.9296997615418193E-3</v>
      </c>
      <c r="D690" s="24">
        <f t="shared" si="1"/>
        <v>6.2880138308196392E-5</v>
      </c>
      <c r="E690" s="1"/>
    </row>
    <row r="691" spans="1:5" ht="15">
      <c r="A691" s="26">
        <v>42220</v>
      </c>
      <c r="B691" s="23">
        <v>26.826280000000001</v>
      </c>
      <c r="C691" s="20">
        <f t="shared" si="0"/>
        <v>2.7503391801097206E-3</v>
      </c>
      <c r="D691" s="24">
        <f t="shared" si="1"/>
        <v>7.5643656056466101E-6</v>
      </c>
      <c r="E691" s="1"/>
    </row>
    <row r="692" spans="1:5" ht="15">
      <c r="A692" s="26">
        <v>42219</v>
      </c>
      <c r="B692" s="23">
        <v>26.752600000000001</v>
      </c>
      <c r="C692" s="20">
        <f t="shared" si="0"/>
        <v>3.4482205304109462E-3</v>
      </c>
      <c r="D692" s="24">
        <f t="shared" si="1"/>
        <v>1.1890224826347546E-5</v>
      </c>
      <c r="E692" s="1"/>
    </row>
    <row r="693" spans="1:5" ht="15">
      <c r="A693" s="26">
        <v>42216</v>
      </c>
      <c r="B693" s="23">
        <v>26.660509999999999</v>
      </c>
      <c r="C693" s="20">
        <f t="shared" si="0"/>
        <v>1.3827746197854688E-3</v>
      </c>
      <c r="D693" s="24">
        <f t="shared" si="1"/>
        <v>1.9120656491228478E-6</v>
      </c>
      <c r="E693" s="1"/>
    </row>
    <row r="694" spans="1:5" ht="15">
      <c r="A694" s="26">
        <v>42215</v>
      </c>
      <c r="B694" s="23">
        <v>26.623670000000001</v>
      </c>
      <c r="C694" s="20">
        <f t="shared" si="0"/>
        <v>-3.452983712042335E-3</v>
      </c>
      <c r="D694" s="24">
        <f t="shared" si="1"/>
        <v>1.1923096515629664E-5</v>
      </c>
      <c r="E694" s="1"/>
    </row>
    <row r="695" spans="1:5" ht="15">
      <c r="A695" s="26">
        <v>42214</v>
      </c>
      <c r="B695" s="23">
        <v>26.71576</v>
      </c>
      <c r="C695" s="20">
        <f t="shared" si="0"/>
        <v>1.7248139911458277E-3</v>
      </c>
      <c r="D695" s="24">
        <f t="shared" si="1"/>
        <v>2.9749833040523995E-6</v>
      </c>
      <c r="E695" s="1"/>
    </row>
    <row r="696" spans="1:5" ht="15">
      <c r="A696" s="26">
        <v>42213</v>
      </c>
      <c r="B696" s="23">
        <v>26.669720000000002</v>
      </c>
      <c r="C696" s="20">
        <f t="shared" si="0"/>
        <v>2.1288590776791523E-2</v>
      </c>
      <c r="D696" s="24">
        <f t="shared" si="1"/>
        <v>4.5320409726169308E-4</v>
      </c>
      <c r="E696" s="1"/>
    </row>
    <row r="697" spans="1:5" ht="15">
      <c r="A697" s="26">
        <v>42212</v>
      </c>
      <c r="B697" s="23">
        <v>26.107959999999999</v>
      </c>
      <c r="C697" s="20">
        <f t="shared" si="0"/>
        <v>1.0281740645133236E-2</v>
      </c>
      <c r="D697" s="24">
        <f t="shared" si="1"/>
        <v>1.0571419069378482E-4</v>
      </c>
      <c r="E697" s="1"/>
    </row>
    <row r="698" spans="1:5" ht="15">
      <c r="A698" s="26">
        <v>42209</v>
      </c>
      <c r="B698" s="23">
        <v>25.840900000000001</v>
      </c>
      <c r="C698" s="20">
        <f t="shared" si="0"/>
        <v>-1.9061469144244319E-2</v>
      </c>
      <c r="D698" s="24">
        <f t="shared" si="1"/>
        <v>3.6333960593697823E-4</v>
      </c>
      <c r="E698" s="1"/>
    </row>
    <row r="699" spans="1:5" ht="15">
      <c r="A699" s="26">
        <v>42208</v>
      </c>
      <c r="B699" s="23">
        <v>26.338190000000001</v>
      </c>
      <c r="C699" s="20">
        <f t="shared" si="0"/>
        <v>-3.4962121877409025E-4</v>
      </c>
      <c r="D699" s="24">
        <f t="shared" si="1"/>
        <v>1.2223499661708028E-7</v>
      </c>
      <c r="E699" s="1"/>
    </row>
    <row r="700" spans="1:5" ht="15">
      <c r="A700" s="26">
        <v>42207</v>
      </c>
      <c r="B700" s="23">
        <v>26.3474</v>
      </c>
      <c r="C700" s="20">
        <f t="shared" si="0"/>
        <v>-3.8374093658246752E-3</v>
      </c>
      <c r="D700" s="24">
        <f t="shared" si="1"/>
        <v>1.4725710640918936E-5</v>
      </c>
      <c r="E700" s="1"/>
    </row>
    <row r="701" spans="1:5" ht="15">
      <c r="A701" s="26">
        <v>42206</v>
      </c>
      <c r="B701" s="23">
        <v>26.448699999999999</v>
      </c>
      <c r="C701" s="20">
        <f t="shared" si="0"/>
        <v>-1.3144505355647937E-2</v>
      </c>
      <c r="D701" s="24">
        <f t="shared" si="1"/>
        <v>1.7277802104465731E-4</v>
      </c>
      <c r="E701" s="1"/>
    </row>
    <row r="702" spans="1:5" ht="15">
      <c r="A702" s="26">
        <v>42205</v>
      </c>
      <c r="B702" s="23">
        <v>26.798649999999999</v>
      </c>
      <c r="C702" s="20">
        <f t="shared" si="0"/>
        <v>-1.2634664990308695E-2</v>
      </c>
      <c r="D702" s="24">
        <f t="shared" si="1"/>
        <v>1.5963475941733221E-4</v>
      </c>
      <c r="E702" s="1"/>
    </row>
    <row r="703" spans="1:5" ht="15">
      <c r="A703" s="26">
        <v>42202</v>
      </c>
      <c r="B703" s="23">
        <v>27.139389999999999</v>
      </c>
      <c r="C703" s="20">
        <f t="shared" si="0"/>
        <v>-1.4485545132590904E-2</v>
      </c>
      <c r="D703" s="24">
        <f t="shared" si="1"/>
        <v>2.0983101778832802E-4</v>
      </c>
      <c r="E703" s="1"/>
    </row>
    <row r="704" spans="1:5" ht="15">
      <c r="A704" s="26">
        <v>42201</v>
      </c>
      <c r="B704" s="23">
        <v>27.53538</v>
      </c>
      <c r="C704" s="20">
        <f t="shared" si="0"/>
        <v>7.0481074645726144E-3</v>
      </c>
      <c r="D704" s="24">
        <f t="shared" si="1"/>
        <v>4.9675818832164204E-5</v>
      </c>
      <c r="E704" s="1"/>
    </row>
    <row r="705" spans="1:5" ht="15">
      <c r="A705" s="26">
        <v>42200</v>
      </c>
      <c r="B705" s="23">
        <v>27.341989999999999</v>
      </c>
      <c r="C705" s="20">
        <f t="shared" si="0"/>
        <v>1.3482866836538145E-3</v>
      </c>
      <c r="D705" s="24">
        <f t="shared" si="1"/>
        <v>1.8178769813182013E-6</v>
      </c>
      <c r="E705" s="1"/>
    </row>
    <row r="706" spans="1:5" ht="15">
      <c r="A706" s="26">
        <v>42199</v>
      </c>
      <c r="B706" s="23">
        <v>27.305150000000001</v>
      </c>
      <c r="C706" s="20">
        <f t="shared" si="0"/>
        <v>-2.6943926920017739E-3</v>
      </c>
      <c r="D706" s="24">
        <f t="shared" si="1"/>
        <v>7.2597519787125661E-6</v>
      </c>
      <c r="E706" s="1"/>
    </row>
    <row r="707" spans="1:5" ht="15">
      <c r="A707" s="26">
        <v>42198</v>
      </c>
      <c r="B707" s="23">
        <v>27.378820000000001</v>
      </c>
      <c r="C707" s="20">
        <f t="shared" si="0"/>
        <v>1.901575183319891E-2</v>
      </c>
      <c r="D707" s="24">
        <f t="shared" si="1"/>
        <v>3.6159881778180769E-4</v>
      </c>
      <c r="E707" s="1"/>
    </row>
    <row r="708" spans="1:5" ht="15">
      <c r="A708" s="26">
        <v>42195</v>
      </c>
      <c r="B708" s="23">
        <v>26.863109999999999</v>
      </c>
      <c r="C708" s="20">
        <f t="shared" si="0"/>
        <v>8.2616738988590243E-3</v>
      </c>
      <c r="D708" s="24">
        <f t="shared" si="1"/>
        <v>6.8255255611088478E-5</v>
      </c>
      <c r="E708" s="1"/>
    </row>
    <row r="709" spans="1:5" ht="15">
      <c r="A709" s="26">
        <v>42194</v>
      </c>
      <c r="B709" s="23">
        <v>26.64209</v>
      </c>
      <c r="C709" s="20">
        <f t="shared" si="0"/>
        <v>-1.9511073487327321E-2</v>
      </c>
      <c r="D709" s="24">
        <f t="shared" si="1"/>
        <v>3.8068198862788714E-4</v>
      </c>
      <c r="E709" s="1"/>
    </row>
    <row r="710" spans="1:5" ht="15">
      <c r="A710" s="26">
        <v>42193</v>
      </c>
      <c r="B710" s="23">
        <v>27.167010000000001</v>
      </c>
      <c r="C710" s="20">
        <f t="shared" si="0"/>
        <v>-1.3468353700955324E-2</v>
      </c>
      <c r="D710" s="24">
        <f t="shared" si="1"/>
        <v>1.8139655141403697E-4</v>
      </c>
      <c r="E710" s="1"/>
    </row>
    <row r="711" spans="1:5" ht="15">
      <c r="A711" s="26">
        <v>42192</v>
      </c>
      <c r="B711" s="23">
        <v>27.53538</v>
      </c>
      <c r="C711" s="20">
        <f t="shared" si="0"/>
        <v>-4.6714115408997003E-3</v>
      </c>
      <c r="D711" s="24">
        <f t="shared" si="1"/>
        <v>2.1822085784450912E-5</v>
      </c>
      <c r="E711" s="1"/>
    </row>
    <row r="712" spans="1:5" ht="15">
      <c r="A712" s="26">
        <v>42191</v>
      </c>
      <c r="B712" s="23">
        <v>27.66431</v>
      </c>
      <c r="C712" s="20">
        <f t="shared" si="0"/>
        <v>-1.7161916920576802E-2</v>
      </c>
      <c r="D712" s="24">
        <f t="shared" si="1"/>
        <v>2.9453139238878033E-4</v>
      </c>
      <c r="E712" s="1"/>
    </row>
    <row r="713" spans="1:5" ht="15">
      <c r="A713" s="26">
        <v>42187</v>
      </c>
      <c r="B713" s="23">
        <v>28.143180000000001</v>
      </c>
      <c r="C713" s="20">
        <f t="shared" si="0"/>
        <v>1.2512585838425853E-2</v>
      </c>
      <c r="D713" s="24">
        <f t="shared" si="1"/>
        <v>1.5656480436397521E-4</v>
      </c>
      <c r="E713" s="1"/>
    </row>
    <row r="714" spans="1:5" ht="15">
      <c r="A714" s="26">
        <v>42186</v>
      </c>
      <c r="B714" s="23">
        <v>27.793230000000001</v>
      </c>
      <c r="C714" s="20">
        <f t="shared" si="0"/>
        <v>-7.9212003878711343E-3</v>
      </c>
      <c r="D714" s="24">
        <f t="shared" si="1"/>
        <v>6.2745415584809807E-5</v>
      </c>
      <c r="E714" s="1"/>
    </row>
    <row r="715" spans="1:5" ht="15">
      <c r="A715" s="26">
        <v>42185</v>
      </c>
      <c r="B715" s="23">
        <v>28.01426</v>
      </c>
      <c r="C715" s="20">
        <f t="shared" si="0"/>
        <v>9.8677011175994861E-4</v>
      </c>
      <c r="D715" s="24">
        <f t="shared" si="1"/>
        <v>9.7371525346274156E-7</v>
      </c>
      <c r="E715" s="1"/>
    </row>
    <row r="716" spans="1:5" ht="15">
      <c r="A716" s="26">
        <v>42184</v>
      </c>
      <c r="B716" s="23">
        <v>27.986630000000002</v>
      </c>
      <c r="C716" s="20">
        <f t="shared" si="0"/>
        <v>-2.0518308233531006E-2</v>
      </c>
      <c r="D716" s="24">
        <f t="shared" si="1"/>
        <v>4.2100097276618627E-4</v>
      </c>
      <c r="E716" s="1"/>
    </row>
    <row r="717" spans="1:5" ht="15">
      <c r="A717" s="26">
        <v>42181</v>
      </c>
      <c r="B717" s="23">
        <v>28.566800000000001</v>
      </c>
      <c r="C717" s="20">
        <f t="shared" si="0"/>
        <v>-3.0791261650328375E-2</v>
      </c>
      <c r="D717" s="24">
        <f t="shared" si="1"/>
        <v>9.4810179401898286E-4</v>
      </c>
      <c r="E717" s="1"/>
    </row>
    <row r="718" spans="1:5" ht="15">
      <c r="A718" s="26">
        <v>42180</v>
      </c>
      <c r="B718" s="23">
        <v>29.460090000000001</v>
      </c>
      <c r="C718" s="20">
        <f t="shared" si="0"/>
        <v>2.5034628545897645E-3</v>
      </c>
      <c r="D718" s="24">
        <f t="shared" si="1"/>
        <v>6.2673262643107329E-6</v>
      </c>
      <c r="E718" s="1"/>
    </row>
    <row r="719" spans="1:5" ht="15">
      <c r="A719" s="26">
        <v>42179</v>
      </c>
      <c r="B719" s="23">
        <v>29.386430000000001</v>
      </c>
      <c r="C719" s="20">
        <f t="shared" si="0"/>
        <v>-5.6248496160547935E-3</v>
      </c>
      <c r="D719" s="24">
        <f t="shared" si="1"/>
        <v>3.1638933203231756E-5</v>
      </c>
      <c r="E719" s="1"/>
    </row>
    <row r="720" spans="1:5" ht="15">
      <c r="A720" s="26">
        <v>42178</v>
      </c>
      <c r="B720" s="23">
        <v>29.55219</v>
      </c>
      <c r="C720" s="20">
        <f t="shared" si="0"/>
        <v>-5.2834258311133626E-3</v>
      </c>
      <c r="D720" s="24">
        <f t="shared" si="1"/>
        <v>2.7914588512875928E-5</v>
      </c>
      <c r="E720" s="1"/>
    </row>
    <row r="721" spans="1:5" ht="15">
      <c r="A721" s="26">
        <v>42177</v>
      </c>
      <c r="B721" s="23">
        <v>29.708739999999999</v>
      </c>
      <c r="C721" s="20">
        <f t="shared" si="0"/>
        <v>5.9069242255451061E-3</v>
      </c>
      <c r="D721" s="24">
        <f t="shared" si="1"/>
        <v>3.4891753806331654E-5</v>
      </c>
      <c r="E721" s="1"/>
    </row>
    <row r="722" spans="1:5" ht="15">
      <c r="A722" s="26">
        <v>42174</v>
      </c>
      <c r="B722" s="23">
        <v>29.533770000000001</v>
      </c>
      <c r="C722" s="20">
        <f t="shared" si="0"/>
        <v>-9.6198037282026212E-3</v>
      </c>
      <c r="D722" s="24">
        <f t="shared" si="1"/>
        <v>9.2540623769141054E-5</v>
      </c>
      <c r="E722" s="1"/>
    </row>
    <row r="723" spans="1:5" ht="15">
      <c r="A723" s="26">
        <v>42173</v>
      </c>
      <c r="B723" s="23">
        <v>29.81925</v>
      </c>
      <c r="C723" s="20">
        <f t="shared" si="0"/>
        <v>1.3368640106952384E-2</v>
      </c>
      <c r="D723" s="24">
        <f t="shared" si="1"/>
        <v>1.7872053830921586E-4</v>
      </c>
      <c r="E723" s="1"/>
    </row>
    <row r="724" spans="1:5" ht="15">
      <c r="A724" s="26">
        <v>42172</v>
      </c>
      <c r="B724" s="23">
        <v>29.423259999999999</v>
      </c>
      <c r="C724" s="20">
        <f t="shared" si="0"/>
        <v>9.7502472797089575E-3</v>
      </c>
      <c r="D724" s="24">
        <f t="shared" si="1"/>
        <v>9.5067322015471921E-5</v>
      </c>
      <c r="E724" s="1"/>
    </row>
    <row r="725" spans="1:5" ht="15">
      <c r="A725" s="26">
        <v>42171</v>
      </c>
      <c r="B725" s="23">
        <v>29.13777</v>
      </c>
      <c r="C725" s="20">
        <f t="shared" si="0"/>
        <v>7.932809984239491E-3</v>
      </c>
      <c r="D725" s="24">
        <f t="shared" si="1"/>
        <v>6.2929474246049759E-5</v>
      </c>
      <c r="E725" s="1"/>
    </row>
    <row r="726" spans="1:5" ht="15">
      <c r="A726" s="26">
        <v>42170</v>
      </c>
      <c r="B726" s="23">
        <v>28.907540000000001</v>
      </c>
      <c r="C726" s="20">
        <f t="shared" si="0"/>
        <v>2.2323579130157341E-3</v>
      </c>
      <c r="D726" s="24">
        <f t="shared" si="1"/>
        <v>4.983421851803964E-6</v>
      </c>
      <c r="E726" s="1"/>
    </row>
    <row r="727" spans="1:5" ht="15">
      <c r="A727" s="26">
        <v>42167</v>
      </c>
      <c r="B727" s="23">
        <v>28.84308</v>
      </c>
      <c r="C727" s="20">
        <f t="shared" si="0"/>
        <v>-1.6780329325184987E-2</v>
      </c>
      <c r="D727" s="24">
        <f t="shared" si="1"/>
        <v>2.8157945226166324E-4</v>
      </c>
      <c r="E727" s="1"/>
    </row>
    <row r="728" spans="1:5" ht="15">
      <c r="A728" s="26">
        <v>42166</v>
      </c>
      <c r="B728" s="23">
        <v>29.331160000000001</v>
      </c>
      <c r="C728" s="20">
        <f t="shared" si="0"/>
        <v>9.4210431853029527E-4</v>
      </c>
      <c r="D728" s="24">
        <f t="shared" si="1"/>
        <v>8.8756054699343201E-7</v>
      </c>
      <c r="E728" s="1"/>
    </row>
    <row r="729" spans="1:5" ht="15">
      <c r="A729" s="26">
        <v>42165</v>
      </c>
      <c r="B729" s="23">
        <v>29.303540000000002</v>
      </c>
      <c r="C729" s="20">
        <f t="shared" si="0"/>
        <v>1.8075577493276793E-2</v>
      </c>
      <c r="D729" s="24">
        <f t="shared" si="1"/>
        <v>3.2672650171545456E-4</v>
      </c>
      <c r="E729" s="1"/>
    </row>
    <row r="730" spans="1:5" ht="15">
      <c r="A730" s="26">
        <v>42164</v>
      </c>
      <c r="B730" s="23">
        <v>28.77862</v>
      </c>
      <c r="C730" s="20">
        <f t="shared" si="0"/>
        <v>-1.5985204246602254E-3</v>
      </c>
      <c r="D730" s="24">
        <f t="shared" si="1"/>
        <v>2.5552675480559071E-6</v>
      </c>
      <c r="E730" s="1"/>
    </row>
    <row r="731" spans="1:5" ht="15">
      <c r="A731" s="26">
        <v>42163</v>
      </c>
      <c r="B731" s="23">
        <v>28.824660000000002</v>
      </c>
      <c r="C731" s="20">
        <f t="shared" si="0"/>
        <v>-1.7105452582723495E-2</v>
      </c>
      <c r="D731" s="24">
        <f t="shared" si="1"/>
        <v>2.9259650805980186E-4</v>
      </c>
      <c r="E731" s="1"/>
    </row>
    <row r="732" spans="1:5" ht="15">
      <c r="A732" s="26">
        <v>42160</v>
      </c>
      <c r="B732" s="23">
        <v>29.321960000000001</v>
      </c>
      <c r="C732" s="20">
        <f t="shared" si="0"/>
        <v>-1.4653068002424283E-2</v>
      </c>
      <c r="D732" s="24">
        <f t="shared" si="1"/>
        <v>2.1471240188367037E-4</v>
      </c>
      <c r="E732" s="1"/>
    </row>
    <row r="733" spans="1:5" ht="15">
      <c r="A733" s="26">
        <v>42159</v>
      </c>
      <c r="B733" s="23">
        <v>29.75478</v>
      </c>
      <c r="C733" s="20">
        <f t="shared" si="0"/>
        <v>-1.2915490733080801E-2</v>
      </c>
      <c r="D733" s="24">
        <f t="shared" si="1"/>
        <v>1.6680990087629606E-4</v>
      </c>
      <c r="E733" s="1"/>
    </row>
    <row r="734" spans="1:5" ht="15">
      <c r="A734" s="26">
        <v>42158</v>
      </c>
      <c r="B734" s="23">
        <v>30.141570000000002</v>
      </c>
      <c r="C734" s="20">
        <f t="shared" si="0"/>
        <v>-1.6364182209528556E-2</v>
      </c>
      <c r="D734" s="24">
        <f t="shared" si="1"/>
        <v>2.677864593866509E-4</v>
      </c>
      <c r="E734" s="1"/>
    </row>
    <row r="735" spans="1:5" ht="15">
      <c r="A735" s="26">
        <v>42157</v>
      </c>
      <c r="B735" s="23">
        <v>30.638870000000001</v>
      </c>
      <c r="C735" s="20">
        <f t="shared" si="0"/>
        <v>-1.9053669565218121E-2</v>
      </c>
      <c r="D735" s="24">
        <f t="shared" si="1"/>
        <v>3.6304232390051931E-4</v>
      </c>
      <c r="E735" s="1"/>
    </row>
    <row r="736" spans="1:5" ht="15">
      <c r="A736" s="26">
        <v>42156</v>
      </c>
      <c r="B736" s="23">
        <v>31.228249999999999</v>
      </c>
      <c r="C736" s="20">
        <f t="shared" si="0"/>
        <v>-1.6089161127922746E-2</v>
      </c>
      <c r="D736" s="24">
        <f t="shared" si="1"/>
        <v>2.5886110580026036E-4</v>
      </c>
      <c r="E736" s="1"/>
    </row>
    <row r="737" spans="1:5" ht="15">
      <c r="A737" s="26">
        <v>42153</v>
      </c>
      <c r="B737" s="23">
        <v>31.734749999999998</v>
      </c>
      <c r="C737" s="20">
        <f t="shared" si="0"/>
        <v>1.3144248961655641E-2</v>
      </c>
      <c r="D737" s="24">
        <f t="shared" si="1"/>
        <v>1.7277128076598542E-4</v>
      </c>
      <c r="E737" s="1"/>
    </row>
    <row r="738" spans="1:5" ht="15">
      <c r="A738" s="26">
        <v>42152</v>
      </c>
      <c r="B738" s="23">
        <v>31.320350000000001</v>
      </c>
      <c r="C738" s="20">
        <f t="shared" si="0"/>
        <v>8.8602381748203764E-3</v>
      </c>
      <c r="D738" s="24">
        <f t="shared" si="1"/>
        <v>7.850382051454432E-5</v>
      </c>
      <c r="E738" s="1"/>
    </row>
    <row r="739" spans="1:5" ht="15">
      <c r="A739" s="26">
        <v>42151</v>
      </c>
      <c r="B739" s="23">
        <v>31.044070000000001</v>
      </c>
      <c r="C739" s="20">
        <f t="shared" si="0"/>
        <v>1.8261292505113852E-2</v>
      </c>
      <c r="D739" s="24">
        <f t="shared" si="1"/>
        <v>3.3347480395732736E-4</v>
      </c>
      <c r="E739" s="1"/>
    </row>
    <row r="740" spans="1:5" ht="15">
      <c r="A740" s="26">
        <v>42150</v>
      </c>
      <c r="B740" s="23">
        <v>30.482309999999998</v>
      </c>
      <c r="C740" s="20">
        <f t="shared" si="0"/>
        <v>-1.0518488008931336E-2</v>
      </c>
      <c r="D740" s="24">
        <f t="shared" si="1"/>
        <v>1.106385899940323E-4</v>
      </c>
      <c r="E740" s="1"/>
    </row>
    <row r="741" spans="1:5" ht="15">
      <c r="A741" s="26">
        <v>42146</v>
      </c>
      <c r="B741" s="23">
        <v>30.80463</v>
      </c>
      <c r="C741" s="20">
        <f t="shared" si="0"/>
        <v>-2.9850260449644146E-3</v>
      </c>
      <c r="D741" s="24">
        <f t="shared" si="1"/>
        <v>8.9103804891158946E-6</v>
      </c>
      <c r="E741" s="1"/>
    </row>
    <row r="742" spans="1:5" ht="15">
      <c r="A742" s="26">
        <v>42145</v>
      </c>
      <c r="B742" s="23">
        <v>30.896719999999998</v>
      </c>
      <c r="C742" s="20">
        <f t="shared" si="0"/>
        <v>5.3797393217633483E-3</v>
      </c>
      <c r="D742" s="24">
        <f t="shared" si="1"/>
        <v>2.8941595170126771E-5</v>
      </c>
      <c r="E742" s="1"/>
    </row>
    <row r="743" spans="1:5" ht="15">
      <c r="A743" s="26">
        <v>42144</v>
      </c>
      <c r="B743" s="23">
        <v>30.73095</v>
      </c>
      <c r="C743" s="20">
        <f t="shared" si="0"/>
        <v>6.6142024312571329E-3</v>
      </c>
      <c r="D743" s="24">
        <f t="shared" si="1"/>
        <v>4.3747673801647771E-5</v>
      </c>
      <c r="E743" s="1"/>
    </row>
    <row r="744" spans="1:5" ht="15">
      <c r="A744" s="26">
        <v>42143</v>
      </c>
      <c r="B744" s="23">
        <v>30.528359999999999</v>
      </c>
      <c r="C744" s="20">
        <f t="shared" si="0"/>
        <v>-7.8122759009450309E-3</v>
      </c>
      <c r="D744" s="24">
        <f t="shared" si="1"/>
        <v>6.1031654752486494E-5</v>
      </c>
      <c r="E744" s="1"/>
    </row>
    <row r="745" spans="1:5" ht="15">
      <c r="A745" s="26">
        <v>42142</v>
      </c>
      <c r="B745" s="23">
        <v>30.767790000000002</v>
      </c>
      <c r="C745" s="20">
        <f t="shared" si="0"/>
        <v>1.2650621378828275E-2</v>
      </c>
      <c r="D745" s="24">
        <f t="shared" si="1"/>
        <v>1.60038221270467E-4</v>
      </c>
      <c r="E745" s="1"/>
    </row>
    <row r="746" spans="1:5" ht="15">
      <c r="A746" s="26">
        <v>42139</v>
      </c>
      <c r="B746" s="23">
        <v>30.38101</v>
      </c>
      <c r="C746" s="20">
        <f t="shared" si="0"/>
        <v>6.0648366460346981E-4</v>
      </c>
      <c r="D746" s="24">
        <f t="shared" si="1"/>
        <v>3.6782243543085407E-7</v>
      </c>
      <c r="E746" s="1"/>
    </row>
    <row r="747" spans="1:5" ht="15">
      <c r="A747" s="26">
        <v>42138</v>
      </c>
      <c r="B747" s="23">
        <v>30.362590000000001</v>
      </c>
      <c r="C747" s="20">
        <f t="shared" si="0"/>
        <v>1.0059454639126391E-2</v>
      </c>
      <c r="D747" s="24">
        <f t="shared" si="1"/>
        <v>1.0119262763664147E-4</v>
      </c>
      <c r="E747" s="1"/>
    </row>
    <row r="748" spans="1:5" ht="15">
      <c r="A748" s="26">
        <v>42137</v>
      </c>
      <c r="B748" s="23">
        <v>30.058689999999999</v>
      </c>
      <c r="C748" s="20">
        <f t="shared" si="0"/>
        <v>1.202058309994904E-2</v>
      </c>
      <c r="D748" s="24">
        <f t="shared" si="1"/>
        <v>1.4449441806278047E-4</v>
      </c>
      <c r="E748" s="1"/>
    </row>
    <row r="749" spans="1:5" ht="15">
      <c r="A749" s="26">
        <v>42136</v>
      </c>
      <c r="B749" s="23">
        <v>29.699529999999999</v>
      </c>
      <c r="C749" s="20">
        <f t="shared" si="0"/>
        <v>-1.3551081498713726E-2</v>
      </c>
      <c r="D749" s="24">
        <f t="shared" si="1"/>
        <v>1.8363180978478146E-4</v>
      </c>
      <c r="E749" s="1"/>
    </row>
    <row r="750" spans="1:5" ht="15">
      <c r="A750" s="26">
        <v>42135</v>
      </c>
      <c r="B750" s="23">
        <v>30.10473</v>
      </c>
      <c r="C750" s="20">
        <f t="shared" si="0"/>
        <v>-3.35960211716282E-3</v>
      </c>
      <c r="D750" s="24">
        <f t="shared" si="1"/>
        <v>1.1286926385644902E-5</v>
      </c>
      <c r="E750" s="1"/>
    </row>
    <row r="751" spans="1:5" ht="15">
      <c r="A751" s="26">
        <v>42132</v>
      </c>
      <c r="B751" s="23">
        <v>30.206040000000002</v>
      </c>
      <c r="C751" s="20">
        <f t="shared" si="0"/>
        <v>1.7220837626160446E-2</v>
      </c>
      <c r="D751" s="24">
        <f t="shared" si="1"/>
        <v>2.9655724854658335E-4</v>
      </c>
      <c r="E751" s="1"/>
    </row>
    <row r="752" spans="1:5" ht="15">
      <c r="A752" s="26">
        <v>42131</v>
      </c>
      <c r="B752" s="23">
        <v>29.69032</v>
      </c>
      <c r="C752" s="20">
        <f t="shared" si="0"/>
        <v>6.2025973721769082E-4</v>
      </c>
      <c r="D752" s="24">
        <f t="shared" si="1"/>
        <v>3.8472214161335885E-7</v>
      </c>
      <c r="E752" s="1"/>
    </row>
    <row r="753" spans="1:5" ht="15">
      <c r="A753" s="26">
        <v>42130</v>
      </c>
      <c r="B753" s="23">
        <v>29.67191</v>
      </c>
      <c r="C753" s="20">
        <f t="shared" si="0"/>
        <v>-1.2950996847450552E-2</v>
      </c>
      <c r="D753" s="24">
        <f t="shared" si="1"/>
        <v>1.6772831934267412E-4</v>
      </c>
      <c r="E753" s="1"/>
    </row>
    <row r="754" spans="1:5" ht="15">
      <c r="A754" s="26">
        <v>42129</v>
      </c>
      <c r="B754" s="23">
        <v>30.058689999999999</v>
      </c>
      <c r="C754" s="20">
        <f t="shared" si="0"/>
        <v>-1.6709975854233752E-2</v>
      </c>
      <c r="D754" s="24">
        <f t="shared" si="1"/>
        <v>2.7922329304907502E-4</v>
      </c>
      <c r="E754" s="1"/>
    </row>
    <row r="755" spans="1:5" ht="15">
      <c r="A755" s="26">
        <v>42128</v>
      </c>
      <c r="B755" s="23">
        <v>30.565190000000001</v>
      </c>
      <c r="C755" s="20">
        <f t="shared" si="0"/>
        <v>2.9907770418697525E-4</v>
      </c>
      <c r="D755" s="24">
        <f t="shared" si="1"/>
        <v>8.9447473141751866E-8</v>
      </c>
      <c r="E755" s="1"/>
    </row>
    <row r="756" spans="1:5" ht="15">
      <c r="A756" s="26">
        <v>42125</v>
      </c>
      <c r="B756" s="23">
        <v>30.556049999999999</v>
      </c>
      <c r="C756" s="20">
        <f t="shared" si="0"/>
        <v>2.6376994950957348E-2</v>
      </c>
      <c r="D756" s="24">
        <f t="shared" si="1"/>
        <v>6.9574586264282946E-4</v>
      </c>
      <c r="E756" s="1"/>
    </row>
    <row r="757" spans="1:5" ht="15">
      <c r="A757" s="26">
        <v>42124</v>
      </c>
      <c r="B757" s="23">
        <v>29.76061</v>
      </c>
      <c r="C757" s="20">
        <f t="shared" si="0"/>
        <v>-1.0391174671730823E-2</v>
      </c>
      <c r="D757" s="24">
        <f t="shared" si="1"/>
        <v>1.0797651105842019E-4</v>
      </c>
      <c r="E757" s="1"/>
    </row>
    <row r="758" spans="1:5" ht="15">
      <c r="A758" s="26">
        <v>42123</v>
      </c>
      <c r="B758" s="23">
        <v>30.071470000000001</v>
      </c>
      <c r="C758" s="20">
        <f t="shared" si="0"/>
        <v>-3.9447926924028086E-3</v>
      </c>
      <c r="D758" s="24">
        <f t="shared" si="1"/>
        <v>1.5561389386034601E-5</v>
      </c>
      <c r="E758" s="1"/>
    </row>
    <row r="759" spans="1:5" ht="15">
      <c r="A759" s="26">
        <v>42122</v>
      </c>
      <c r="B759" s="23">
        <v>30.190329999999999</v>
      </c>
      <c r="C759" s="20">
        <f t="shared" si="0"/>
        <v>1.5873407453104001E-2</v>
      </c>
      <c r="D759" s="24">
        <f t="shared" si="1"/>
        <v>2.5196506417225767E-4</v>
      </c>
      <c r="E759" s="1"/>
    </row>
    <row r="760" spans="1:5" ht="15">
      <c r="A760" s="26">
        <v>42121</v>
      </c>
      <c r="B760" s="23">
        <v>29.71489</v>
      </c>
      <c r="C760" s="20">
        <f t="shared" si="0"/>
        <v>1.3007381028936815E-2</v>
      </c>
      <c r="D760" s="24">
        <f t="shared" si="1"/>
        <v>1.6919196123194534E-4</v>
      </c>
      <c r="E760" s="1"/>
    </row>
    <row r="761" spans="1:5" ht="15">
      <c r="A761" s="26">
        <v>42118</v>
      </c>
      <c r="B761" s="23">
        <v>29.330880000000001</v>
      </c>
      <c r="C761" s="20">
        <f t="shared" si="0"/>
        <v>-8.3815035321050911E-3</v>
      </c>
      <c r="D761" s="24">
        <f t="shared" si="1"/>
        <v>7.0249601458690115E-5</v>
      </c>
      <c r="E761" s="1"/>
    </row>
    <row r="762" spans="1:5" ht="15">
      <c r="A762" s="26">
        <v>42117</v>
      </c>
      <c r="B762" s="23">
        <v>29.577750000000002</v>
      </c>
      <c r="C762" s="20">
        <f t="shared" si="0"/>
        <v>-1.0760837248184234E-2</v>
      </c>
      <c r="D762" s="24">
        <f t="shared" si="1"/>
        <v>1.1579561828190924E-4</v>
      </c>
      <c r="E762" s="1"/>
    </row>
    <row r="763" spans="1:5" ht="15">
      <c r="A763" s="26">
        <v>42116</v>
      </c>
      <c r="B763" s="23">
        <v>29.897749999999998</v>
      </c>
      <c r="C763" s="20">
        <f t="shared" si="0"/>
        <v>8.2910848723902961E-3</v>
      </c>
      <c r="D763" s="24">
        <f t="shared" si="1"/>
        <v>6.8742088361179214E-5</v>
      </c>
      <c r="E763" s="1"/>
    </row>
    <row r="764" spans="1:5" ht="15">
      <c r="A764" s="26">
        <v>42115</v>
      </c>
      <c r="B764" s="23">
        <v>29.65089</v>
      </c>
      <c r="C764" s="20">
        <f t="shared" si="0"/>
        <v>-9.2081246068968017E-3</v>
      </c>
      <c r="D764" s="24">
        <f t="shared" si="1"/>
        <v>8.4789558776138374E-5</v>
      </c>
      <c r="E764" s="1"/>
    </row>
    <row r="765" spans="1:5" ht="15">
      <c r="A765" s="26">
        <v>42114</v>
      </c>
      <c r="B765" s="23">
        <v>29.925180000000001</v>
      </c>
      <c r="C765" s="20">
        <f t="shared" si="0"/>
        <v>7.975532038009275E-3</v>
      </c>
      <c r="D765" s="24">
        <f t="shared" si="1"/>
        <v>6.3609111289312381E-5</v>
      </c>
      <c r="E765" s="1"/>
    </row>
    <row r="766" spans="1:5" ht="15">
      <c r="A766" s="26">
        <v>42111</v>
      </c>
      <c r="B766" s="23">
        <v>29.687460000000002</v>
      </c>
      <c r="C766" s="20">
        <f t="shared" si="0"/>
        <v>-1.2243744584048118E-2</v>
      </c>
      <c r="D766" s="24">
        <f t="shared" si="1"/>
        <v>1.4990928143940763E-4</v>
      </c>
      <c r="E766" s="1"/>
    </row>
    <row r="767" spans="1:5" ht="15">
      <c r="A767" s="26">
        <v>42110</v>
      </c>
      <c r="B767" s="23">
        <v>30.053180000000001</v>
      </c>
      <c r="C767" s="20">
        <f t="shared" si="0"/>
        <v>1.21758389759491E-3</v>
      </c>
      <c r="D767" s="24">
        <f t="shared" si="1"/>
        <v>1.4825105476824123E-6</v>
      </c>
      <c r="E767" s="1"/>
    </row>
    <row r="768" spans="1:5" ht="15">
      <c r="A768" s="26">
        <v>42109</v>
      </c>
      <c r="B768" s="23">
        <v>30.01661</v>
      </c>
      <c r="C768" s="20">
        <f t="shared" si="0"/>
        <v>4.1672774371585529E-2</v>
      </c>
      <c r="D768" s="24">
        <f t="shared" si="1"/>
        <v>1.7366201238250758E-3</v>
      </c>
      <c r="E768" s="1"/>
    </row>
    <row r="769" spans="1:5" ht="15">
      <c r="A769" s="26">
        <v>42108</v>
      </c>
      <c r="B769" s="23">
        <v>28.791440000000001</v>
      </c>
      <c r="C769" s="20">
        <f t="shared" si="0"/>
        <v>-7.5924666019711153E-3</v>
      </c>
      <c r="D769" s="24">
        <f t="shared" si="1"/>
        <v>5.7645549102046812E-5</v>
      </c>
      <c r="E769" s="1"/>
    </row>
    <row r="770" spans="1:5" ht="15">
      <c r="A770" s="26">
        <v>42107</v>
      </c>
      <c r="B770" s="23">
        <v>29.010870000000001</v>
      </c>
      <c r="C770" s="20">
        <f t="shared" si="0"/>
        <v>-6.2837153867813505E-3</v>
      </c>
      <c r="D770" s="24">
        <f t="shared" si="1"/>
        <v>3.9485079062072697E-5</v>
      </c>
      <c r="E770" s="1"/>
    </row>
    <row r="771" spans="1:5" ht="15">
      <c r="A771" s="26">
        <v>42104</v>
      </c>
      <c r="B771" s="23">
        <v>29.193739999999998</v>
      </c>
      <c r="C771" s="20">
        <f t="shared" si="0"/>
        <v>2.1847030215426066E-2</v>
      </c>
      <c r="D771" s="24">
        <f t="shared" si="1"/>
        <v>4.7729272923373951E-4</v>
      </c>
      <c r="E771" s="1"/>
    </row>
    <row r="772" spans="1:5" ht="15">
      <c r="A772" s="26">
        <v>42103</v>
      </c>
      <c r="B772" s="23">
        <v>28.562860000000001</v>
      </c>
      <c r="C772" s="20">
        <f t="shared" si="0"/>
        <v>-2.2381654156276311E-3</v>
      </c>
      <c r="D772" s="24">
        <f t="shared" si="1"/>
        <v>5.009384427711607E-6</v>
      </c>
      <c r="E772" s="1"/>
    </row>
    <row r="773" spans="1:5" ht="15">
      <c r="A773" s="26">
        <v>42102</v>
      </c>
      <c r="B773" s="23">
        <v>28.626860000000001</v>
      </c>
      <c r="C773" s="20">
        <f t="shared" si="0"/>
        <v>1.5980283085339105E-3</v>
      </c>
      <c r="D773" s="24">
        <f t="shared" si="1"/>
        <v>2.553694474875751E-6</v>
      </c>
      <c r="E773" s="1"/>
    </row>
    <row r="774" spans="1:5" ht="15">
      <c r="A774" s="26">
        <v>42101</v>
      </c>
      <c r="B774" s="23">
        <v>28.581150000000001</v>
      </c>
      <c r="C774" s="20">
        <f t="shared" si="0"/>
        <v>7.0623855281671047E-3</v>
      </c>
      <c r="D774" s="24">
        <f t="shared" si="1"/>
        <v>4.9877289348464151E-5</v>
      </c>
      <c r="E774" s="1"/>
    </row>
    <row r="775" spans="1:5" ht="15">
      <c r="A775" s="26">
        <v>42100</v>
      </c>
      <c r="B775" s="23">
        <v>28.380009999999999</v>
      </c>
      <c r="C775" s="20">
        <f t="shared" si="0"/>
        <v>7.4377368970485244E-3</v>
      </c>
      <c r="D775" s="24">
        <f t="shared" si="1"/>
        <v>5.5319930149717011E-5</v>
      </c>
      <c r="E775" s="1"/>
    </row>
    <row r="776" spans="1:5" ht="15">
      <c r="A776" s="26">
        <v>42096</v>
      </c>
      <c r="B776" s="23">
        <v>28.169709999999998</v>
      </c>
      <c r="C776" s="20">
        <f t="shared" si="0"/>
        <v>0</v>
      </c>
      <c r="D776" s="24">
        <f t="shared" si="1"/>
        <v>0</v>
      </c>
      <c r="E776" s="1"/>
    </row>
    <row r="777" spans="1:5" ht="15">
      <c r="A777" s="26">
        <v>42095</v>
      </c>
      <c r="B777" s="23">
        <v>28.169709999999998</v>
      </c>
      <c r="C777" s="20">
        <f t="shared" si="0"/>
        <v>-1.4819862493958643E-2</v>
      </c>
      <c r="D777" s="24">
        <f t="shared" si="1"/>
        <v>2.1962832433984207E-4</v>
      </c>
      <c r="E777" s="1"/>
    </row>
    <row r="778" spans="1:5" ht="15">
      <c r="A778" s="26">
        <v>42094</v>
      </c>
      <c r="B778" s="23">
        <v>28.59029</v>
      </c>
      <c r="C778" s="20">
        <f t="shared" si="0"/>
        <v>-6.057803207418385E-3</v>
      </c>
      <c r="D778" s="24">
        <f t="shared" si="1"/>
        <v>3.6696979699808471E-5</v>
      </c>
      <c r="E778" s="1"/>
    </row>
    <row r="779" spans="1:5" ht="15">
      <c r="A779" s="26">
        <v>42093</v>
      </c>
      <c r="B779" s="23">
        <v>28.764009999999999</v>
      </c>
      <c r="C779" s="20">
        <f t="shared" si="0"/>
        <v>-1.7019201161024615E-2</v>
      </c>
      <c r="D779" s="24">
        <f t="shared" si="1"/>
        <v>2.8965320815942162E-4</v>
      </c>
      <c r="E779" s="1"/>
    </row>
    <row r="780" spans="1:5" ht="15">
      <c r="A780" s="26">
        <v>42090</v>
      </c>
      <c r="B780" s="23">
        <v>29.257739999999998</v>
      </c>
      <c r="C780" s="20">
        <f t="shared" si="0"/>
        <v>6.1875607337622499E-2</v>
      </c>
      <c r="D780" s="24">
        <f t="shared" si="1"/>
        <v>3.8285907833996431E-3</v>
      </c>
      <c r="E780" s="1"/>
    </row>
    <row r="781" spans="1:5" ht="15">
      <c r="A781" s="26">
        <v>42089</v>
      </c>
      <c r="B781" s="23">
        <v>27.502269999999999</v>
      </c>
      <c r="C781" s="20">
        <f t="shared" si="0"/>
        <v>6.336603438525679E-3</v>
      </c>
      <c r="D781" s="24">
        <f t="shared" si="1"/>
        <v>4.0152543137135457E-5</v>
      </c>
      <c r="E781" s="1"/>
    </row>
    <row r="782" spans="1:5" ht="15">
      <c r="A782" s="26">
        <v>42088</v>
      </c>
      <c r="B782" s="23">
        <v>27.32855</v>
      </c>
      <c r="C782" s="20">
        <f t="shared" si="0"/>
        <v>-2.9666209303122925E-2</v>
      </c>
      <c r="D782" s="24">
        <f t="shared" si="1"/>
        <v>8.8008397441669722E-4</v>
      </c>
      <c r="E782" s="1"/>
    </row>
    <row r="783" spans="1:5" ht="15">
      <c r="A783" s="26">
        <v>42087</v>
      </c>
      <c r="B783" s="23">
        <v>28.151430000000001</v>
      </c>
      <c r="C783" s="20">
        <f t="shared" si="0"/>
        <v>-1.322796562877686E-2</v>
      </c>
      <c r="D783" s="24">
        <f t="shared" si="1"/>
        <v>1.7497907467610199E-4</v>
      </c>
      <c r="E783" s="1"/>
    </row>
    <row r="784" spans="1:5" ht="15">
      <c r="A784" s="26">
        <v>42086</v>
      </c>
      <c r="B784" s="23">
        <v>28.526289999999999</v>
      </c>
      <c r="C784" s="20">
        <f t="shared" si="0"/>
        <v>-3.5193197155965546E-3</v>
      </c>
      <c r="D784" s="24">
        <f t="shared" si="1"/>
        <v>1.2385611260586614E-5</v>
      </c>
      <c r="E784" s="1"/>
    </row>
    <row r="785" spans="1:5" ht="15">
      <c r="A785" s="26">
        <v>42083</v>
      </c>
      <c r="B785" s="23">
        <v>28.626860000000001</v>
      </c>
      <c r="C785" s="20">
        <f t="shared" si="0"/>
        <v>1.8372679385579928E-2</v>
      </c>
      <c r="D785" s="24">
        <f t="shared" si="1"/>
        <v>3.3755534780531365E-4</v>
      </c>
      <c r="E785" s="1"/>
    </row>
    <row r="786" spans="1:5" ht="15">
      <c r="A786" s="26">
        <v>42082</v>
      </c>
      <c r="B786" s="23">
        <v>28.105709999999998</v>
      </c>
      <c r="C786" s="20">
        <f t="shared" si="0"/>
        <v>-4.8679237408586814E-3</v>
      </c>
      <c r="D786" s="24">
        <f t="shared" si="1"/>
        <v>2.3696681546815578E-5</v>
      </c>
      <c r="E786" s="1"/>
    </row>
    <row r="787" spans="1:5" ht="15">
      <c r="A787" s="26">
        <v>42081</v>
      </c>
      <c r="B787" s="23">
        <v>28.24286</v>
      </c>
      <c r="C787" s="20">
        <f t="shared" si="0"/>
        <v>9.7593025844023261E-3</v>
      </c>
      <c r="D787" s="24">
        <f t="shared" si="1"/>
        <v>9.5243986933921926E-5</v>
      </c>
      <c r="E787" s="1"/>
    </row>
    <row r="788" spans="1:5" ht="15">
      <c r="A788" s="26">
        <v>42080</v>
      </c>
      <c r="B788" s="23">
        <v>27.96857</v>
      </c>
      <c r="C788" s="20">
        <f t="shared" si="0"/>
        <v>-7.8149757645467454E-3</v>
      </c>
      <c r="D788" s="24">
        <f t="shared" si="1"/>
        <v>6.1073846200452987E-5</v>
      </c>
      <c r="E788" s="1"/>
    </row>
    <row r="789" spans="1:5" ht="15">
      <c r="A789" s="26">
        <v>42079</v>
      </c>
      <c r="B789" s="23">
        <v>28.187999999999999</v>
      </c>
      <c r="C789" s="20">
        <f t="shared" si="0"/>
        <v>-3.2383297734822208E-3</v>
      </c>
      <c r="D789" s="24">
        <f t="shared" si="1"/>
        <v>1.0486779721821412E-5</v>
      </c>
      <c r="E789" s="1"/>
    </row>
    <row r="790" spans="1:5" ht="15">
      <c r="A790" s="26">
        <v>42076</v>
      </c>
      <c r="B790" s="23">
        <v>28.279430000000001</v>
      </c>
      <c r="C790" s="20">
        <f t="shared" si="0"/>
        <v>4.2119126759998793E-3</v>
      </c>
      <c r="D790" s="24">
        <f t="shared" si="1"/>
        <v>1.7740208390248464E-5</v>
      </c>
      <c r="E790" s="1"/>
    </row>
    <row r="791" spans="1:5" ht="15">
      <c r="A791" s="26">
        <v>42075</v>
      </c>
      <c r="B791" s="23">
        <v>28.16057</v>
      </c>
      <c r="C791" s="20">
        <f t="shared" si="0"/>
        <v>-4.848105542124731E-2</v>
      </c>
      <c r="D791" s="24">
        <f t="shared" si="1"/>
        <v>2.3504127347580531E-3</v>
      </c>
      <c r="E791" s="1"/>
    </row>
    <row r="792" spans="1:5" ht="15">
      <c r="A792" s="26">
        <v>42074</v>
      </c>
      <c r="B792" s="23">
        <v>29.559460000000001</v>
      </c>
      <c r="C792" s="20">
        <f t="shared" si="0"/>
        <v>1.9678850557527227E-2</v>
      </c>
      <c r="D792" s="24">
        <f t="shared" si="1"/>
        <v>3.8725715926548964E-4</v>
      </c>
      <c r="E792" s="1"/>
    </row>
    <row r="793" spans="1:5" ht="15">
      <c r="A793" s="26">
        <v>42073</v>
      </c>
      <c r="B793" s="23">
        <v>28.983450000000001</v>
      </c>
      <c r="C793" s="20">
        <f t="shared" si="0"/>
        <v>-3.1669813979697994E-2</v>
      </c>
      <c r="D793" s="24">
        <f t="shared" si="1"/>
        <v>1.0029771175086746E-3</v>
      </c>
      <c r="E793" s="1"/>
    </row>
    <row r="794" spans="1:5" ht="15">
      <c r="A794" s="26">
        <v>42072</v>
      </c>
      <c r="B794" s="23">
        <v>29.916039999999999</v>
      </c>
      <c r="C794" s="20">
        <f t="shared" si="0"/>
        <v>-1.426201288075581E-2</v>
      </c>
      <c r="D794" s="24">
        <f t="shared" si="1"/>
        <v>2.0340501141084464E-4</v>
      </c>
      <c r="E794" s="1"/>
    </row>
    <row r="795" spans="1:5" ht="15">
      <c r="A795" s="26">
        <v>42069</v>
      </c>
      <c r="B795" s="23">
        <v>30.345759999999999</v>
      </c>
      <c r="C795" s="20">
        <f t="shared" si="0"/>
        <v>-1.6139207306978789E-2</v>
      </c>
      <c r="D795" s="24">
        <f t="shared" si="1"/>
        <v>2.6047401249763754E-4</v>
      </c>
      <c r="E795" s="1"/>
    </row>
    <row r="796" spans="1:5" ht="15">
      <c r="A796" s="26">
        <v>42068</v>
      </c>
      <c r="B796" s="23">
        <v>30.839490000000001</v>
      </c>
      <c r="C796" s="20">
        <f t="shared" si="0"/>
        <v>-1.1495793196493893E-2</v>
      </c>
      <c r="D796" s="24">
        <f t="shared" si="1"/>
        <v>1.3215326121655528E-4</v>
      </c>
      <c r="E796" s="1"/>
    </row>
    <row r="797" spans="1:5" ht="15">
      <c r="A797" s="26">
        <v>42067</v>
      </c>
      <c r="B797" s="23">
        <v>31.196059999999999</v>
      </c>
      <c r="C797" s="20">
        <f t="shared" si="0"/>
        <v>5.861431819289731E-4</v>
      </c>
      <c r="D797" s="24">
        <f t="shared" si="1"/>
        <v>3.4356382972182126E-7</v>
      </c>
      <c r="E797" s="1"/>
    </row>
    <row r="798" spans="1:5" ht="15">
      <c r="A798" s="26">
        <v>42066</v>
      </c>
      <c r="B798" s="23">
        <v>31.177779999999998</v>
      </c>
      <c r="C798" s="20">
        <f t="shared" si="0"/>
        <v>1.1739602991307149E-3</v>
      </c>
      <c r="D798" s="24">
        <f t="shared" si="1"/>
        <v>1.3781827839350777E-6</v>
      </c>
      <c r="E798" s="1"/>
    </row>
    <row r="799" spans="1:5" ht="15">
      <c r="A799" s="26">
        <v>42065</v>
      </c>
      <c r="B799" s="23">
        <v>31.141200000000001</v>
      </c>
      <c r="C799" s="20">
        <f t="shared" si="0"/>
        <v>2.4068698367797067E-2</v>
      </c>
      <c r="D799" s="24">
        <f t="shared" si="1"/>
        <v>5.793022411199972E-4</v>
      </c>
      <c r="E799" s="1"/>
    </row>
    <row r="800" spans="1:5" ht="15">
      <c r="A800" s="26">
        <v>42062</v>
      </c>
      <c r="B800" s="23">
        <v>30.40062</v>
      </c>
      <c r="C800" s="20">
        <f t="shared" si="0"/>
        <v>-1.1958232291819255E-2</v>
      </c>
      <c r="D800" s="24">
        <f t="shared" si="1"/>
        <v>1.4299931954510882E-4</v>
      </c>
      <c r="E800" s="1"/>
    </row>
    <row r="801" spans="1:5" ht="15">
      <c r="A801" s="26">
        <v>42061</v>
      </c>
      <c r="B801" s="23">
        <v>30.76634</v>
      </c>
      <c r="C801" s="20">
        <f t="shared" si="0"/>
        <v>-8.8757562679340728E-3</v>
      </c>
      <c r="D801" s="24">
        <f t="shared" si="1"/>
        <v>7.8779049327770979E-5</v>
      </c>
      <c r="E801" s="1"/>
    </row>
    <row r="802" spans="1:5" ht="15">
      <c r="A802" s="26">
        <v>42060</v>
      </c>
      <c r="B802" s="23">
        <v>31.04063</v>
      </c>
      <c r="C802" s="20">
        <f t="shared" si="0"/>
        <v>-1.3458366928165698E-2</v>
      </c>
      <c r="D802" s="24">
        <f t="shared" si="1"/>
        <v>1.8112764037314422E-4</v>
      </c>
      <c r="E802" s="1"/>
    </row>
    <row r="803" spans="1:5" ht="15">
      <c r="A803" s="26">
        <v>42059</v>
      </c>
      <c r="B803" s="23">
        <v>31.461210000000001</v>
      </c>
      <c r="C803" s="20">
        <f t="shared" si="0"/>
        <v>1.9070298135210873E-2</v>
      </c>
      <c r="D803" s="24">
        <f t="shared" si="1"/>
        <v>3.6367627096582731E-4</v>
      </c>
      <c r="E803" s="1"/>
    </row>
    <row r="804" spans="1:5" ht="15">
      <c r="A804" s="26">
        <v>42058</v>
      </c>
      <c r="B804" s="23">
        <v>30.86692</v>
      </c>
      <c r="C804" s="20">
        <f t="shared" si="0"/>
        <v>-1.9070298135210811E-2</v>
      </c>
      <c r="D804" s="24">
        <f t="shared" si="1"/>
        <v>3.6367627096582492E-4</v>
      </c>
      <c r="E804" s="1"/>
    </row>
    <row r="805" spans="1:5" ht="15">
      <c r="A805" s="26">
        <v>42055</v>
      </c>
      <c r="B805" s="23">
        <v>31.461210000000001</v>
      </c>
      <c r="C805" s="20">
        <f t="shared" si="0"/>
        <v>5.8291935037671971E-3</v>
      </c>
      <c r="D805" s="24">
        <f t="shared" si="1"/>
        <v>3.3979496904361694E-5</v>
      </c>
      <c r="E805" s="1"/>
    </row>
    <row r="806" spans="1:5" ht="15">
      <c r="A806" s="26">
        <v>42054</v>
      </c>
      <c r="B806" s="23">
        <v>31.27835</v>
      </c>
      <c r="C806" s="20">
        <f t="shared" si="0"/>
        <v>-1.7520733484913912E-3</v>
      </c>
      <c r="D806" s="24">
        <f t="shared" si="1"/>
        <v>3.069761018493836E-6</v>
      </c>
      <c r="E806" s="1"/>
    </row>
    <row r="807" spans="1:5" ht="15">
      <c r="A807" s="26">
        <v>42053</v>
      </c>
      <c r="B807" s="23">
        <v>31.333200000000001</v>
      </c>
      <c r="C807" s="20">
        <f t="shared" si="0"/>
        <v>-1.362164825812778E-2</v>
      </c>
      <c r="D807" s="24">
        <f t="shared" si="1"/>
        <v>1.8554930126815557E-4</v>
      </c>
      <c r="E807" s="1"/>
    </row>
    <row r="808" spans="1:5" ht="15">
      <c r="A808" s="26">
        <v>42052</v>
      </c>
      <c r="B808" s="23">
        <v>31.762930000000001</v>
      </c>
      <c r="C808" s="20">
        <f t="shared" si="0"/>
        <v>1.0998484839854959E-2</v>
      </c>
      <c r="D808" s="24">
        <f t="shared" si="1"/>
        <v>1.2096666877251937E-4</v>
      </c>
      <c r="E808" s="1"/>
    </row>
    <row r="809" spans="1:5" ht="15">
      <c r="A809" s="26">
        <v>42048</v>
      </c>
      <c r="B809" s="23">
        <v>31.415500000000002</v>
      </c>
      <c r="C809" s="20">
        <f t="shared" si="0"/>
        <v>6.7163336378475158E-3</v>
      </c>
      <c r="D809" s="24">
        <f t="shared" si="1"/>
        <v>4.5109137534882047E-5</v>
      </c>
      <c r="E809" s="1"/>
    </row>
    <row r="810" spans="1:5" ht="15">
      <c r="A810" s="26">
        <v>42047</v>
      </c>
      <c r="B810" s="23">
        <v>31.205210000000001</v>
      </c>
      <c r="C810" s="20">
        <f t="shared" si="0"/>
        <v>1.7140011446775925E-2</v>
      </c>
      <c r="D810" s="24">
        <f t="shared" si="1"/>
        <v>2.9377999239560973E-4</v>
      </c>
      <c r="E810" s="1"/>
    </row>
    <row r="811" spans="1:5" ht="15">
      <c r="A811" s="26">
        <v>42046</v>
      </c>
      <c r="B811" s="23">
        <v>30.674910000000001</v>
      </c>
      <c r="C811" s="20">
        <f t="shared" si="0"/>
        <v>-4.461115174744827E-3</v>
      </c>
      <c r="D811" s="24">
        <f t="shared" si="1"/>
        <v>1.9901548602338567E-5</v>
      </c>
      <c r="E811" s="1"/>
    </row>
    <row r="812" spans="1:5" ht="15">
      <c r="A812" s="26">
        <v>42045</v>
      </c>
      <c r="B812" s="23">
        <v>30.812059999999999</v>
      </c>
      <c r="C812" s="20">
        <f t="shared" si="0"/>
        <v>2.3113926060131424E-2</v>
      </c>
      <c r="D812" s="24">
        <f t="shared" si="1"/>
        <v>5.3425357791322254E-4</v>
      </c>
      <c r="E812" s="1"/>
    </row>
    <row r="813" spans="1:5" ht="15">
      <c r="A813" s="26">
        <v>42044</v>
      </c>
      <c r="B813" s="23">
        <v>30.108039999999999</v>
      </c>
      <c r="C813" s="20">
        <f t="shared" si="0"/>
        <v>-1.1173215718615822E-2</v>
      </c>
      <c r="D813" s="24">
        <f t="shared" si="1"/>
        <v>1.2484074949472367E-4</v>
      </c>
      <c r="E813" s="1"/>
    </row>
    <row r="814" spans="1:5" ht="15">
      <c r="A814" s="26">
        <v>42041</v>
      </c>
      <c r="B814" s="23">
        <v>30.44633</v>
      </c>
      <c r="C814" s="20">
        <f t="shared" si="0"/>
        <v>-1.9037033913940356E-2</v>
      </c>
      <c r="D814" s="24">
        <f t="shared" si="1"/>
        <v>3.6240866024051524E-4</v>
      </c>
      <c r="E814" s="1"/>
    </row>
    <row r="815" spans="1:5" ht="15">
      <c r="A815" s="26">
        <v>42040</v>
      </c>
      <c r="B815" s="23">
        <v>31.031490000000002</v>
      </c>
      <c r="C815" s="20">
        <f t="shared" si="0"/>
        <v>1.0068404987032322E-2</v>
      </c>
      <c r="D815" s="24">
        <f t="shared" si="1"/>
        <v>1.0137277898289733E-4</v>
      </c>
      <c r="E815" s="1"/>
    </row>
    <row r="816" spans="1:5" ht="15">
      <c r="A816" s="26">
        <v>42039</v>
      </c>
      <c r="B816" s="23">
        <v>30.72062</v>
      </c>
      <c r="C816" s="20">
        <f t="shared" si="0"/>
        <v>4.1749600912863449E-3</v>
      </c>
      <c r="D816" s="24">
        <f t="shared" si="1"/>
        <v>1.7430291763833685E-5</v>
      </c>
      <c r="E816" s="1"/>
    </row>
    <row r="817" spans="1:5" ht="15">
      <c r="A817" s="26">
        <v>42038</v>
      </c>
      <c r="B817" s="23">
        <v>30.59263</v>
      </c>
      <c r="C817" s="20">
        <f t="shared" si="0"/>
        <v>1.4851198005507557E-3</v>
      </c>
      <c r="D817" s="24">
        <f t="shared" si="1"/>
        <v>2.2055808219879164E-6</v>
      </c>
      <c r="E817" s="1"/>
    </row>
    <row r="818" spans="1:5" ht="15">
      <c r="A818" s="26">
        <v>42037</v>
      </c>
      <c r="B818" s="23">
        <v>30.547229999999999</v>
      </c>
      <c r="C818" s="20">
        <f t="shared" si="0"/>
        <v>1.8294319172979762E-2</v>
      </c>
      <c r="D818" s="24">
        <f t="shared" si="1"/>
        <v>3.3468211400285495E-4</v>
      </c>
      <c r="E818" s="1"/>
    </row>
    <row r="819" spans="1:5" ht="15">
      <c r="A819" s="26">
        <v>42034</v>
      </c>
      <c r="B819" s="23">
        <v>29.993469999999999</v>
      </c>
      <c r="C819" s="20">
        <f t="shared" si="0"/>
        <v>-3.4799455082261233E-2</v>
      </c>
      <c r="D819" s="24">
        <f t="shared" si="1"/>
        <v>1.2110020740223172E-3</v>
      </c>
      <c r="E819" s="1"/>
    </row>
    <row r="820" spans="1:5" ht="15">
      <c r="A820" s="26">
        <v>42033</v>
      </c>
      <c r="B820" s="23">
        <v>31.055599999999998</v>
      </c>
      <c r="C820" s="20">
        <f t="shared" si="0"/>
        <v>1.2649380825292269E-2</v>
      </c>
      <c r="D820" s="24">
        <f t="shared" si="1"/>
        <v>1.6000683526327171E-4</v>
      </c>
      <c r="E820" s="1"/>
    </row>
    <row r="821" spans="1:5" ht="15">
      <c r="A821" s="26">
        <v>42032</v>
      </c>
      <c r="B821" s="23">
        <v>30.665240000000001</v>
      </c>
      <c r="C821" s="20">
        <f t="shared" si="0"/>
        <v>-1.2064452127397242E-2</v>
      </c>
      <c r="D821" s="24">
        <f t="shared" si="1"/>
        <v>1.4555100513425983E-4</v>
      </c>
      <c r="E821" s="1"/>
    </row>
    <row r="822" spans="1:5" ht="15">
      <c r="A822" s="26">
        <v>42031</v>
      </c>
      <c r="B822" s="23">
        <v>31.03744</v>
      </c>
      <c r="C822" s="20">
        <f t="shared" si="0"/>
        <v>-4.6293840901747395E-2</v>
      </c>
      <c r="D822" s="24">
        <f t="shared" si="1"/>
        <v>2.1431197054362998E-3</v>
      </c>
      <c r="E822" s="1"/>
    </row>
    <row r="823" spans="1:5" ht="15">
      <c r="A823" s="26">
        <v>42030</v>
      </c>
      <c r="B823" s="23">
        <v>32.50806</v>
      </c>
      <c r="C823" s="20">
        <f t="shared" si="0"/>
        <v>-1.7714353352684169E-2</v>
      </c>
      <c r="D823" s="24">
        <f t="shared" si="1"/>
        <v>3.1379831470375286E-4</v>
      </c>
      <c r="E823" s="1"/>
    </row>
    <row r="824" spans="1:5" ht="15">
      <c r="A824" s="26">
        <v>42027</v>
      </c>
      <c r="B824" s="23">
        <v>33.08905</v>
      </c>
      <c r="C824" s="20">
        <f t="shared" si="0"/>
        <v>-1.2541216203985498E-2</v>
      </c>
      <c r="D824" s="24">
        <f t="shared" si="1"/>
        <v>1.5728210387510843E-4</v>
      </c>
      <c r="E824" s="1"/>
    </row>
    <row r="825" spans="1:5" ht="15">
      <c r="A825" s="26">
        <v>42026</v>
      </c>
      <c r="B825" s="23">
        <v>33.506639999999997</v>
      </c>
      <c r="C825" s="20">
        <f t="shared" si="0"/>
        <v>1.1718321810960948E-2</v>
      </c>
      <c r="D825" s="24">
        <f t="shared" si="1"/>
        <v>1.3731906606524307E-4</v>
      </c>
      <c r="E825" s="1"/>
    </row>
    <row r="826" spans="1:5" ht="15">
      <c r="A826" s="26">
        <v>42025</v>
      </c>
      <c r="B826" s="23">
        <v>33.116289999999999</v>
      </c>
      <c r="C826" s="20">
        <f t="shared" si="0"/>
        <v>1.0748368389387737E-2</v>
      </c>
      <c r="D826" s="24">
        <f t="shared" si="1"/>
        <v>1.1552742303398953E-4</v>
      </c>
      <c r="E826" s="1"/>
    </row>
    <row r="827" spans="1:5" ht="15">
      <c r="A827" s="26">
        <v>42024</v>
      </c>
      <c r="B827" s="23">
        <v>32.762250000000002</v>
      </c>
      <c r="C827" s="20">
        <f t="shared" si="0"/>
        <v>-9.9254739963631922E-3</v>
      </c>
      <c r="D827" s="24">
        <f t="shared" si="1"/>
        <v>9.8515034052481918E-5</v>
      </c>
      <c r="E827" s="1"/>
    </row>
    <row r="828" spans="1:5" ht="15">
      <c r="A828" s="26">
        <v>42020</v>
      </c>
      <c r="B828" s="23">
        <v>33.08905</v>
      </c>
      <c r="C828" s="20">
        <f t="shared" si="0"/>
        <v>7.158738207502487E-3</v>
      </c>
      <c r="D828" s="24">
        <f t="shared" si="1"/>
        <v>5.1247532723555921E-5</v>
      </c>
      <c r="E828" s="1"/>
    </row>
    <row r="829" spans="1:5" ht="15">
      <c r="A829" s="26">
        <v>42019</v>
      </c>
      <c r="B829" s="23">
        <v>32.853020000000001</v>
      </c>
      <c r="C829" s="20">
        <f t="shared" si="0"/>
        <v>-4.4114621159003966E-3</v>
      </c>
      <c r="D829" s="24">
        <f t="shared" si="1"/>
        <v>1.9460998000024405E-5</v>
      </c>
      <c r="E829" s="1"/>
    </row>
    <row r="830" spans="1:5" ht="15">
      <c r="A830" s="26">
        <v>42018</v>
      </c>
      <c r="B830" s="23">
        <v>32.998269999999998</v>
      </c>
      <c r="C830" s="20">
        <f t="shared" si="0"/>
        <v>-4.1183907899342061E-3</v>
      </c>
      <c r="D830" s="24">
        <f t="shared" si="1"/>
        <v>1.6961142698614893E-5</v>
      </c>
      <c r="E830" s="1"/>
    </row>
    <row r="831" spans="1:5" ht="15">
      <c r="A831" s="26">
        <v>42017</v>
      </c>
      <c r="B831" s="23">
        <v>33.134450000000001</v>
      </c>
      <c r="C831" s="20">
        <f t="shared" si="0"/>
        <v>-2.7360004336761425E-3</v>
      </c>
      <c r="D831" s="24">
        <f t="shared" si="1"/>
        <v>7.4856983730760399E-6</v>
      </c>
      <c r="E831" s="1"/>
    </row>
    <row r="832" spans="1:5" ht="15">
      <c r="A832" s="26">
        <v>42016</v>
      </c>
      <c r="B832" s="23">
        <v>33.225230000000003</v>
      </c>
      <c r="C832" s="20">
        <f t="shared" si="0"/>
        <v>-4.3615504314847521E-3</v>
      </c>
      <c r="D832" s="24">
        <f t="shared" si="1"/>
        <v>1.9023122166384828E-5</v>
      </c>
      <c r="E832" s="1"/>
    </row>
    <row r="833" spans="1:5" ht="15">
      <c r="A833" s="26">
        <v>42013</v>
      </c>
      <c r="B833" s="23">
        <v>33.370460000000001</v>
      </c>
      <c r="C833" s="20">
        <f t="shared" si="0"/>
        <v>1.905894299798105E-3</v>
      </c>
      <c r="D833" s="24">
        <f t="shared" si="1"/>
        <v>3.6324330820029088E-6</v>
      </c>
      <c r="E833" s="1"/>
    </row>
    <row r="834" spans="1:5" ht="15">
      <c r="A834" s="26">
        <v>42012</v>
      </c>
      <c r="B834" s="23">
        <v>33.306919999999998</v>
      </c>
      <c r="C834" s="20">
        <f t="shared" si="0"/>
        <v>1.8429861443893348E-2</v>
      </c>
      <c r="D834" s="24">
        <f t="shared" si="1"/>
        <v>3.3965979284110659E-4</v>
      </c>
      <c r="E834" s="1"/>
    </row>
    <row r="835" spans="1:5" ht="15">
      <c r="A835" s="26">
        <v>42011</v>
      </c>
      <c r="B835" s="23">
        <v>32.698700000000002</v>
      </c>
      <c r="C835" s="20">
        <f t="shared" si="0"/>
        <v>2.0758522613989548E-2</v>
      </c>
      <c r="D835" s="24">
        <f t="shared" si="1"/>
        <v>4.3091626111551549E-4</v>
      </c>
      <c r="E835" s="1"/>
    </row>
    <row r="836" spans="1:5" ht="15">
      <c r="A836" s="26">
        <v>42010</v>
      </c>
      <c r="B836" s="23">
        <v>32.026919999999997</v>
      </c>
      <c r="C836" s="20">
        <f t="shared" si="0"/>
        <v>-1.8813435639703516E-2</v>
      </c>
      <c r="D836" s="24">
        <f t="shared" si="1"/>
        <v>3.5394536056926643E-4</v>
      </c>
      <c r="E836" s="1"/>
    </row>
    <row r="837" spans="1:5" ht="15">
      <c r="A837" s="26">
        <v>42009</v>
      </c>
      <c r="B837" s="23">
        <v>32.635159999999999</v>
      </c>
      <c r="C837" s="20">
        <f t="shared" si="0"/>
        <v>-1.1340029152195986E-2</v>
      </c>
      <c r="D837" s="24">
        <f t="shared" si="1"/>
        <v>1.2859626117265482E-4</v>
      </c>
      <c r="E837" s="1"/>
    </row>
    <row r="838" spans="1:5" ht="15">
      <c r="A838" s="26">
        <v>42006</v>
      </c>
      <c r="B838" s="23">
        <v>33.007350000000002</v>
      </c>
      <c r="C838" s="20">
        <f t="shared" si="0"/>
        <v>1.9268810331660984E-3</v>
      </c>
      <c r="D838" s="24">
        <f t="shared" si="1"/>
        <v>3.7128705159752508E-6</v>
      </c>
      <c r="E838" s="1"/>
    </row>
    <row r="839" spans="1:5" ht="15">
      <c r="A839" s="26">
        <v>42004</v>
      </c>
      <c r="B839" s="23">
        <v>32.943809999999999</v>
      </c>
      <c r="C839" s="20">
        <f t="shared" si="0"/>
        <v>-1.2867694598947568E-2</v>
      </c>
      <c r="D839" s="24">
        <f t="shared" si="1"/>
        <v>1.6557756429178439E-4</v>
      </c>
      <c r="E839" s="1"/>
    </row>
    <row r="840" spans="1:5" ht="15">
      <c r="A840" s="26">
        <v>42003</v>
      </c>
      <c r="B840" s="23">
        <v>33.370460000000001</v>
      </c>
      <c r="C840" s="20">
        <f t="shared" si="0"/>
        <v>-1.1360894040199994E-2</v>
      </c>
      <c r="D840" s="24">
        <f t="shared" si="1"/>
        <v>1.2906991339265174E-4</v>
      </c>
      <c r="E840" s="1"/>
    </row>
    <row r="841" spans="1:5" ht="15">
      <c r="A841" s="26">
        <v>42002</v>
      </c>
      <c r="B841" s="23">
        <v>33.751739999999998</v>
      </c>
      <c r="C841" s="20">
        <f t="shared" si="0"/>
        <v>-9.9022969723933305E-3</v>
      </c>
      <c r="D841" s="24">
        <f t="shared" si="1"/>
        <v>9.8055485329470116E-5</v>
      </c>
      <c r="E841" s="1"/>
    </row>
    <row r="842" spans="1:5" ht="15">
      <c r="A842" s="26">
        <v>41999</v>
      </c>
      <c r="B842" s="23">
        <v>34.087620000000001</v>
      </c>
      <c r="C842" s="20">
        <f t="shared" si="0"/>
        <v>2.9338087169405295E-3</v>
      </c>
      <c r="D842" s="24">
        <f t="shared" si="1"/>
        <v>8.6072335875962353E-6</v>
      </c>
      <c r="E842" s="1"/>
    </row>
    <row r="843" spans="1:5" ht="15">
      <c r="A843" s="26">
        <v>41997</v>
      </c>
      <c r="B843" s="23">
        <v>33.987760000000002</v>
      </c>
      <c r="C843" s="20">
        <f t="shared" si="0"/>
        <v>2.6689638943460449E-4</v>
      </c>
      <c r="D843" s="24">
        <f t="shared" si="1"/>
        <v>7.1233682693228055E-8</v>
      </c>
      <c r="E843" s="1"/>
    </row>
    <row r="844" spans="1:5" ht="15">
      <c r="A844" s="26">
        <v>41996</v>
      </c>
      <c r="B844" s="23">
        <v>33.97869</v>
      </c>
      <c r="C844" s="20">
        <f t="shared" si="0"/>
        <v>5.895143911427681E-3</v>
      </c>
      <c r="D844" s="24">
        <f t="shared" si="1"/>
        <v>3.4752721736442856E-5</v>
      </c>
      <c r="E844" s="1"/>
    </row>
    <row r="845" spans="1:5" ht="15">
      <c r="A845" s="26">
        <v>41995</v>
      </c>
      <c r="B845" s="23">
        <v>33.778970000000001</v>
      </c>
      <c r="C845" s="20">
        <f t="shared" si="0"/>
        <v>2.2833103145904272E-2</v>
      </c>
      <c r="D845" s="24">
        <f t="shared" si="1"/>
        <v>5.2135059927150358E-4</v>
      </c>
      <c r="E845" s="1"/>
    </row>
    <row r="846" spans="1:5" ht="15">
      <c r="A846" s="26">
        <v>41992</v>
      </c>
      <c r="B846" s="23">
        <v>33.01643</v>
      </c>
      <c r="C846" s="20">
        <f t="shared" si="0"/>
        <v>-1.7713886725245567E-2</v>
      </c>
      <c r="D846" s="24">
        <f t="shared" si="1"/>
        <v>3.1378178291483112E-4</v>
      </c>
      <c r="E846" s="1"/>
    </row>
    <row r="847" spans="1:5" ht="15">
      <c r="A847" s="26">
        <v>41991</v>
      </c>
      <c r="B847" s="23">
        <v>33.606490000000001</v>
      </c>
      <c r="C847" s="20">
        <f t="shared" si="0"/>
        <v>2.1294570777071597E-2</v>
      </c>
      <c r="D847" s="24">
        <f t="shared" si="1"/>
        <v>4.5345874457971164E-4</v>
      </c>
      <c r="E847" s="1"/>
    </row>
    <row r="848" spans="1:5" ht="15">
      <c r="A848" s="26">
        <v>41990</v>
      </c>
      <c r="B848" s="23">
        <v>32.898420000000002</v>
      </c>
      <c r="C848" s="20">
        <f t="shared" si="0"/>
        <v>1.89420930957271E-2</v>
      </c>
      <c r="D848" s="24">
        <f t="shared" si="1"/>
        <v>3.5880289084719226E-4</v>
      </c>
      <c r="E848" s="1"/>
    </row>
    <row r="849" spans="1:5" ht="15">
      <c r="A849" s="26">
        <v>41989</v>
      </c>
      <c r="B849" s="23">
        <v>32.281120000000001</v>
      </c>
      <c r="C849" s="20">
        <f t="shared" si="0"/>
        <v>-1.0072664445347157E-2</v>
      </c>
      <c r="D849" s="24">
        <f t="shared" si="1"/>
        <v>1.0145856902856075E-4</v>
      </c>
      <c r="E849" s="1"/>
    </row>
    <row r="850" spans="1:5" ht="15">
      <c r="A850" s="26">
        <v>41988</v>
      </c>
      <c r="B850" s="23">
        <v>32.60792</v>
      </c>
      <c r="C850" s="20">
        <f t="shared" si="0"/>
        <v>-8.5933894583582124E-3</v>
      </c>
      <c r="D850" s="24">
        <f t="shared" si="1"/>
        <v>7.3846342383022051E-5</v>
      </c>
      <c r="E850" s="1"/>
    </row>
    <row r="851" spans="1:5" ht="15">
      <c r="A851" s="26">
        <v>41985</v>
      </c>
      <c r="B851" s="23">
        <v>32.889339999999997</v>
      </c>
      <c r="C851" s="20">
        <f t="shared" si="0"/>
        <v>-1.2888868806977091E-2</v>
      </c>
      <c r="D851" s="24">
        <f t="shared" si="1"/>
        <v>1.6612293912346705E-4</v>
      </c>
      <c r="E851" s="1"/>
    </row>
    <row r="852" spans="1:5" ht="15">
      <c r="A852" s="26">
        <v>41984</v>
      </c>
      <c r="B852" s="23">
        <v>33.315989999999999</v>
      </c>
      <c r="C852" s="20">
        <f t="shared" si="0"/>
        <v>7.6586220814394129E-3</v>
      </c>
      <c r="D852" s="24">
        <f t="shared" si="1"/>
        <v>5.8654492186311365E-5</v>
      </c>
      <c r="E852" s="1"/>
    </row>
    <row r="853" spans="1:5" ht="15">
      <c r="A853" s="26">
        <v>41983</v>
      </c>
      <c r="B853" s="23">
        <v>33.061810000000001</v>
      </c>
      <c r="C853" s="20">
        <f t="shared" si="0"/>
        <v>-1.2822659257986459E-2</v>
      </c>
      <c r="D853" s="24">
        <f t="shared" si="1"/>
        <v>1.6442059044642583E-4</v>
      </c>
      <c r="E853" s="1"/>
    </row>
    <row r="854" spans="1:5" ht="15">
      <c r="A854" s="26">
        <v>41982</v>
      </c>
      <c r="B854" s="23">
        <v>33.488480000000003</v>
      </c>
      <c r="C854" s="20">
        <f t="shared" si="0"/>
        <v>-8.3683740914041928E-3</v>
      </c>
      <c r="D854" s="24">
        <f t="shared" si="1"/>
        <v>7.0029684933684954E-5</v>
      </c>
      <c r="E854" s="1"/>
    </row>
    <row r="855" spans="1:5" ht="15">
      <c r="A855" s="26">
        <v>41981</v>
      </c>
      <c r="B855" s="23">
        <v>33.7699</v>
      </c>
      <c r="C855" s="20">
        <f t="shared" si="0"/>
        <v>-1.2555181029329E-2</v>
      </c>
      <c r="D855" s="24">
        <f t="shared" si="1"/>
        <v>1.5763257067922279E-4</v>
      </c>
      <c r="E855" s="1"/>
    </row>
    <row r="856" spans="1:5" ht="15">
      <c r="A856" s="26">
        <v>41978</v>
      </c>
      <c r="B856" s="23">
        <v>34.196559999999998</v>
      </c>
      <c r="C856" s="20">
        <f t="shared" si="0"/>
        <v>5.5904271077457813E-3</v>
      </c>
      <c r="D856" s="24">
        <f t="shared" si="1"/>
        <v>3.1252875247018862E-5</v>
      </c>
      <c r="E856" s="1"/>
    </row>
    <row r="857" spans="1:5" ht="15">
      <c r="A857" s="26">
        <v>41977</v>
      </c>
      <c r="B857" s="23">
        <v>34.005920000000003</v>
      </c>
      <c r="C857" s="20">
        <f t="shared" si="0"/>
        <v>8.0106369533143693E-4</v>
      </c>
      <c r="D857" s="24">
        <f t="shared" si="1"/>
        <v>6.4170304397805725E-7</v>
      </c>
      <c r="E857" s="1"/>
    </row>
    <row r="858" spans="1:5" ht="15">
      <c r="A858" s="26">
        <v>41976</v>
      </c>
      <c r="B858" s="23">
        <v>33.97869</v>
      </c>
      <c r="C858" s="20">
        <f t="shared" si="0"/>
        <v>-4.5316807964935245E-3</v>
      </c>
      <c r="D858" s="24">
        <f t="shared" si="1"/>
        <v>2.0536130841308184E-5</v>
      </c>
      <c r="E858" s="1"/>
    </row>
    <row r="859" spans="1:5" ht="15">
      <c r="A859" s="26">
        <v>41975</v>
      </c>
      <c r="B859" s="23">
        <v>34.133020000000002</v>
      </c>
      <c r="C859" s="20">
        <f t="shared" si="0"/>
        <v>1.1502035662428254E-2</v>
      </c>
      <c r="D859" s="24">
        <f t="shared" si="1"/>
        <v>1.3229682437977135E-4</v>
      </c>
      <c r="E859" s="1"/>
    </row>
    <row r="860" spans="1:5" ht="15">
      <c r="A860" s="26">
        <v>41974</v>
      </c>
      <c r="B860" s="23">
        <v>33.742669999999997</v>
      </c>
      <c r="C860" s="20">
        <f t="shared" si="0"/>
        <v>-2.1492670719995576E-3</v>
      </c>
      <c r="D860" s="24">
        <f t="shared" si="1"/>
        <v>4.6193489467815517E-6</v>
      </c>
      <c r="E860" s="1"/>
    </row>
    <row r="861" spans="1:5" ht="15">
      <c r="A861" s="26">
        <v>41971</v>
      </c>
      <c r="B861" s="23">
        <v>33.815269999999998</v>
      </c>
      <c r="C861" s="20">
        <f t="shared" si="0"/>
        <v>9.4398752597673607E-3</v>
      </c>
      <c r="D861" s="24">
        <f t="shared" si="1"/>
        <v>8.91112449199679E-5</v>
      </c>
      <c r="E861" s="1"/>
    </row>
    <row r="862" spans="1:5" ht="15">
      <c r="A862" s="26">
        <v>41969</v>
      </c>
      <c r="B862" s="23">
        <v>33.49756</v>
      </c>
      <c r="C862" s="20">
        <f t="shared" si="0"/>
        <v>1.5842999943602196E-2</v>
      </c>
      <c r="D862" s="24">
        <f t="shared" si="1"/>
        <v>2.510006472129792E-4</v>
      </c>
      <c r="E862" s="1"/>
    </row>
    <row r="863" spans="1:5" ht="15">
      <c r="A863" s="26">
        <v>41968</v>
      </c>
      <c r="B863" s="23">
        <v>32.971040000000002</v>
      </c>
      <c r="C863" s="20">
        <f t="shared" si="0"/>
        <v>1.9293089785798777E-3</v>
      </c>
      <c r="D863" s="24">
        <f t="shared" si="1"/>
        <v>3.7222331348289313E-6</v>
      </c>
      <c r="E863" s="1"/>
    </row>
    <row r="864" spans="1:5" ht="15">
      <c r="A864" s="26">
        <v>41967</v>
      </c>
      <c r="B864" s="23">
        <v>32.907490000000003</v>
      </c>
      <c r="C864" s="20">
        <f t="shared" si="0"/>
        <v>1.8374580683755328E-2</v>
      </c>
      <c r="D864" s="24">
        <f t="shared" si="1"/>
        <v>3.3762521530383442E-4</v>
      </c>
      <c r="E864" s="1"/>
    </row>
    <row r="865" spans="1:5" ht="15">
      <c r="A865" s="26">
        <v>41964</v>
      </c>
      <c r="B865" s="23">
        <v>32.308349999999997</v>
      </c>
      <c r="C865" s="20">
        <f t="shared" si="0"/>
        <v>-1.006452403544443E-2</v>
      </c>
      <c r="D865" s="24">
        <f t="shared" si="1"/>
        <v>1.0129464406003864E-4</v>
      </c>
      <c r="E865" s="1"/>
    </row>
    <row r="866" spans="1:5" ht="15">
      <c r="A866" s="26">
        <v>41963</v>
      </c>
      <c r="B866" s="23">
        <v>32.635159999999999</v>
      </c>
      <c r="C866" s="20">
        <f t="shared" si="0"/>
        <v>4.5527422317376276E-2</v>
      </c>
      <c r="D866" s="24">
        <f t="shared" si="1"/>
        <v>2.0727461828647315E-3</v>
      </c>
      <c r="E866" s="1"/>
    </row>
    <row r="867" spans="1:5" ht="15">
      <c r="A867" s="26">
        <v>41962</v>
      </c>
      <c r="B867" s="23">
        <v>31.182680000000001</v>
      </c>
      <c r="C867" s="20">
        <f t="shared" si="0"/>
        <v>-1.0425957830612773E-2</v>
      </c>
      <c r="D867" s="24">
        <f t="shared" si="1"/>
        <v>1.087005966857158E-4</v>
      </c>
      <c r="E867" s="1"/>
    </row>
    <row r="868" spans="1:5" ht="15">
      <c r="A868" s="26">
        <v>41961</v>
      </c>
      <c r="B868" s="23">
        <v>31.50949</v>
      </c>
      <c r="C868" s="20">
        <f t="shared" si="0"/>
        <v>1.363351532607422E-2</v>
      </c>
      <c r="D868" s="24">
        <f t="shared" si="1"/>
        <v>1.8587274014630065E-4</v>
      </c>
      <c r="E868" s="1"/>
    </row>
    <row r="869" spans="1:5" ht="15">
      <c r="A869" s="26">
        <v>41960</v>
      </c>
      <c r="B869" s="23">
        <v>31.082820000000002</v>
      </c>
      <c r="C869" s="20">
        <f t="shared" si="0"/>
        <v>8.5053771587313524E-3</v>
      </c>
      <c r="D869" s="24">
        <f t="shared" si="1"/>
        <v>7.2341440612269019E-5</v>
      </c>
      <c r="E869" s="1"/>
    </row>
    <row r="870" spans="1:5" ht="15">
      <c r="A870" s="26">
        <v>41957</v>
      </c>
      <c r="B870" s="23">
        <v>30.819569999999999</v>
      </c>
      <c r="C870" s="20">
        <f t="shared" si="0"/>
        <v>7.9845308159609552E-3</v>
      </c>
      <c r="D870" s="24">
        <f t="shared" si="1"/>
        <v>6.3752732351030116E-5</v>
      </c>
      <c r="E870" s="1"/>
    </row>
    <row r="871" spans="1:5" ht="15">
      <c r="A871" s="26">
        <v>41956</v>
      </c>
      <c r="B871" s="23">
        <v>30.574470000000002</v>
      </c>
      <c r="C871" s="20">
        <f t="shared" si="0"/>
        <v>8.9473399251385789E-3</v>
      </c>
      <c r="D871" s="24">
        <f t="shared" si="1"/>
        <v>8.005489173597883E-5</v>
      </c>
      <c r="E871" s="1"/>
    </row>
    <row r="872" spans="1:5" ht="15">
      <c r="A872" s="26">
        <v>41955</v>
      </c>
      <c r="B872" s="23">
        <v>30.302129999999998</v>
      </c>
      <c r="C872" s="20">
        <f t="shared" si="0"/>
        <v>2.0994145374774484E-3</v>
      </c>
      <c r="D872" s="24">
        <f t="shared" si="1"/>
        <v>4.4075414001716487E-6</v>
      </c>
      <c r="E872" s="1"/>
    </row>
    <row r="873" spans="1:5" ht="15">
      <c r="A873" s="26">
        <v>41954</v>
      </c>
      <c r="B873" s="23">
        <v>30.238579999999999</v>
      </c>
      <c r="C873" s="20">
        <f t="shared" si="0"/>
        <v>1.5021902729473037E-3</v>
      </c>
      <c r="D873" s="24">
        <f t="shared" si="1"/>
        <v>2.2565756161374948E-6</v>
      </c>
      <c r="E873" s="1"/>
    </row>
    <row r="874" spans="1:5" ht="15">
      <c r="A874" s="26">
        <v>41953</v>
      </c>
      <c r="B874" s="23">
        <v>30.193190000000001</v>
      </c>
      <c r="C874" s="20">
        <f t="shared" si="0"/>
        <v>-9.5753842191576167E-3</v>
      </c>
      <c r="D874" s="24">
        <f t="shared" si="1"/>
        <v>9.1687982944492719E-5</v>
      </c>
      <c r="E874" s="1"/>
    </row>
    <row r="875" spans="1:5" ht="15">
      <c r="A875" s="26">
        <v>41950</v>
      </c>
      <c r="B875" s="23">
        <v>30.483689999999999</v>
      </c>
      <c r="C875" s="20">
        <f t="shared" si="0"/>
        <v>-7.1216811513557356E-3</v>
      </c>
      <c r="D875" s="24">
        <f t="shared" si="1"/>
        <v>5.0718342421575555E-5</v>
      </c>
      <c r="E875" s="1"/>
    </row>
    <row r="876" spans="1:5" ht="15">
      <c r="A876" s="26">
        <v>41949</v>
      </c>
      <c r="B876" s="23">
        <v>30.701560000000001</v>
      </c>
      <c r="C876" s="20">
        <f t="shared" si="0"/>
        <v>1.7757526632891328E-3</v>
      </c>
      <c r="D876" s="24">
        <f t="shared" si="1"/>
        <v>3.1532975211784484E-6</v>
      </c>
      <c r="E876" s="1"/>
    </row>
    <row r="877" spans="1:5" ht="15">
      <c r="A877" s="26">
        <v>41948</v>
      </c>
      <c r="B877" s="23">
        <v>30.647089999999999</v>
      </c>
      <c r="C877" s="20">
        <f t="shared" si="0"/>
        <v>-1.6306064336654855E-2</v>
      </c>
      <c r="D877" s="24">
        <f t="shared" si="1"/>
        <v>2.6588773415112734E-4</v>
      </c>
      <c r="E877" s="1"/>
    </row>
    <row r="878" spans="1:5" ht="15">
      <c r="A878" s="26">
        <v>41947</v>
      </c>
      <c r="B878" s="23">
        <v>31.150919999999999</v>
      </c>
      <c r="C878" s="20">
        <f t="shared" si="0"/>
        <v>6.6814647282297792E-3</v>
      </c>
      <c r="D878" s="24">
        <f t="shared" si="1"/>
        <v>4.4641970914578636E-5</v>
      </c>
      <c r="E878" s="1"/>
    </row>
    <row r="879" spans="1:5" ht="15">
      <c r="A879" s="26">
        <v>41946</v>
      </c>
      <c r="B879" s="23">
        <v>30.943480000000001</v>
      </c>
      <c r="C879" s="20">
        <f t="shared" si="0"/>
        <v>8.7821339425606451E-3</v>
      </c>
      <c r="D879" s="24">
        <f t="shared" si="1"/>
        <v>7.7125876585075785E-5</v>
      </c>
      <c r="E879" s="1"/>
    </row>
    <row r="880" spans="1:5" ht="15">
      <c r="A880" s="26">
        <v>41943</v>
      </c>
      <c r="B880" s="23">
        <v>30.672920000000001</v>
      </c>
      <c r="C880" s="20">
        <f t="shared" si="0"/>
        <v>4.2956077200226005E-2</v>
      </c>
      <c r="D880" s="24">
        <f t="shared" si="1"/>
        <v>1.8452245684317764E-3</v>
      </c>
      <c r="E880" s="1"/>
    </row>
    <row r="881" spans="1:5" ht="15">
      <c r="A881" s="26">
        <v>41942</v>
      </c>
      <c r="B881" s="23">
        <v>29.383230000000001</v>
      </c>
      <c r="C881" s="20">
        <f t="shared" si="0"/>
        <v>-4.0306261327725398E-2</v>
      </c>
      <c r="D881" s="24">
        <f t="shared" si="1"/>
        <v>1.624594702218892E-3</v>
      </c>
      <c r="E881" s="1"/>
    </row>
    <row r="882" spans="1:5" ht="15">
      <c r="A882" s="26">
        <v>41941</v>
      </c>
      <c r="B882" s="23">
        <v>30.591750000000001</v>
      </c>
      <c r="C882" s="20">
        <f t="shared" si="0"/>
        <v>5.3207898046452031E-3</v>
      </c>
      <c r="D882" s="24">
        <f t="shared" si="1"/>
        <v>2.8310804145216339E-5</v>
      </c>
      <c r="E882" s="1"/>
    </row>
    <row r="883" spans="1:5" ht="15">
      <c r="A883" s="26">
        <v>41940</v>
      </c>
      <c r="B883" s="23">
        <v>30.429410000000001</v>
      </c>
      <c r="C883" s="20">
        <f t="shared" si="0"/>
        <v>1.6134372834987764E-2</v>
      </c>
      <c r="D883" s="24">
        <f t="shared" si="1"/>
        <v>2.6031798677839108E-4</v>
      </c>
      <c r="E883" s="1"/>
    </row>
    <row r="884" spans="1:5" ht="15">
      <c r="A884" s="26">
        <v>41939</v>
      </c>
      <c r="B884" s="23">
        <v>29.94239</v>
      </c>
      <c r="C884" s="20">
        <f t="shared" si="0"/>
        <v>6.0233770983475791E-4</v>
      </c>
      <c r="D884" s="24">
        <f t="shared" si="1"/>
        <v>3.62810716688981E-7</v>
      </c>
      <c r="E884" s="1"/>
    </row>
    <row r="885" spans="1:5" ht="15">
      <c r="A885" s="26">
        <v>41936</v>
      </c>
      <c r="B885" s="23">
        <v>29.92436</v>
      </c>
      <c r="C885" s="20">
        <f t="shared" si="0"/>
        <v>1.4878371725665413E-2</v>
      </c>
      <c r="D885" s="24">
        <f t="shared" si="1"/>
        <v>2.2136594520707998E-4</v>
      </c>
      <c r="E885" s="1"/>
    </row>
    <row r="886" spans="1:5" ht="15">
      <c r="A886" s="26">
        <v>41935</v>
      </c>
      <c r="B886" s="23">
        <v>29.482430000000001</v>
      </c>
      <c r="C886" s="20">
        <f t="shared" si="0"/>
        <v>1.2930896824253713E-2</v>
      </c>
      <c r="D886" s="24">
        <f t="shared" si="1"/>
        <v>1.6720809267949476E-4</v>
      </c>
      <c r="E886" s="1"/>
    </row>
    <row r="887" spans="1:5" ht="15">
      <c r="A887" s="26">
        <v>41934</v>
      </c>
      <c r="B887" s="23">
        <v>29.103649999999998</v>
      </c>
      <c r="C887" s="20">
        <f t="shared" si="0"/>
        <v>-1.0481017243841127E-2</v>
      </c>
      <c r="D887" s="24">
        <f t="shared" si="1"/>
        <v>1.0985172246569505E-4</v>
      </c>
      <c r="E887" s="1"/>
    </row>
    <row r="888" spans="1:5" ht="15">
      <c r="A888" s="26">
        <v>41933</v>
      </c>
      <c r="B888" s="23">
        <v>29.41029</v>
      </c>
      <c r="C888" s="20">
        <f t="shared" si="0"/>
        <v>3.209512600318E-2</v>
      </c>
      <c r="D888" s="24">
        <f t="shared" si="1"/>
        <v>1.0300971131600009E-3</v>
      </c>
      <c r="E888" s="1"/>
    </row>
    <row r="889" spans="1:5" ht="15">
      <c r="A889" s="26">
        <v>41932</v>
      </c>
      <c r="B889" s="23">
        <v>28.481349999999999</v>
      </c>
      <c r="C889" s="20">
        <f t="shared" si="0"/>
        <v>6.3534074255729321E-3</v>
      </c>
      <c r="D889" s="24">
        <f t="shared" si="1"/>
        <v>4.0365785915325275E-5</v>
      </c>
      <c r="E889" s="1"/>
    </row>
    <row r="890" spans="1:5" ht="15">
      <c r="A890" s="26">
        <v>41929</v>
      </c>
      <c r="B890" s="23">
        <v>28.30097</v>
      </c>
      <c r="C890" s="20">
        <f t="shared" si="0"/>
        <v>1.7033781739626074E-2</v>
      </c>
      <c r="D890" s="24">
        <f t="shared" si="1"/>
        <v>2.9014972035321866E-4</v>
      </c>
      <c r="E890" s="1"/>
    </row>
    <row r="891" spans="1:5" ht="15">
      <c r="A891" s="26">
        <v>41928</v>
      </c>
      <c r="B891" s="23">
        <v>27.822980000000001</v>
      </c>
      <c r="C891" s="20">
        <f t="shared" si="0"/>
        <v>-1.3842230935059055E-2</v>
      </c>
      <c r="D891" s="24">
        <f t="shared" si="1"/>
        <v>1.9160735725950588E-4</v>
      </c>
      <c r="E891" s="1"/>
    </row>
    <row r="892" spans="1:5" ht="15">
      <c r="A892" s="26">
        <v>41927</v>
      </c>
      <c r="B892" s="23">
        <v>28.210789999999999</v>
      </c>
      <c r="C892" s="20">
        <f t="shared" si="0"/>
        <v>-2.7122225594908855E-2</v>
      </c>
      <c r="D892" s="24">
        <f t="shared" si="1"/>
        <v>7.3561512122112896E-4</v>
      </c>
      <c r="E892" s="1"/>
    </row>
    <row r="893" spans="1:5" ht="15">
      <c r="A893" s="26">
        <v>41926</v>
      </c>
      <c r="B893" s="23">
        <v>28.9864</v>
      </c>
      <c r="C893" s="20">
        <f t="shared" si="0"/>
        <v>2.1066680366506298E-2</v>
      </c>
      <c r="D893" s="24">
        <f t="shared" si="1"/>
        <v>4.4380502166454193E-4</v>
      </c>
      <c r="E893" s="1"/>
    </row>
    <row r="894" spans="1:5" ht="15">
      <c r="A894" s="26">
        <v>41925</v>
      </c>
      <c r="B894" s="23">
        <v>28.38214</v>
      </c>
      <c r="C894" s="20">
        <f t="shared" si="0"/>
        <v>-1.3884837972601071E-2</v>
      </c>
      <c r="D894" s="24">
        <f t="shared" si="1"/>
        <v>1.9278872552538464E-4</v>
      </c>
      <c r="E894" s="1"/>
    </row>
    <row r="895" spans="1:5" ht="15">
      <c r="A895" s="26">
        <v>41922</v>
      </c>
      <c r="B895" s="23">
        <v>28.778970000000001</v>
      </c>
      <c r="C895" s="20">
        <f t="shared" si="0"/>
        <v>-5.2201566146074518E-2</v>
      </c>
      <c r="D895" s="24">
        <f t="shared" si="1"/>
        <v>2.7250035081029934E-3</v>
      </c>
      <c r="E895" s="1"/>
    </row>
    <row r="896" spans="1:5" ht="15">
      <c r="A896" s="26">
        <v>41921</v>
      </c>
      <c r="B896" s="23">
        <v>30.321179999999998</v>
      </c>
      <c r="C896" s="20">
        <f t="shared" si="0"/>
        <v>-1.9149482757439707E-2</v>
      </c>
      <c r="D896" s="24">
        <f t="shared" si="1"/>
        <v>3.6670268987748066E-4</v>
      </c>
      <c r="E896" s="1"/>
    </row>
    <row r="897" spans="1:5" ht="15">
      <c r="A897" s="26">
        <v>41920</v>
      </c>
      <c r="B897" s="23">
        <v>30.907409999999999</v>
      </c>
      <c r="C897" s="20">
        <f t="shared" si="0"/>
        <v>2.3621033042382927E-2</v>
      </c>
      <c r="D897" s="24">
        <f t="shared" si="1"/>
        <v>5.5795320198934607E-4</v>
      </c>
      <c r="E897" s="1"/>
    </row>
    <row r="898" spans="1:5" ht="15">
      <c r="A898" s="26">
        <v>41919</v>
      </c>
      <c r="B898" s="23">
        <v>30.1859</v>
      </c>
      <c r="C898" s="20">
        <f t="shared" si="0"/>
        <v>-1.8941316920504499E-2</v>
      </c>
      <c r="D898" s="24">
        <f t="shared" si="1"/>
        <v>3.5877348668299003E-4</v>
      </c>
      <c r="E898" s="1"/>
    </row>
    <row r="899" spans="1:5" ht="15">
      <c r="A899" s="26">
        <v>41918</v>
      </c>
      <c r="B899" s="23">
        <v>30.763110000000001</v>
      </c>
      <c r="C899" s="20">
        <f t="shared" si="0"/>
        <v>2.3484219973114277E-3</v>
      </c>
      <c r="D899" s="24">
        <f t="shared" si="1"/>
        <v>5.5150858774561953E-6</v>
      </c>
      <c r="E899" s="1"/>
    </row>
    <row r="900" spans="1:5" ht="15">
      <c r="A900" s="26">
        <v>41915</v>
      </c>
      <c r="B900" s="23">
        <v>30.690950000000001</v>
      </c>
      <c r="C900" s="20">
        <f t="shared" si="0"/>
        <v>1.5099934894556653E-2</v>
      </c>
      <c r="D900" s="24">
        <f t="shared" si="1"/>
        <v>2.2800803381984965E-4</v>
      </c>
      <c r="E900" s="1"/>
    </row>
    <row r="901" spans="1:5" ht="15">
      <c r="A901" s="26">
        <v>41914</v>
      </c>
      <c r="B901" s="23">
        <v>30.231000000000002</v>
      </c>
      <c r="C901" s="20">
        <f t="shared" si="0"/>
        <v>-1.3923978707911566E-2</v>
      </c>
      <c r="D901" s="24">
        <f t="shared" si="1"/>
        <v>1.9387718305837465E-4</v>
      </c>
      <c r="E901" s="1"/>
    </row>
    <row r="902" spans="1:5" ht="15">
      <c r="A902" s="26">
        <v>41913</v>
      </c>
      <c r="B902" s="23">
        <v>30.654879999999999</v>
      </c>
      <c r="C902" s="20">
        <f t="shared" si="0"/>
        <v>-2.4125574379431764E-2</v>
      </c>
      <c r="D902" s="24">
        <f t="shared" si="1"/>
        <v>5.8204333913749432E-4</v>
      </c>
      <c r="E902" s="1"/>
    </row>
    <row r="903" spans="1:5" ht="15">
      <c r="A903" s="26">
        <v>41912</v>
      </c>
      <c r="B903" s="23">
        <v>31.40344</v>
      </c>
      <c r="C903" s="20">
        <f t="shared" si="0"/>
        <v>-2.2948837367489762E-3</v>
      </c>
      <c r="D903" s="24">
        <f t="shared" si="1"/>
        <v>5.266491365194944E-6</v>
      </c>
      <c r="E903" s="1"/>
    </row>
    <row r="904" spans="1:5" ht="15">
      <c r="A904" s="26">
        <v>41911</v>
      </c>
      <c r="B904" s="23">
        <v>31.47559</v>
      </c>
      <c r="C904" s="20">
        <f t="shared" si="0"/>
        <v>1.8508245804076014E-2</v>
      </c>
      <c r="D904" s="24">
        <f t="shared" si="1"/>
        <v>3.4255516274409736E-4</v>
      </c>
      <c r="E904" s="1"/>
    </row>
    <row r="905" spans="1:5" ht="15">
      <c r="A905" s="26">
        <v>41908</v>
      </c>
      <c r="B905" s="23">
        <v>30.898389999999999</v>
      </c>
      <c r="C905" s="20">
        <f t="shared" si="0"/>
        <v>3.5085957920841923E-3</v>
      </c>
      <c r="D905" s="24">
        <f t="shared" si="1"/>
        <v>1.2310244432230901E-5</v>
      </c>
      <c r="E905" s="1"/>
    </row>
    <row r="906" spans="1:5" ht="15">
      <c r="A906" s="26">
        <v>41907</v>
      </c>
      <c r="B906" s="23">
        <v>30.79017</v>
      </c>
      <c r="C906" s="20">
        <f t="shared" si="0"/>
        <v>-1.7709645197090784E-2</v>
      </c>
      <c r="D906" s="24">
        <f t="shared" si="1"/>
        <v>3.1363153300684068E-4</v>
      </c>
      <c r="E906" s="1"/>
    </row>
    <row r="907" spans="1:5" ht="15">
      <c r="A907" s="26">
        <v>41906</v>
      </c>
      <c r="B907" s="23">
        <v>31.340309999999999</v>
      </c>
      <c r="C907" s="20">
        <f t="shared" si="0"/>
        <v>9.541774460212522E-3</v>
      </c>
      <c r="D907" s="24">
        <f t="shared" si="1"/>
        <v>9.1045459849563965E-5</v>
      </c>
      <c r="E907" s="1"/>
    </row>
    <row r="908" spans="1:5" ht="15">
      <c r="A908" s="26">
        <v>41905</v>
      </c>
      <c r="B908" s="23">
        <v>31.04269</v>
      </c>
      <c r="C908" s="20">
        <f t="shared" si="0"/>
        <v>-8.3898782537932971E-3</v>
      </c>
      <c r="D908" s="24">
        <f t="shared" si="1"/>
        <v>7.0390057113473668E-5</v>
      </c>
      <c r="E908" s="1"/>
    </row>
    <row r="909" spans="1:5" ht="15">
      <c r="A909" s="26">
        <v>41904</v>
      </c>
      <c r="B909" s="23">
        <v>31.30423</v>
      </c>
      <c r="C909" s="20">
        <f t="shared" si="0"/>
        <v>-3.1642088687395017E-3</v>
      </c>
      <c r="D909" s="24">
        <f t="shared" si="1"/>
        <v>1.0012217765009718E-5</v>
      </c>
      <c r="E909" s="1"/>
    </row>
    <row r="910" spans="1:5" ht="15">
      <c r="A910" s="26">
        <v>41901</v>
      </c>
      <c r="B910" s="23">
        <v>31.40344</v>
      </c>
      <c r="C910" s="20">
        <f t="shared" si="0"/>
        <v>-1.0001582044321795E-2</v>
      </c>
      <c r="D910" s="24">
        <f t="shared" si="1"/>
        <v>1.0003164338930013E-4</v>
      </c>
      <c r="E910" s="1"/>
    </row>
    <row r="911" spans="1:5" ht="15">
      <c r="A911" s="26">
        <v>41900</v>
      </c>
      <c r="B911" s="23">
        <v>31.719100000000001</v>
      </c>
      <c r="C911" s="20">
        <f t="shared" si="0"/>
        <v>5.4167520263049213E-3</v>
      </c>
      <c r="D911" s="24">
        <f t="shared" si="1"/>
        <v>2.9341202514478469E-5</v>
      </c>
      <c r="E911" s="1"/>
    </row>
    <row r="912" spans="1:5" ht="15">
      <c r="A912" s="26">
        <v>41899</v>
      </c>
      <c r="B912" s="23">
        <v>31.547750000000001</v>
      </c>
      <c r="C912" s="20">
        <f t="shared" si="0"/>
        <v>1.4309192281603757E-3</v>
      </c>
      <c r="D912" s="24">
        <f t="shared" si="1"/>
        <v>2.0475298375190851E-6</v>
      </c>
      <c r="E912" s="1"/>
    </row>
    <row r="913" spans="1:5" ht="15">
      <c r="A913" s="26">
        <v>41898</v>
      </c>
      <c r="B913" s="23">
        <v>31.50264</v>
      </c>
      <c r="C913" s="20">
        <f t="shared" si="0"/>
        <v>1.1227572535814486E-2</v>
      </c>
      <c r="D913" s="24">
        <f t="shared" si="1"/>
        <v>1.2605838504697574E-4</v>
      </c>
      <c r="E913" s="1"/>
    </row>
    <row r="914" spans="1:5" ht="15">
      <c r="A914" s="26">
        <v>41897</v>
      </c>
      <c r="B914" s="23">
        <v>31.150919999999999</v>
      </c>
      <c r="C914" s="20">
        <f t="shared" si="0"/>
        <v>-2.3131450699879251E-3</v>
      </c>
      <c r="D914" s="24">
        <f t="shared" si="1"/>
        <v>5.350640114809443E-6</v>
      </c>
      <c r="E914" s="1"/>
    </row>
    <row r="915" spans="1:5" ht="15">
      <c r="A915" s="26">
        <v>41894</v>
      </c>
      <c r="B915" s="23">
        <v>31.22306</v>
      </c>
      <c r="C915" s="20">
        <f t="shared" si="0"/>
        <v>-1.1488039768936928E-2</v>
      </c>
      <c r="D915" s="24">
        <f t="shared" si="1"/>
        <v>1.3197505773267644E-4</v>
      </c>
      <c r="E915" s="1"/>
    </row>
    <row r="916" spans="1:5" ht="15">
      <c r="A916" s="26">
        <v>41893</v>
      </c>
      <c r="B916" s="23">
        <v>31.583819999999999</v>
      </c>
      <c r="C916" s="20">
        <f t="shared" si="0"/>
        <v>0</v>
      </c>
      <c r="D916" s="24">
        <f t="shared" si="1"/>
        <v>0</v>
      </c>
      <c r="E916" s="1"/>
    </row>
    <row r="917" spans="1:5" ht="15">
      <c r="A917" s="26">
        <v>41892</v>
      </c>
      <c r="B917" s="23">
        <v>31.583819999999999</v>
      </c>
      <c r="C917" s="20">
        <f t="shared" si="0"/>
        <v>3.1461091335782815E-3</v>
      </c>
      <c r="D917" s="24">
        <f t="shared" si="1"/>
        <v>9.8980026803846846E-6</v>
      </c>
      <c r="E917" s="1"/>
    </row>
    <row r="918" spans="1:5" ht="15">
      <c r="A918" s="26">
        <v>41891</v>
      </c>
      <c r="B918" s="23">
        <v>31.48461</v>
      </c>
      <c r="C918" s="20">
        <f t="shared" si="0"/>
        <v>-1.1959160661331503E-2</v>
      </c>
      <c r="D918" s="24">
        <f t="shared" si="1"/>
        <v>1.4302152372353897E-4</v>
      </c>
      <c r="E918" s="1"/>
    </row>
    <row r="919" spans="1:5" ht="15">
      <c r="A919" s="26">
        <v>41890</v>
      </c>
      <c r="B919" s="23">
        <v>31.863399999999999</v>
      </c>
      <c r="C919" s="20">
        <f t="shared" si="0"/>
        <v>9.3843932461720285E-3</v>
      </c>
      <c r="D919" s="24">
        <f t="shared" si="1"/>
        <v>8.8066836598799182E-5</v>
      </c>
      <c r="E919" s="1"/>
    </row>
    <row r="920" spans="1:5" ht="15">
      <c r="A920" s="26">
        <v>41887</v>
      </c>
      <c r="B920" s="23">
        <v>31.56578</v>
      </c>
      <c r="C920" s="20">
        <f t="shared" si="0"/>
        <v>2.5747674151593851E-3</v>
      </c>
      <c r="D920" s="24">
        <f t="shared" si="1"/>
        <v>6.629427242166541E-6</v>
      </c>
      <c r="E920" s="1"/>
    </row>
    <row r="921" spans="1:5" ht="15">
      <c r="A921" s="26">
        <v>41886</v>
      </c>
      <c r="B921" s="23">
        <v>31.48461</v>
      </c>
      <c r="C921" s="20">
        <f t="shared" si="0"/>
        <v>9.7874200793712767E-3</v>
      </c>
      <c r="D921" s="24">
        <f t="shared" si="1"/>
        <v>9.579359181008005E-5</v>
      </c>
      <c r="E921" s="1"/>
    </row>
    <row r="922" spans="1:5" ht="15">
      <c r="A922" s="26">
        <v>41885</v>
      </c>
      <c r="B922" s="23">
        <v>31.177959999999999</v>
      </c>
      <c r="C922" s="20">
        <f t="shared" si="0"/>
        <v>0</v>
      </c>
      <c r="D922" s="24">
        <f t="shared" si="1"/>
        <v>0</v>
      </c>
      <c r="E922" s="1"/>
    </row>
    <row r="923" spans="1:5" ht="15">
      <c r="A923" s="26">
        <v>41884</v>
      </c>
      <c r="B923" s="23">
        <v>31.177959999999999</v>
      </c>
      <c r="C923" s="20">
        <f t="shared" si="0"/>
        <v>-1.0073868225958942E-2</v>
      </c>
      <c r="D923" s="24">
        <f t="shared" si="1"/>
        <v>1.0148282103398517E-4</v>
      </c>
      <c r="E923" s="1"/>
    </row>
    <row r="924" spans="1:5" ht="15">
      <c r="A924" s="26">
        <v>41880</v>
      </c>
      <c r="B924" s="23">
        <v>31.49363</v>
      </c>
      <c r="C924" s="20">
        <f t="shared" si="0"/>
        <v>7.7620869846569632E-3</v>
      </c>
      <c r="D924" s="24">
        <f t="shared" si="1"/>
        <v>6.0249994357381026E-5</v>
      </c>
      <c r="E924" s="1"/>
    </row>
    <row r="925" spans="1:5" ht="15">
      <c r="A925" s="26">
        <v>41879</v>
      </c>
      <c r="B925" s="23">
        <v>31.250119999999999</v>
      </c>
      <c r="C925" s="20">
        <f t="shared" si="0"/>
        <v>-4.0321643733847628E-3</v>
      </c>
      <c r="D925" s="24">
        <f t="shared" si="1"/>
        <v>1.6258349533993335E-5</v>
      </c>
      <c r="E925" s="1"/>
    </row>
    <row r="926" spans="1:5" ht="15">
      <c r="A926" s="26">
        <v>41878</v>
      </c>
      <c r="B926" s="23">
        <v>31.376380000000001</v>
      </c>
      <c r="C926" s="20">
        <f t="shared" si="0"/>
        <v>-2.8743608170773147E-4</v>
      </c>
      <c r="D926" s="24">
        <f t="shared" si="1"/>
        <v>8.2619501067493687E-8</v>
      </c>
      <c r="E926" s="1"/>
    </row>
    <row r="927" spans="1:5" ht="15">
      <c r="A927" s="26">
        <v>41877</v>
      </c>
      <c r="B927" s="23">
        <v>31.385400000000001</v>
      </c>
      <c r="C927" s="20">
        <f t="shared" si="0"/>
        <v>-2.8735348594711286E-4</v>
      </c>
      <c r="D927" s="24">
        <f t="shared" si="1"/>
        <v>8.2572025885957583E-8</v>
      </c>
      <c r="E927" s="1"/>
    </row>
    <row r="928" spans="1:5" ht="15">
      <c r="A928" s="26">
        <v>41876</v>
      </c>
      <c r="B928" s="23">
        <v>31.39442</v>
      </c>
      <c r="C928" s="20">
        <f t="shared" si="0"/>
        <v>-3.7274659538273831E-3</v>
      </c>
      <c r="D928" s="24">
        <f t="shared" si="1"/>
        <v>1.3894002436942283E-5</v>
      </c>
      <c r="E928" s="1"/>
    </row>
    <row r="929" spans="1:5" ht="15">
      <c r="A929" s="26">
        <v>41873</v>
      </c>
      <c r="B929" s="23">
        <v>31.511659999999999</v>
      </c>
      <c r="C929" s="20">
        <f t="shared" si="0"/>
        <v>-5.9924827400808607E-3</v>
      </c>
      <c r="D929" s="24">
        <f t="shared" si="1"/>
        <v>3.5909849390167018E-5</v>
      </c>
      <c r="E929" s="1"/>
    </row>
    <row r="930" spans="1:5" ht="15">
      <c r="A930" s="26">
        <v>41872</v>
      </c>
      <c r="B930" s="23">
        <v>31.701059999999998</v>
      </c>
      <c r="C930" s="20">
        <f t="shared" si="0"/>
        <v>1.866524301639173E-2</v>
      </c>
      <c r="D930" s="24">
        <f t="shared" si="1"/>
        <v>3.4839129686096022E-4</v>
      </c>
      <c r="E930" s="1"/>
    </row>
    <row r="931" spans="1:5" ht="15">
      <c r="A931" s="26">
        <v>41871</v>
      </c>
      <c r="B931" s="23">
        <v>31.114840000000001</v>
      </c>
      <c r="C931" s="20">
        <f t="shared" si="0"/>
        <v>4.648445731883429E-3</v>
      </c>
      <c r="D931" s="24">
        <f t="shared" si="1"/>
        <v>2.1608047722265268E-5</v>
      </c>
      <c r="E931" s="1"/>
    </row>
    <row r="932" spans="1:5" ht="15">
      <c r="A932" s="26">
        <v>41870</v>
      </c>
      <c r="B932" s="23">
        <v>30.97054</v>
      </c>
      <c r="C932" s="20">
        <f t="shared" si="0"/>
        <v>-2.0363140443024823E-3</v>
      </c>
      <c r="D932" s="24">
        <f t="shared" si="1"/>
        <v>4.1465748870235317E-6</v>
      </c>
      <c r="E932" s="1"/>
    </row>
    <row r="933" spans="1:5" ht="15">
      <c r="A933" s="26">
        <v>41869</v>
      </c>
      <c r="B933" s="23">
        <v>31.033670000000001</v>
      </c>
      <c r="C933" s="20">
        <f t="shared" si="0"/>
        <v>6.9991194504859149E-3</v>
      </c>
      <c r="D933" s="24">
        <f t="shared" si="1"/>
        <v>4.8987673082170258E-5</v>
      </c>
      <c r="E933" s="1"/>
    </row>
    <row r="934" spans="1:5" ht="15">
      <c r="A934" s="26">
        <v>41866</v>
      </c>
      <c r="B934" s="23">
        <v>30.817219999999999</v>
      </c>
      <c r="C934" s="20">
        <f t="shared" si="0"/>
        <v>6.7540589177612961E-3</v>
      </c>
      <c r="D934" s="24">
        <f t="shared" si="1"/>
        <v>4.5617311864590888E-5</v>
      </c>
      <c r="E934" s="1"/>
    </row>
    <row r="935" spans="1:5" ht="15">
      <c r="A935" s="26">
        <v>41865</v>
      </c>
      <c r="B935" s="23">
        <v>30.609780000000001</v>
      </c>
      <c r="C935" s="20">
        <f t="shared" si="0"/>
        <v>-4.7031026399894892E-3</v>
      </c>
      <c r="D935" s="24">
        <f t="shared" si="1"/>
        <v>2.2119174442276104E-5</v>
      </c>
      <c r="E935" s="1"/>
    </row>
    <row r="936" spans="1:5" ht="15">
      <c r="A936" s="26">
        <v>41864</v>
      </c>
      <c r="B936" s="23">
        <v>30.754079999999998</v>
      </c>
      <c r="C936" s="20">
        <f t="shared" si="0"/>
        <v>2.8858074149399324E-2</v>
      </c>
      <c r="D936" s="24">
        <f t="shared" si="1"/>
        <v>8.3278844361222952E-4</v>
      </c>
      <c r="E936" s="1"/>
    </row>
    <row r="937" spans="1:5" ht="15">
      <c r="A937" s="26">
        <v>41863</v>
      </c>
      <c r="B937" s="23">
        <v>29.879259999999999</v>
      </c>
      <c r="C937" s="20">
        <f t="shared" si="0"/>
        <v>3.325887994721602E-3</v>
      </c>
      <c r="D937" s="24">
        <f t="shared" si="1"/>
        <v>1.1061530953433278E-5</v>
      </c>
      <c r="E937" s="1"/>
    </row>
    <row r="938" spans="1:5" ht="15">
      <c r="A938" s="26">
        <v>41862</v>
      </c>
      <c r="B938" s="23">
        <v>29.780049999999999</v>
      </c>
      <c r="C938" s="20">
        <f t="shared" si="0"/>
        <v>1.2801175664482193E-2</v>
      </c>
      <c r="D938" s="24">
        <f t="shared" si="1"/>
        <v>1.6387009839293111E-4</v>
      </c>
      <c r="E938" s="1"/>
    </row>
    <row r="939" spans="1:5" ht="15">
      <c r="A939" s="26">
        <v>41859</v>
      </c>
      <c r="B939" s="23">
        <v>29.401260000000001</v>
      </c>
      <c r="C939" s="20">
        <f t="shared" si="0"/>
        <v>-2.4513096677087308E-3</v>
      </c>
      <c r="D939" s="24">
        <f t="shared" si="1"/>
        <v>6.0089190870022883E-6</v>
      </c>
      <c r="E939" s="1"/>
    </row>
    <row r="940" spans="1:5" ht="15">
      <c r="A940" s="26">
        <v>41858</v>
      </c>
      <c r="B940" s="23">
        <v>29.473420000000001</v>
      </c>
      <c r="C940" s="20">
        <f t="shared" si="0"/>
        <v>-5.1881541378905448E-3</v>
      </c>
      <c r="D940" s="24">
        <f t="shared" si="1"/>
        <v>2.6916943358510782E-5</v>
      </c>
      <c r="E940" s="1"/>
    </row>
    <row r="941" spans="1:5" ht="15">
      <c r="A941" s="26">
        <v>41857</v>
      </c>
      <c r="B941" s="23">
        <v>29.626729999999998</v>
      </c>
      <c r="C941" s="20">
        <f t="shared" si="0"/>
        <v>9.1344391398475539E-4</v>
      </c>
      <c r="D941" s="24">
        <f t="shared" si="1"/>
        <v>8.3437978399578924E-7</v>
      </c>
      <c r="E941" s="1"/>
    </row>
    <row r="942" spans="1:5" ht="15">
      <c r="A942" s="26">
        <v>41856</v>
      </c>
      <c r="B942" s="23">
        <v>29.599679999999999</v>
      </c>
      <c r="C942" s="20">
        <f t="shared" si="0"/>
        <v>-3.0162129744906684E-2</v>
      </c>
      <c r="D942" s="24">
        <f t="shared" si="1"/>
        <v>9.0975407074858454E-4</v>
      </c>
      <c r="E942" s="1"/>
    </row>
    <row r="943" spans="1:5" ht="15">
      <c r="A943" s="26">
        <v>41855</v>
      </c>
      <c r="B943" s="23">
        <v>30.506070000000001</v>
      </c>
      <c r="C943" s="20">
        <f t="shared" si="0"/>
        <v>9.1461160762225085E-3</v>
      </c>
      <c r="D943" s="24">
        <f t="shared" si="1"/>
        <v>8.3651439279735812E-5</v>
      </c>
      <c r="E943" s="1"/>
    </row>
    <row r="944" spans="1:5" ht="15">
      <c r="A944" s="26">
        <v>41852</v>
      </c>
      <c r="B944" s="23">
        <v>30.22833</v>
      </c>
      <c r="C944" s="20">
        <f t="shared" si="0"/>
        <v>-4.4359759527459429E-3</v>
      </c>
      <c r="D944" s="24">
        <f t="shared" si="1"/>
        <v>1.9677882653340277E-5</v>
      </c>
      <c r="E944" s="1"/>
    </row>
    <row r="945" spans="1:5" ht="15">
      <c r="A945" s="26">
        <v>41851</v>
      </c>
      <c r="B945" s="23">
        <v>30.362719999999999</v>
      </c>
      <c r="C945" s="20">
        <f t="shared" si="0"/>
        <v>-1.3482257890333168E-2</v>
      </c>
      <c r="D945" s="24">
        <f t="shared" si="1"/>
        <v>1.8177127782145096E-4</v>
      </c>
      <c r="E945" s="1"/>
    </row>
    <row r="946" spans="1:5" ht="15">
      <c r="A946" s="26">
        <v>41850</v>
      </c>
      <c r="B946" s="23">
        <v>30.774850000000001</v>
      </c>
      <c r="C946" s="20">
        <f t="shared" si="0"/>
        <v>4.6689067304415254E-3</v>
      </c>
      <c r="D946" s="24">
        <f t="shared" si="1"/>
        <v>2.1798690057562175E-5</v>
      </c>
      <c r="E946" s="1"/>
    </row>
    <row r="947" spans="1:5" ht="15">
      <c r="A947" s="26">
        <v>41849</v>
      </c>
      <c r="B947" s="23">
        <v>30.631499999999999</v>
      </c>
      <c r="C947" s="20">
        <f t="shared" si="0"/>
        <v>-1.1690273396903423E-3</v>
      </c>
      <c r="D947" s="24">
        <f t="shared" si="1"/>
        <v>1.3666249209434788E-6</v>
      </c>
      <c r="E947" s="1"/>
    </row>
    <row r="948" spans="1:5" ht="15">
      <c r="A948" s="26">
        <v>41848</v>
      </c>
      <c r="B948" s="23">
        <v>30.66733</v>
      </c>
      <c r="C948" s="20">
        <f t="shared" si="0"/>
        <v>-5.8416452933509851E-4</v>
      </c>
      <c r="D948" s="24">
        <f t="shared" si="1"/>
        <v>3.4124819733329718E-7</v>
      </c>
      <c r="E948" s="1"/>
    </row>
    <row r="949" spans="1:5" ht="15">
      <c r="A949" s="26">
        <v>41845</v>
      </c>
      <c r="B949" s="23">
        <v>30.68525</v>
      </c>
      <c r="C949" s="20">
        <f t="shared" si="0"/>
        <v>0</v>
      </c>
      <c r="D949" s="24">
        <f t="shared" si="1"/>
        <v>0</v>
      </c>
      <c r="E949" s="1"/>
    </row>
    <row r="950" spans="1:5" ht="15">
      <c r="A950" s="26">
        <v>41844</v>
      </c>
      <c r="B950" s="23">
        <v>30.68525</v>
      </c>
      <c r="C950" s="20">
        <f t="shared" si="0"/>
        <v>-7.2727616905977075E-3</v>
      </c>
      <c r="D950" s="24">
        <f t="shared" si="1"/>
        <v>5.2893062608225621E-5</v>
      </c>
      <c r="E950" s="1"/>
    </row>
    <row r="951" spans="1:5" ht="15">
      <c r="A951" s="26">
        <v>41843</v>
      </c>
      <c r="B951" s="23">
        <v>30.909230000000001</v>
      </c>
      <c r="C951" s="20">
        <f t="shared" si="0"/>
        <v>-8.370770489328952E-3</v>
      </c>
      <c r="D951" s="24">
        <f t="shared" si="1"/>
        <v>7.0069798585020468E-5</v>
      </c>
      <c r="E951" s="1"/>
    </row>
    <row r="952" spans="1:5" ht="15">
      <c r="A952" s="26">
        <v>41842</v>
      </c>
      <c r="B952" s="23">
        <v>31.169049999999999</v>
      </c>
      <c r="C952" s="20">
        <f t="shared" si="0"/>
        <v>2.1206266172011264E-2</v>
      </c>
      <c r="D952" s="24">
        <f t="shared" si="1"/>
        <v>4.497057249581893E-4</v>
      </c>
      <c r="E952" s="1"/>
    </row>
    <row r="953" spans="1:5" ht="15">
      <c r="A953" s="26">
        <v>41841</v>
      </c>
      <c r="B953" s="23">
        <v>30.515029999999999</v>
      </c>
      <c r="C953" s="20">
        <f t="shared" si="0"/>
        <v>1.0625799951635978E-2</v>
      </c>
      <c r="D953" s="24">
        <f t="shared" si="1"/>
        <v>1.1290762461218716E-4</v>
      </c>
      <c r="E953" s="1"/>
    </row>
    <row r="954" spans="1:5" ht="15">
      <c r="A954" s="26">
        <v>41838</v>
      </c>
      <c r="B954" s="23">
        <v>30.192499999999999</v>
      </c>
      <c r="C954" s="20">
        <f t="shared" si="0"/>
        <v>0</v>
      </c>
      <c r="D954" s="24">
        <f t="shared" si="1"/>
        <v>0</v>
      </c>
      <c r="E954" s="1"/>
    </row>
    <row r="955" spans="1:5" ht="15">
      <c r="A955" s="26">
        <v>41837</v>
      </c>
      <c r="B955" s="23">
        <v>30.192499999999999</v>
      </c>
      <c r="C955" s="20">
        <f t="shared" si="0"/>
        <v>-2.779976305894866E-2</v>
      </c>
      <c r="D955" s="24">
        <f t="shared" si="1"/>
        <v>7.7282682613368653E-4</v>
      </c>
      <c r="E955" s="1"/>
    </row>
    <row r="956" spans="1:5" ht="15">
      <c r="A956" s="26">
        <v>41836</v>
      </c>
      <c r="B956" s="23">
        <v>31.043620000000001</v>
      </c>
      <c r="C956" s="20">
        <f t="shared" si="0"/>
        <v>8.8665492021680697E-2</v>
      </c>
      <c r="D956" s="24">
        <f t="shared" si="1"/>
        <v>7.8615694754467242E-3</v>
      </c>
      <c r="E956" s="1"/>
    </row>
    <row r="957" spans="1:5" ht="15">
      <c r="A957" s="26">
        <v>41835</v>
      </c>
      <c r="B957" s="23">
        <v>28.40962</v>
      </c>
      <c r="C957" s="20">
        <f t="shared" si="0"/>
        <v>6.9623236082562217E-3</v>
      </c>
      <c r="D957" s="24">
        <f t="shared" si="1"/>
        <v>4.8473950026081934E-5</v>
      </c>
      <c r="E957" s="1"/>
    </row>
    <row r="958" spans="1:5" ht="15">
      <c r="A958" s="26">
        <v>41834</v>
      </c>
      <c r="B958" s="23">
        <v>28.212510000000002</v>
      </c>
      <c r="C958" s="20">
        <f t="shared" si="0"/>
        <v>7.6506332965048463E-3</v>
      </c>
      <c r="D958" s="24">
        <f t="shared" si="1"/>
        <v>5.853218983758861E-5</v>
      </c>
      <c r="E958" s="1"/>
    </row>
    <row r="959" spans="1:5" ht="15">
      <c r="A959" s="26">
        <v>41831</v>
      </c>
      <c r="B959" s="23">
        <v>27.997489999999999</v>
      </c>
      <c r="C959" s="20">
        <f t="shared" si="0"/>
        <v>-3.1997749002838309E-4</v>
      </c>
      <c r="D959" s="24">
        <f t="shared" si="1"/>
        <v>1.0238559412486401E-7</v>
      </c>
      <c r="E959" s="1"/>
    </row>
    <row r="960" spans="1:5" ht="15">
      <c r="A960" s="26">
        <v>41830</v>
      </c>
      <c r="B960" s="23">
        <v>28.006450000000001</v>
      </c>
      <c r="C960" s="20">
        <f t="shared" si="0"/>
        <v>1.1906807544059239E-2</v>
      </c>
      <c r="D960" s="24">
        <f t="shared" si="1"/>
        <v>1.4177206589126599E-4</v>
      </c>
      <c r="E960" s="1"/>
    </row>
    <row r="961" spans="1:5" ht="15">
      <c r="A961" s="26">
        <v>41829</v>
      </c>
      <c r="B961" s="23">
        <v>27.674959999999999</v>
      </c>
      <c r="C961" s="20">
        <f t="shared" si="0"/>
        <v>3.2424735246072119E-3</v>
      </c>
      <c r="D961" s="24">
        <f t="shared" si="1"/>
        <v>1.0513634557778716E-5</v>
      </c>
      <c r="E961" s="1"/>
    </row>
    <row r="962" spans="1:5" ht="15">
      <c r="A962" s="26">
        <v>41828</v>
      </c>
      <c r="B962" s="23">
        <v>27.585370000000001</v>
      </c>
      <c r="C962" s="20">
        <f t="shared" si="0"/>
        <v>-7.7644896539053329E-3</v>
      </c>
      <c r="D962" s="24">
        <f t="shared" si="1"/>
        <v>6.0287299585602955E-5</v>
      </c>
      <c r="E962" s="1"/>
    </row>
    <row r="963" spans="1:5" ht="15">
      <c r="A963" s="26">
        <v>41827</v>
      </c>
      <c r="B963" s="23">
        <v>27.80039</v>
      </c>
      <c r="C963" s="20">
        <f t="shared" si="0"/>
        <v>-3.5386458988654122E-3</v>
      </c>
      <c r="D963" s="24">
        <f t="shared" si="1"/>
        <v>1.2522014797557E-5</v>
      </c>
      <c r="E963" s="1"/>
    </row>
    <row r="964" spans="1:5" ht="15">
      <c r="A964" s="26">
        <v>41823</v>
      </c>
      <c r="B964" s="23">
        <v>27.89894</v>
      </c>
      <c r="C964" s="20">
        <f t="shared" si="0"/>
        <v>5.151433926750733E-3</v>
      </c>
      <c r="D964" s="24">
        <f t="shared" si="1"/>
        <v>2.6537271501678477E-5</v>
      </c>
      <c r="E964" s="1"/>
    </row>
    <row r="965" spans="1:5" ht="15">
      <c r="A965" s="26">
        <v>41822</v>
      </c>
      <c r="B965" s="23">
        <v>27.755590000000002</v>
      </c>
      <c r="C965" s="20">
        <f t="shared" si="0"/>
        <v>0</v>
      </c>
      <c r="D965" s="24">
        <f t="shared" si="1"/>
        <v>0</v>
      </c>
      <c r="E965" s="1"/>
    </row>
    <row r="966" spans="1:5" ht="15">
      <c r="A966" s="26">
        <v>41821</v>
      </c>
      <c r="B966" s="23">
        <v>27.755590000000002</v>
      </c>
      <c r="C966" s="20">
        <f t="shared" si="0"/>
        <v>2.5855221276562417E-3</v>
      </c>
      <c r="D966" s="24">
        <f t="shared" si="1"/>
        <v>6.6849246726000592E-6</v>
      </c>
      <c r="E966" s="1"/>
    </row>
    <row r="967" spans="1:5" ht="15">
      <c r="A967" s="26">
        <v>41820</v>
      </c>
      <c r="B967" s="23">
        <v>27.683920000000001</v>
      </c>
      <c r="C967" s="20">
        <f t="shared" si="0"/>
        <v>-9.7048968240092911E-4</v>
      </c>
      <c r="D967" s="24">
        <f t="shared" si="1"/>
        <v>9.4185022364665629E-7</v>
      </c>
      <c r="E967" s="1"/>
    </row>
    <row r="968" spans="1:5" ht="15">
      <c r="A968" s="26">
        <v>41817</v>
      </c>
      <c r="B968" s="23">
        <v>27.710799999999999</v>
      </c>
      <c r="C968" s="20">
        <f t="shared" si="0"/>
        <v>4.8615317968297338E-3</v>
      </c>
      <c r="D968" s="24">
        <f t="shared" si="1"/>
        <v>2.3634491411586541E-5</v>
      </c>
      <c r="E968" s="1"/>
    </row>
    <row r="969" spans="1:5" ht="15">
      <c r="A969" s="26">
        <v>41816</v>
      </c>
      <c r="B969" s="23">
        <v>27.576409999999999</v>
      </c>
      <c r="C969" s="20">
        <f t="shared" si="0"/>
        <v>-3.2435253474265252E-3</v>
      </c>
      <c r="D969" s="24">
        <f t="shared" si="1"/>
        <v>1.0520456679398361E-5</v>
      </c>
      <c r="E969" s="1"/>
    </row>
    <row r="970" spans="1:5" ht="15">
      <c r="A970" s="26">
        <v>41815</v>
      </c>
      <c r="B970" s="23">
        <v>27.666</v>
      </c>
      <c r="C970" s="20">
        <f t="shared" si="0"/>
        <v>1.2382060504756851E-2</v>
      </c>
      <c r="D970" s="24">
        <f t="shared" si="1"/>
        <v>1.533154223434595E-4</v>
      </c>
      <c r="E970" s="1"/>
    </row>
    <row r="971" spans="1:5" ht="15">
      <c r="A971" s="26">
        <v>41814</v>
      </c>
      <c r="B971" s="23">
        <v>27.32555</v>
      </c>
      <c r="C971" s="20">
        <f t="shared" si="0"/>
        <v>8.8919371667918173E-3</v>
      </c>
      <c r="D971" s="24">
        <f t="shared" si="1"/>
        <v>7.906654657817369E-5</v>
      </c>
      <c r="E971" s="1"/>
    </row>
    <row r="972" spans="1:5" ht="15">
      <c r="A972" s="26">
        <v>41813</v>
      </c>
      <c r="B972" s="23">
        <v>27.083649999999999</v>
      </c>
      <c r="C972" s="20">
        <f t="shared" si="0"/>
        <v>9.9260394519091999E-4</v>
      </c>
      <c r="D972" s="24">
        <f t="shared" si="1"/>
        <v>9.8526259200857891E-7</v>
      </c>
      <c r="E972" s="1"/>
    </row>
    <row r="973" spans="1:5" ht="15">
      <c r="A973" s="26">
        <v>41810</v>
      </c>
      <c r="B973" s="23">
        <v>27.05678</v>
      </c>
      <c r="C973" s="20">
        <f t="shared" si="0"/>
        <v>3.648989766009564E-3</v>
      </c>
      <c r="D973" s="24">
        <f t="shared" si="1"/>
        <v>1.3315126312442533E-5</v>
      </c>
      <c r="E973" s="1"/>
    </row>
    <row r="974" spans="1:5" ht="15">
      <c r="A974" s="26">
        <v>41809</v>
      </c>
      <c r="B974" s="23">
        <v>26.95823</v>
      </c>
      <c r="C974" s="20">
        <f t="shared" si="0"/>
        <v>5.3316737522154769E-3</v>
      </c>
      <c r="D974" s="24">
        <f t="shared" si="1"/>
        <v>2.8426745000063463E-5</v>
      </c>
      <c r="E974" s="1"/>
    </row>
    <row r="975" spans="1:5" ht="15">
      <c r="A975" s="26">
        <v>41808</v>
      </c>
      <c r="B975" s="23">
        <v>26.814879999999999</v>
      </c>
      <c r="C975" s="20">
        <f t="shared" si="0"/>
        <v>-6.6768978654140889E-4</v>
      </c>
      <c r="D975" s="24">
        <f t="shared" si="1"/>
        <v>4.4580965105171215E-7</v>
      </c>
      <c r="E975" s="1"/>
    </row>
    <row r="976" spans="1:5" ht="15">
      <c r="A976" s="26">
        <v>41807</v>
      </c>
      <c r="B976" s="23">
        <v>26.832789999999999</v>
      </c>
      <c r="C976" s="20">
        <f t="shared" si="0"/>
        <v>-2.0015144619106705E-3</v>
      </c>
      <c r="D976" s="24">
        <f t="shared" si="1"/>
        <v>4.0060601412375612E-6</v>
      </c>
      <c r="E976" s="1"/>
    </row>
    <row r="977" spans="1:5" ht="15">
      <c r="A977" s="26">
        <v>41806</v>
      </c>
      <c r="B977" s="23">
        <v>26.88655</v>
      </c>
      <c r="C977" s="20">
        <f t="shared" si="0"/>
        <v>4.6760736692118207E-3</v>
      </c>
      <c r="D977" s="24">
        <f t="shared" si="1"/>
        <v>2.1865664959896101E-5</v>
      </c>
      <c r="E977" s="1"/>
    </row>
    <row r="978" spans="1:5" ht="15">
      <c r="A978" s="26">
        <v>41803</v>
      </c>
      <c r="B978" s="23">
        <v>26.761119999999998</v>
      </c>
      <c r="C978" s="20">
        <f t="shared" si="0"/>
        <v>6.6079853186850987E-2</v>
      </c>
      <c r="D978" s="24">
        <f t="shared" si="1"/>
        <v>4.3665469971957806E-3</v>
      </c>
      <c r="E978" s="1"/>
    </row>
    <row r="979" spans="1:5" ht="15">
      <c r="A979" s="26">
        <v>41802</v>
      </c>
      <c r="B979" s="23">
        <v>25.049910000000001</v>
      </c>
      <c r="C979" s="20">
        <f t="shared" si="0"/>
        <v>1.0732342543884371E-3</v>
      </c>
      <c r="D979" s="24">
        <f t="shared" si="1"/>
        <v>1.1518317647927046E-6</v>
      </c>
      <c r="E979" s="1"/>
    </row>
    <row r="980" spans="1:5" ht="15">
      <c r="A980" s="26">
        <v>41801</v>
      </c>
      <c r="B980" s="23">
        <v>25.023040000000002</v>
      </c>
      <c r="C980" s="20">
        <f t="shared" si="0"/>
        <v>-1.1037829597294754E-2</v>
      </c>
      <c r="D980" s="24">
        <f t="shared" si="1"/>
        <v>1.2183368221891608E-4</v>
      </c>
      <c r="E980" s="1"/>
    </row>
    <row r="981" spans="1:5" ht="15">
      <c r="A981" s="26">
        <v>41800</v>
      </c>
      <c r="B981" s="23">
        <v>25.30077</v>
      </c>
      <c r="C981" s="20">
        <f t="shared" si="0"/>
        <v>1.1754226153410907E-2</v>
      </c>
      <c r="D981" s="24">
        <f t="shared" si="1"/>
        <v>1.3816183246552897E-4</v>
      </c>
      <c r="E981" s="1"/>
    </row>
    <row r="982" spans="1:5" ht="15">
      <c r="A982" s="26">
        <v>41799</v>
      </c>
      <c r="B982" s="23">
        <v>25.005120000000002</v>
      </c>
      <c r="C982" s="20">
        <f t="shared" si="0"/>
        <v>-9.2725686958110599E-3</v>
      </c>
      <c r="D982" s="24">
        <f t="shared" si="1"/>
        <v>8.5980530218535215E-5</v>
      </c>
      <c r="E982" s="1"/>
    </row>
    <row r="983" spans="1:5" ht="15">
      <c r="A983" s="26">
        <v>41796</v>
      </c>
      <c r="B983" s="23">
        <v>25.238060000000001</v>
      </c>
      <c r="C983" s="20">
        <f t="shared" si="0"/>
        <v>1.8270292609933684E-2</v>
      </c>
      <c r="D983" s="24">
        <f t="shared" si="1"/>
        <v>3.3380359205259741E-4</v>
      </c>
      <c r="E983" s="1"/>
    </row>
    <row r="984" spans="1:5" ht="15">
      <c r="A984" s="26">
        <v>41795</v>
      </c>
      <c r="B984" s="23">
        <v>24.781140000000001</v>
      </c>
      <c r="C984" s="20">
        <f t="shared" si="0"/>
        <v>2.1717482619102338E-3</v>
      </c>
      <c r="D984" s="24">
        <f t="shared" si="1"/>
        <v>4.7164905131101213E-6</v>
      </c>
      <c r="E984" s="1"/>
    </row>
    <row r="985" spans="1:5" ht="15">
      <c r="A985" s="26">
        <v>41794</v>
      </c>
      <c r="B985" s="23">
        <v>24.72738</v>
      </c>
      <c r="C985" s="20">
        <f t="shared" si="0"/>
        <v>-2.1717482619103439E-3</v>
      </c>
      <c r="D985" s="24">
        <f t="shared" si="1"/>
        <v>4.7164905131105999E-6</v>
      </c>
      <c r="E985" s="1"/>
    </row>
    <row r="986" spans="1:5" ht="15">
      <c r="A986" s="26">
        <v>41793</v>
      </c>
      <c r="B986" s="23">
        <v>24.781140000000001</v>
      </c>
      <c r="C986" s="20">
        <f t="shared" si="0"/>
        <v>1.4566576668429273E-2</v>
      </c>
      <c r="D986" s="24">
        <f t="shared" si="1"/>
        <v>2.1218515583722807E-4</v>
      </c>
      <c r="E986" s="1"/>
    </row>
    <row r="987" spans="1:5" ht="15">
      <c r="A987" s="26">
        <v>41792</v>
      </c>
      <c r="B987" s="23">
        <v>24.422779999999999</v>
      </c>
      <c r="C987" s="20">
        <f t="shared" si="0"/>
        <v>-2.1983959138713368E-3</v>
      </c>
      <c r="D987" s="24">
        <f t="shared" si="1"/>
        <v>4.8329445941261898E-6</v>
      </c>
      <c r="E987" s="1"/>
    </row>
    <row r="988" spans="1:5" ht="15">
      <c r="A988" s="26">
        <v>41789</v>
      </c>
      <c r="B988" s="23">
        <v>24.47653</v>
      </c>
      <c r="C988" s="20">
        <f t="shared" si="0"/>
        <v>1.3264701377679758E-2</v>
      </c>
      <c r="D988" s="24">
        <f t="shared" si="1"/>
        <v>1.7595230263901926E-4</v>
      </c>
      <c r="E988" s="1"/>
    </row>
    <row r="989" spans="1:5" ht="15">
      <c r="A989" s="26">
        <v>41788</v>
      </c>
      <c r="B989" s="23">
        <v>24.154</v>
      </c>
      <c r="C989" s="20">
        <f t="shared" si="0"/>
        <v>2.9720365385442309E-3</v>
      </c>
      <c r="D989" s="24">
        <f t="shared" si="1"/>
        <v>8.8330011864419731E-6</v>
      </c>
      <c r="E989" s="1"/>
    </row>
    <row r="990" spans="1:5" ht="15">
      <c r="A990" s="26">
        <v>41787</v>
      </c>
      <c r="B990" s="23">
        <v>24.082319999999999</v>
      </c>
      <c r="C990" s="20">
        <f t="shared" si="0"/>
        <v>6.3442236237078939E-3</v>
      </c>
      <c r="D990" s="24">
        <f t="shared" si="1"/>
        <v>4.0249173387613322E-5</v>
      </c>
      <c r="E990" s="1"/>
    </row>
    <row r="991" spans="1:5" ht="15">
      <c r="A991" s="26">
        <v>41786</v>
      </c>
      <c r="B991" s="23">
        <v>23.930019999999999</v>
      </c>
      <c r="C991" s="20">
        <f t="shared" si="0"/>
        <v>1.5849543358418511E-2</v>
      </c>
      <c r="D991" s="24">
        <f t="shared" si="1"/>
        <v>2.5120802467038834E-4</v>
      </c>
      <c r="E991" s="1"/>
    </row>
    <row r="992" spans="1:5" ht="15">
      <c r="A992" s="26">
        <v>41782</v>
      </c>
      <c r="B992" s="23">
        <v>23.553730000000002</v>
      </c>
      <c r="C992" s="20">
        <f t="shared" si="0"/>
        <v>5.3390741624700869E-3</v>
      </c>
      <c r="D992" s="24">
        <f t="shared" si="1"/>
        <v>2.8505712912355661E-5</v>
      </c>
      <c r="E992" s="1"/>
    </row>
    <row r="993" spans="1:5" ht="15">
      <c r="A993" s="26">
        <v>41781</v>
      </c>
      <c r="B993" s="23">
        <v>23.42831</v>
      </c>
      <c r="C993" s="20">
        <f t="shared" si="0"/>
        <v>-1.9099644814953532E-3</v>
      </c>
      <c r="D993" s="24">
        <f t="shared" si="1"/>
        <v>3.6479643205738134E-6</v>
      </c>
      <c r="E993" s="1"/>
    </row>
    <row r="994" spans="1:5" ht="15">
      <c r="A994" s="26">
        <v>41780</v>
      </c>
      <c r="B994" s="23">
        <v>23.473099999999999</v>
      </c>
      <c r="C994" s="20">
        <f t="shared" si="0"/>
        <v>6.1257144921594607E-3</v>
      </c>
      <c r="D994" s="24">
        <f t="shared" si="1"/>
        <v>3.7524378039452439E-5</v>
      </c>
      <c r="E994" s="1"/>
    </row>
    <row r="995" spans="1:5" ht="15">
      <c r="A995" s="26">
        <v>41779</v>
      </c>
      <c r="B995" s="23">
        <v>23.329750000000001</v>
      </c>
      <c r="C995" s="20">
        <f t="shared" si="0"/>
        <v>0</v>
      </c>
      <c r="D995" s="24">
        <f t="shared" si="1"/>
        <v>0</v>
      </c>
      <c r="E995" s="1"/>
    </row>
    <row r="996" spans="1:5" ht="15">
      <c r="A996" s="26">
        <v>41778</v>
      </c>
      <c r="B996" s="23">
        <v>23.329750000000001</v>
      </c>
      <c r="C996" s="20">
        <f t="shared" si="0"/>
        <v>8.484330655910647E-3</v>
      </c>
      <c r="D996" s="24">
        <f t="shared" si="1"/>
        <v>7.1983866678825188E-5</v>
      </c>
      <c r="E996" s="1"/>
    </row>
    <row r="997" spans="1:5" ht="15">
      <c r="A997" s="26">
        <v>41775</v>
      </c>
      <c r="B997" s="23">
        <v>23.132650000000002</v>
      </c>
      <c r="C997" s="20">
        <f t="shared" si="0"/>
        <v>-7.3314894483156442E-3</v>
      </c>
      <c r="D997" s="24">
        <f t="shared" si="1"/>
        <v>5.3750737530763626E-5</v>
      </c>
      <c r="E997" s="1"/>
    </row>
    <row r="998" spans="1:5" ht="15">
      <c r="A998" s="26">
        <v>41774</v>
      </c>
      <c r="B998" s="23">
        <v>23.302869999999999</v>
      </c>
      <c r="C998" s="20">
        <f t="shared" si="0"/>
        <v>-1.2228136238928317E-2</v>
      </c>
      <c r="D998" s="24">
        <f t="shared" si="1"/>
        <v>1.4952731587779196E-4</v>
      </c>
      <c r="E998" s="1"/>
    </row>
    <row r="999" spans="1:5" ht="15">
      <c r="A999" s="26">
        <v>41773</v>
      </c>
      <c r="B999" s="23">
        <v>23.589569999999998</v>
      </c>
      <c r="C999" s="20">
        <f t="shared" si="0"/>
        <v>-4.5471686087433594E-3</v>
      </c>
      <c r="D999" s="24">
        <f t="shared" si="1"/>
        <v>2.0676742356341018E-5</v>
      </c>
      <c r="E999" s="1"/>
    </row>
    <row r="1000" spans="1:5" ht="15">
      <c r="A1000" s="26">
        <v>41772</v>
      </c>
      <c r="B1000" s="23">
        <v>23.69708</v>
      </c>
      <c r="C1000" s="20">
        <f t="shared" si="0"/>
        <v>3.0290060728819478E-3</v>
      </c>
      <c r="D1000" s="24">
        <f t="shared" si="1"/>
        <v>9.1748777895557187E-6</v>
      </c>
      <c r="E1000" s="1"/>
    </row>
    <row r="1001" spans="1:5" ht="15">
      <c r="A1001" s="26">
        <v>41771</v>
      </c>
      <c r="B1001" s="23">
        <v>23.625409999999999</v>
      </c>
      <c r="C1001" s="20">
        <f t="shared" si="0"/>
        <v>2.658298890377516E-3</v>
      </c>
      <c r="D1001" s="24">
        <f t="shared" si="1"/>
        <v>7.0665529905823328E-6</v>
      </c>
      <c r="E1001" s="1"/>
    </row>
    <row r="1002" spans="1:5" ht="15">
      <c r="A1002" s="26">
        <v>41768</v>
      </c>
      <c r="B1002" s="23">
        <v>23.56269</v>
      </c>
      <c r="C1002" s="20">
        <f t="shared" si="0"/>
        <v>-1.5198931197888518E-3</v>
      </c>
      <c r="D1002" s="24">
        <f t="shared" si="1"/>
        <v>2.3100750955814891E-6</v>
      </c>
      <c r="E1002" s="1"/>
    </row>
    <row r="1003" spans="1:5" ht="15">
      <c r="A1003" s="26">
        <v>41767</v>
      </c>
      <c r="B1003" s="23">
        <v>23.59853</v>
      </c>
      <c r="C1003" s="20">
        <f t="shared" si="0"/>
        <v>-1.1384057705887015E-3</v>
      </c>
      <c r="D1003" s="24">
        <f t="shared" si="1"/>
        <v>1.2959676985096552E-6</v>
      </c>
      <c r="E1003" s="1"/>
    </row>
    <row r="1004" spans="1:5" ht="15">
      <c r="A1004" s="26">
        <v>41766</v>
      </c>
      <c r="B1004" s="23">
        <v>23.625409999999999</v>
      </c>
      <c r="C1004" s="20">
        <f t="shared" si="0"/>
        <v>6.4677430750352078E-3</v>
      </c>
      <c r="D1004" s="24">
        <f t="shared" si="1"/>
        <v>4.1831700484665884E-5</v>
      </c>
      <c r="E1004" s="1"/>
    </row>
    <row r="1005" spans="1:5" ht="15">
      <c r="A1005" s="26">
        <v>41765</v>
      </c>
      <c r="B1005" s="23">
        <v>23.473099999999999</v>
      </c>
      <c r="C1005" s="20">
        <f t="shared" si="0"/>
        <v>1.145796782254448E-3</v>
      </c>
      <c r="D1005" s="24">
        <f t="shared" si="1"/>
        <v>1.3128502662246469E-6</v>
      </c>
      <c r="E1005" s="1"/>
    </row>
    <row r="1006" spans="1:5" ht="15">
      <c r="A1006" s="26">
        <v>41764</v>
      </c>
      <c r="B1006" s="23">
        <v>23.44622</v>
      </c>
      <c r="C1006" s="20">
        <f t="shared" si="0"/>
        <v>-5.7306249740153245E-4</v>
      </c>
      <c r="D1006" s="24">
        <f t="shared" si="1"/>
        <v>3.2840062592808139E-7</v>
      </c>
      <c r="E1006" s="1"/>
    </row>
    <row r="1007" spans="1:5" ht="15">
      <c r="A1007" s="26">
        <v>41761</v>
      </c>
      <c r="B1007" s="23">
        <v>23.45966</v>
      </c>
      <c r="C1007" s="20">
        <f t="shared" si="0"/>
        <v>-1.5133689823800774E-3</v>
      </c>
      <c r="D1007" s="24">
        <f t="shared" si="1"/>
        <v>2.290285676830111E-6</v>
      </c>
      <c r="E1007" s="1"/>
    </row>
    <row r="1008" spans="1:5" ht="15">
      <c r="A1008" s="26">
        <v>41760</v>
      </c>
      <c r="B1008" s="23">
        <v>23.495190000000001</v>
      </c>
      <c r="C1008" s="20">
        <f t="shared" si="0"/>
        <v>-9.0328527929363009E-3</v>
      </c>
      <c r="D1008" s="24">
        <f t="shared" si="1"/>
        <v>8.1592429578857133E-5</v>
      </c>
      <c r="E1008" s="1"/>
    </row>
    <row r="1009" spans="1:5" ht="15">
      <c r="A1009" s="26">
        <v>41759</v>
      </c>
      <c r="B1009" s="23">
        <v>23.708379999999998</v>
      </c>
      <c r="C1009" s="20">
        <f t="shared" si="0"/>
        <v>7.8992208789663339E-3</v>
      </c>
      <c r="D1009" s="24">
        <f t="shared" si="1"/>
        <v>6.2397690494697667E-5</v>
      </c>
      <c r="E1009" s="1"/>
    </row>
    <row r="1010" spans="1:5" ht="15">
      <c r="A1010" s="26">
        <v>41758</v>
      </c>
      <c r="B1010" s="23">
        <v>23.521840000000001</v>
      </c>
      <c r="C1010" s="20">
        <f t="shared" si="0"/>
        <v>5.6806270970423409E-3</v>
      </c>
      <c r="D1010" s="24">
        <f t="shared" si="1"/>
        <v>3.2269524215651694E-5</v>
      </c>
      <c r="E1010" s="1"/>
    </row>
    <row r="1011" spans="1:5" ht="15">
      <c r="A1011" s="26">
        <v>41757</v>
      </c>
      <c r="B1011" s="23">
        <v>23.3886</v>
      </c>
      <c r="C1011" s="20">
        <f t="shared" si="0"/>
        <v>2.6621004003132176E-3</v>
      </c>
      <c r="D1011" s="24">
        <f t="shared" si="1"/>
        <v>7.0867785413477939E-6</v>
      </c>
      <c r="E1011" s="1"/>
    </row>
    <row r="1012" spans="1:5" ht="15">
      <c r="A1012" s="26">
        <v>41754</v>
      </c>
      <c r="B1012" s="23">
        <v>23.326419999999999</v>
      </c>
      <c r="C1012" s="20">
        <f t="shared" si="0"/>
        <v>-1.8487575299844614E-2</v>
      </c>
      <c r="D1012" s="24">
        <f t="shared" si="1"/>
        <v>3.4179044046742465E-4</v>
      </c>
      <c r="E1012" s="1"/>
    </row>
    <row r="1013" spans="1:5" ht="15">
      <c r="A1013" s="26">
        <v>41753</v>
      </c>
      <c r="B1013" s="23">
        <v>23.761679999999998</v>
      </c>
      <c r="C1013" s="20">
        <f t="shared" si="0"/>
        <v>0</v>
      </c>
      <c r="D1013" s="24">
        <f t="shared" si="1"/>
        <v>0</v>
      </c>
      <c r="E1013" s="1"/>
    </row>
    <row r="1014" spans="1:5" ht="15">
      <c r="A1014" s="26">
        <v>41752</v>
      </c>
      <c r="B1014" s="23">
        <v>23.761679999999998</v>
      </c>
      <c r="C1014" s="20">
        <f t="shared" si="0"/>
        <v>-3.3585938430572776E-3</v>
      </c>
      <c r="D1014" s="24">
        <f t="shared" si="1"/>
        <v>1.1280152602622254E-5</v>
      </c>
      <c r="E1014" s="1"/>
    </row>
    <row r="1015" spans="1:5" ht="15">
      <c r="A1015" s="26">
        <v>41751</v>
      </c>
      <c r="B1015" s="23">
        <v>23.841619999999999</v>
      </c>
      <c r="C1015" s="20">
        <f t="shared" si="0"/>
        <v>-4.0899201963628959E-3</v>
      </c>
      <c r="D1015" s="24">
        <f t="shared" si="1"/>
        <v>1.6727447212617108E-5</v>
      </c>
      <c r="E1015" s="1"/>
    </row>
    <row r="1016" spans="1:5" ht="15">
      <c r="A1016" s="26">
        <v>41750</v>
      </c>
      <c r="B1016" s="23">
        <v>23.939330000000002</v>
      </c>
      <c r="C1016" s="20">
        <f t="shared" si="0"/>
        <v>-3.3341280768172544E-3</v>
      </c>
      <c r="D1016" s="24">
        <f t="shared" si="1"/>
        <v>1.1116410032621124E-5</v>
      </c>
      <c r="E1016" s="1"/>
    </row>
    <row r="1017" spans="1:5" ht="15">
      <c r="A1017" s="26">
        <v>41746</v>
      </c>
      <c r="B1017" s="23">
        <v>24.019279999999998</v>
      </c>
      <c r="C1017" s="20">
        <f t="shared" si="0"/>
        <v>4.0762788017376077E-3</v>
      </c>
      <c r="D1017" s="24">
        <f t="shared" si="1"/>
        <v>1.6616048869495386E-5</v>
      </c>
      <c r="E1017" s="1"/>
    </row>
    <row r="1018" spans="1:5" ht="15">
      <c r="A1018" s="26">
        <v>41745</v>
      </c>
      <c r="B1018" s="23">
        <v>23.921569999999999</v>
      </c>
      <c r="C1018" s="20">
        <f t="shared" si="0"/>
        <v>5.9592205956842852E-3</v>
      </c>
      <c r="D1018" s="24">
        <f t="shared" si="1"/>
        <v>3.5512310108027766E-5</v>
      </c>
      <c r="E1018" s="1"/>
    </row>
    <row r="1019" spans="1:5" ht="15">
      <c r="A1019" s="26">
        <v>41744</v>
      </c>
      <c r="B1019" s="23">
        <v>23.779440000000001</v>
      </c>
      <c r="C1019" s="20">
        <f t="shared" si="0"/>
        <v>7.8755224740775127E-3</v>
      </c>
      <c r="D1019" s="24">
        <f t="shared" si="1"/>
        <v>6.2023854239699985E-5</v>
      </c>
      <c r="E1019" s="1"/>
    </row>
    <row r="1020" spans="1:5" ht="15">
      <c r="A1020" s="26">
        <v>41743</v>
      </c>
      <c r="B1020" s="23">
        <v>23.5929</v>
      </c>
      <c r="C1020" s="20">
        <f t="shared" si="0"/>
        <v>1.4410606220691532E-2</v>
      </c>
      <c r="D1020" s="24">
        <f t="shared" si="1"/>
        <v>2.0766557164783348E-4</v>
      </c>
      <c r="E1020" s="1"/>
    </row>
    <row r="1021" spans="1:5" ht="15">
      <c r="A1021" s="26">
        <v>41740</v>
      </c>
      <c r="B1021" s="23">
        <v>23.25535</v>
      </c>
      <c r="C1021" s="20">
        <f t="shared" si="0"/>
        <v>-9.5043210245091322E-3</v>
      </c>
      <c r="D1021" s="24">
        <f t="shared" si="1"/>
        <v>9.0332118136926323E-5</v>
      </c>
      <c r="E1021" s="1"/>
    </row>
    <row r="1022" spans="1:5" ht="15">
      <c r="A1022" s="26">
        <v>41739</v>
      </c>
      <c r="B1022" s="23">
        <v>23.477429999999998</v>
      </c>
      <c r="C1022" s="20">
        <f t="shared" si="0"/>
        <v>-2.0595790630332931E-2</v>
      </c>
      <c r="D1022" s="24">
        <f t="shared" si="1"/>
        <v>4.2418659168850977E-4</v>
      </c>
      <c r="E1022" s="1"/>
    </row>
    <row r="1023" spans="1:5" ht="15">
      <c r="A1023" s="26">
        <v>41738</v>
      </c>
      <c r="B1023" s="23">
        <v>23.965979999999998</v>
      </c>
      <c r="C1023" s="20">
        <f t="shared" si="0"/>
        <v>2.5978826295432996E-3</v>
      </c>
      <c r="D1023" s="24">
        <f t="shared" si="1"/>
        <v>6.7489941568828087E-6</v>
      </c>
      <c r="E1023" s="1"/>
    </row>
    <row r="1024" spans="1:5" ht="15">
      <c r="A1024" s="26">
        <v>41737</v>
      </c>
      <c r="B1024" s="23">
        <v>23.9038</v>
      </c>
      <c r="C1024" s="20">
        <f t="shared" si="0"/>
        <v>1.5730215632445376E-2</v>
      </c>
      <c r="D1024" s="24">
        <f t="shared" si="1"/>
        <v>2.4743968384322886E-4</v>
      </c>
      <c r="E1024" s="1"/>
    </row>
    <row r="1025" spans="1:5" ht="15">
      <c r="A1025" s="26">
        <v>41736</v>
      </c>
      <c r="B1025" s="23">
        <v>23.530729999999998</v>
      </c>
      <c r="C1025" s="20">
        <f t="shared" si="0"/>
        <v>1.2536000392335059E-2</v>
      </c>
      <c r="D1025" s="24">
        <f t="shared" si="1"/>
        <v>1.5715130583662476E-4</v>
      </c>
      <c r="E1025" s="1"/>
    </row>
    <row r="1026" spans="1:5" ht="15">
      <c r="A1026" s="26">
        <v>41733</v>
      </c>
      <c r="B1026" s="23">
        <v>23.237590000000001</v>
      </c>
      <c r="C1026" s="20">
        <f t="shared" si="0"/>
        <v>-9.5111242765961064E-3</v>
      </c>
      <c r="D1026" s="24">
        <f t="shared" si="1"/>
        <v>9.0461485004855803E-5</v>
      </c>
      <c r="E1026" s="1"/>
    </row>
    <row r="1027" spans="1:5" ht="15">
      <c r="A1027" s="26">
        <v>41732</v>
      </c>
      <c r="B1027" s="23">
        <v>23.45966</v>
      </c>
      <c r="C1027" s="20">
        <f t="shared" si="0"/>
        <v>1.9885965309775776E-2</v>
      </c>
      <c r="D1027" s="24">
        <f t="shared" si="1"/>
        <v>3.9545161630160557E-4</v>
      </c>
      <c r="E1027" s="1"/>
    </row>
    <row r="1028" spans="1:5" ht="15">
      <c r="A1028" s="26">
        <v>41731</v>
      </c>
      <c r="B1028" s="23">
        <v>22.99775</v>
      </c>
      <c r="C1028" s="20">
        <f t="shared" si="0"/>
        <v>-3.855111271664925E-3</v>
      </c>
      <c r="D1028" s="24">
        <f t="shared" si="1"/>
        <v>1.4861882916917954E-5</v>
      </c>
      <c r="E1028" s="1"/>
    </row>
    <row r="1029" spans="1:5" ht="15">
      <c r="A1029" s="26">
        <v>41730</v>
      </c>
      <c r="B1029" s="23">
        <v>23.086580000000001</v>
      </c>
      <c r="C1029" s="20">
        <f t="shared" si="0"/>
        <v>6.9497622553674034E-3</v>
      </c>
      <c r="D1029" s="24">
        <f t="shared" si="1"/>
        <v>4.8299195406129414E-5</v>
      </c>
      <c r="E1029" s="1"/>
    </row>
    <row r="1030" spans="1:5" ht="15">
      <c r="A1030" s="26">
        <v>41729</v>
      </c>
      <c r="B1030" s="23">
        <v>22.926690000000001</v>
      </c>
      <c r="C1030" s="20">
        <f t="shared" si="0"/>
        <v>7.3889567995185489E-3</v>
      </c>
      <c r="D1030" s="24">
        <f t="shared" si="1"/>
        <v>5.4596682585151396E-5</v>
      </c>
      <c r="E1030" s="1"/>
    </row>
    <row r="1031" spans="1:5" ht="15">
      <c r="A1031" s="26">
        <v>41726</v>
      </c>
      <c r="B1031" s="23">
        <v>22.757909999999999</v>
      </c>
      <c r="C1031" s="20">
        <f t="shared" si="0"/>
        <v>1.2173769307167469E-2</v>
      </c>
      <c r="D1031" s="24">
        <f t="shared" si="1"/>
        <v>1.4820065914413272E-4</v>
      </c>
      <c r="E1031" s="1"/>
    </row>
    <row r="1032" spans="1:5" ht="15">
      <c r="A1032" s="26">
        <v>41725</v>
      </c>
      <c r="B1032" s="23">
        <v>22.48254</v>
      </c>
      <c r="C1032" s="20">
        <f t="shared" si="0"/>
        <v>-2.7623277869089939E-3</v>
      </c>
      <c r="D1032" s="24">
        <f t="shared" si="1"/>
        <v>7.6304548023295401E-6</v>
      </c>
      <c r="E1032" s="1"/>
    </row>
    <row r="1033" spans="1:5" ht="15">
      <c r="A1033" s="26">
        <v>41724</v>
      </c>
      <c r="B1033" s="23">
        <v>22.544730000000001</v>
      </c>
      <c r="C1033" s="20">
        <f t="shared" si="0"/>
        <v>-3.1469991331289958E-3</v>
      </c>
      <c r="D1033" s="24">
        <f t="shared" si="1"/>
        <v>9.9036035439146509E-6</v>
      </c>
      <c r="E1033" s="1"/>
    </row>
    <row r="1034" spans="1:5" ht="15">
      <c r="A1034" s="26">
        <v>41723</v>
      </c>
      <c r="B1034" s="23">
        <v>22.615790000000001</v>
      </c>
      <c r="C1034" s="20">
        <f t="shared" si="0"/>
        <v>1.3444358199005555E-2</v>
      </c>
      <c r="D1034" s="24">
        <f t="shared" si="1"/>
        <v>1.8075076738316789E-4</v>
      </c>
      <c r="E1034" s="1"/>
    </row>
    <row r="1035" spans="1:5" ht="15">
      <c r="A1035" s="26">
        <v>41722</v>
      </c>
      <c r="B1035" s="23">
        <v>22.313770000000002</v>
      </c>
      <c r="C1035" s="20">
        <f t="shared" si="0"/>
        <v>-1.9887202012232748E-3</v>
      </c>
      <c r="D1035" s="24">
        <f t="shared" si="1"/>
        <v>3.9550080387535425E-6</v>
      </c>
      <c r="E1035" s="1"/>
    </row>
    <row r="1036" spans="1:5" ht="15">
      <c r="A1036" s="26">
        <v>41719</v>
      </c>
      <c r="B1036" s="23">
        <v>22.35819</v>
      </c>
      <c r="C1036" s="20">
        <f t="shared" si="0"/>
        <v>-1.0276562924004209E-2</v>
      </c>
      <c r="D1036" s="24">
        <f t="shared" si="1"/>
        <v>1.0560774553101795E-4</v>
      </c>
      <c r="E1036" s="1"/>
    </row>
    <row r="1037" spans="1:5" ht="15">
      <c r="A1037" s="26">
        <v>41718</v>
      </c>
      <c r="B1037" s="23">
        <v>22.58914</v>
      </c>
      <c r="C1037" s="20">
        <f t="shared" si="0"/>
        <v>1.6254178078998829E-2</v>
      </c>
      <c r="D1037" s="24">
        <f t="shared" si="1"/>
        <v>2.6419830502380607E-4</v>
      </c>
      <c r="E1037" s="1"/>
    </row>
    <row r="1038" spans="1:5" ht="15">
      <c r="A1038" s="26">
        <v>41717</v>
      </c>
      <c r="B1038" s="23">
        <v>22.22494</v>
      </c>
      <c r="C1038" s="20">
        <f t="shared" si="0"/>
        <v>8.0258434589755134E-3</v>
      </c>
      <c r="D1038" s="24">
        <f t="shared" si="1"/>
        <v>6.4414163227980039E-5</v>
      </c>
      <c r="E1038" s="1"/>
    </row>
    <row r="1039" spans="1:5" ht="15">
      <c r="A1039" s="26">
        <v>41716</v>
      </c>
      <c r="B1039" s="23">
        <v>22.047280000000001</v>
      </c>
      <c r="C1039" s="20">
        <f t="shared" si="0"/>
        <v>4.8463345147695932E-3</v>
      </c>
      <c r="D1039" s="24">
        <f t="shared" si="1"/>
        <v>2.3486958229047029E-5</v>
      </c>
      <c r="E1039" s="1"/>
    </row>
    <row r="1040" spans="1:5" ht="15">
      <c r="A1040" s="26">
        <v>41715</v>
      </c>
      <c r="B1040" s="23">
        <v>21.94069</v>
      </c>
      <c r="C1040" s="20">
        <f t="shared" si="0"/>
        <v>8.1302451426349363E-3</v>
      </c>
      <c r="D1040" s="24">
        <f t="shared" si="1"/>
        <v>6.6100886079338979E-5</v>
      </c>
      <c r="E1040" s="1"/>
    </row>
    <row r="1041" spans="1:5" ht="15">
      <c r="A1041" s="26">
        <v>41712</v>
      </c>
      <c r="B1041" s="23">
        <v>21.763030000000001</v>
      </c>
      <c r="C1041" s="20">
        <f t="shared" si="0"/>
        <v>-2.8530650550999581E-3</v>
      </c>
      <c r="D1041" s="24">
        <f t="shared" si="1"/>
        <v>8.1399802086325263E-6</v>
      </c>
      <c r="E1041" s="1"/>
    </row>
    <row r="1042" spans="1:5" ht="15">
      <c r="A1042" s="26">
        <v>41711</v>
      </c>
      <c r="B1042" s="23">
        <v>21.825209999999998</v>
      </c>
      <c r="C1042" s="20">
        <f t="shared" si="0"/>
        <v>-7.7030558769168337E-3</v>
      </c>
      <c r="D1042" s="24">
        <f t="shared" si="1"/>
        <v>5.933706984290297E-5</v>
      </c>
      <c r="E1042" s="1"/>
    </row>
    <row r="1043" spans="1:5" ht="15">
      <c r="A1043" s="26">
        <v>41710</v>
      </c>
      <c r="B1043" s="23">
        <v>21.993980000000001</v>
      </c>
      <c r="C1043" s="20">
        <f t="shared" si="0"/>
        <v>1.2119746750514945E-3</v>
      </c>
      <c r="D1043" s="24">
        <f t="shared" si="1"/>
        <v>1.4688826129661758E-6</v>
      </c>
      <c r="E1043" s="1"/>
    </row>
    <row r="1044" spans="1:5" ht="15">
      <c r="A1044" s="26">
        <v>41709</v>
      </c>
      <c r="B1044" s="23">
        <v>21.96734</v>
      </c>
      <c r="C1044" s="20">
        <f t="shared" si="0"/>
        <v>-4.4381038767535835E-3</v>
      </c>
      <c r="D1044" s="24">
        <f t="shared" si="1"/>
        <v>1.9696766020855186E-5</v>
      </c>
      <c r="E1044" s="1"/>
    </row>
    <row r="1045" spans="1:5" ht="15">
      <c r="A1045" s="26">
        <v>41708</v>
      </c>
      <c r="B1045" s="23">
        <v>22.065049999999999</v>
      </c>
      <c r="C1045" s="20">
        <f t="shared" si="0"/>
        <v>8.0842368513796767E-3</v>
      </c>
      <c r="D1045" s="24">
        <f t="shared" si="1"/>
        <v>6.5354885469205186E-5</v>
      </c>
      <c r="E1045" s="1"/>
    </row>
    <row r="1046" spans="1:5" ht="15">
      <c r="A1046" s="26">
        <v>41705</v>
      </c>
      <c r="B1046" s="23">
        <v>21.88739</v>
      </c>
      <c r="C1046" s="20">
        <f t="shared" si="0"/>
        <v>4.0579538507628946E-4</v>
      </c>
      <c r="D1046" s="24">
        <f t="shared" si="1"/>
        <v>1.6466989454921404E-7</v>
      </c>
      <c r="E1046" s="1"/>
    </row>
    <row r="1047" spans="1:5" ht="15">
      <c r="A1047" s="26">
        <v>41704</v>
      </c>
      <c r="B1047" s="23">
        <v>21.878509999999999</v>
      </c>
      <c r="C1047" s="20">
        <f t="shared" si="0"/>
        <v>5.2922178972629333E-3</v>
      </c>
      <c r="D1047" s="24">
        <f t="shared" si="1"/>
        <v>2.8007570272110104E-5</v>
      </c>
      <c r="E1047" s="1"/>
    </row>
    <row r="1048" spans="1:5" ht="15">
      <c r="A1048" s="26">
        <v>41703</v>
      </c>
      <c r="B1048" s="23">
        <v>21.763030000000001</v>
      </c>
      <c r="C1048" s="20">
        <f t="shared" si="0"/>
        <v>-4.4796753421124007E-3</v>
      </c>
      <c r="D1048" s="24">
        <f t="shared" si="1"/>
        <v>2.0067491170729854E-5</v>
      </c>
      <c r="E1048" s="1"/>
    </row>
    <row r="1049" spans="1:5" ht="15">
      <c r="A1049" s="26">
        <v>41702</v>
      </c>
      <c r="B1049" s="23">
        <v>21.86074</v>
      </c>
      <c r="C1049" s="20">
        <f t="shared" si="0"/>
        <v>4.4796753421124597E-3</v>
      </c>
      <c r="D1049" s="24">
        <f t="shared" si="1"/>
        <v>2.0067491170730383E-5</v>
      </c>
      <c r="E1049" s="1"/>
    </row>
    <row r="1050" spans="1:5" ht="15">
      <c r="A1050" s="26">
        <v>41701</v>
      </c>
      <c r="B1050" s="23">
        <v>21.763030000000001</v>
      </c>
      <c r="C1050" s="20">
        <f t="shared" si="0"/>
        <v>-1.0556120932016742E-2</v>
      </c>
      <c r="D1050" s="24">
        <f t="shared" si="1"/>
        <v>1.1143168913136201E-4</v>
      </c>
      <c r="E1050" s="1"/>
    </row>
    <row r="1051" spans="1:5" ht="15">
      <c r="A1051" s="26">
        <v>41698</v>
      </c>
      <c r="B1051" s="23">
        <v>21.993980000000001</v>
      </c>
      <c r="C1051" s="20">
        <f t="shared" si="0"/>
        <v>0</v>
      </c>
      <c r="D1051" s="24">
        <f t="shared" si="1"/>
        <v>0</v>
      </c>
      <c r="E1051" s="1"/>
    </row>
    <row r="1052" spans="1:5" ht="15">
      <c r="A1052" s="26">
        <v>41697</v>
      </c>
      <c r="B1052" s="23">
        <v>21.993980000000001</v>
      </c>
      <c r="C1052" s="20">
        <f t="shared" si="0"/>
        <v>-1.6145925571931499E-3</v>
      </c>
      <c r="D1052" s="24">
        <f t="shared" si="1"/>
        <v>2.6069091257435149E-6</v>
      </c>
      <c r="E1052" s="1"/>
    </row>
    <row r="1053" spans="1:5" ht="15">
      <c r="A1053" s="26">
        <v>41696</v>
      </c>
      <c r="B1053" s="23">
        <v>22.029520000000002</v>
      </c>
      <c r="C1053" s="20">
        <f t="shared" si="0"/>
        <v>7.2844557137695665E-3</v>
      </c>
      <c r="D1053" s="24">
        <f t="shared" si="1"/>
        <v>5.3063295045870084E-5</v>
      </c>
      <c r="E1053" s="1"/>
    </row>
    <row r="1054" spans="1:5" ht="15">
      <c r="A1054" s="26">
        <v>41695</v>
      </c>
      <c r="B1054" s="23">
        <v>21.869630000000001</v>
      </c>
      <c r="C1054" s="20">
        <f t="shared" si="0"/>
        <v>-4.059601218224005E-4</v>
      </c>
      <c r="D1054" s="24">
        <f t="shared" si="1"/>
        <v>1.6480362051005825E-7</v>
      </c>
      <c r="E1054" s="1"/>
    </row>
    <row r="1055" spans="1:5" ht="15">
      <c r="A1055" s="26">
        <v>41694</v>
      </c>
      <c r="B1055" s="23">
        <v>21.878509999999999</v>
      </c>
      <c r="C1055" s="20">
        <f t="shared" si="0"/>
        <v>8.5627305351473129E-3</v>
      </c>
      <c r="D1055" s="24">
        <f t="shared" si="1"/>
        <v>7.3320354217544195E-5</v>
      </c>
      <c r="E1055" s="1"/>
    </row>
    <row r="1056" spans="1:5" ht="15">
      <c r="A1056" s="26">
        <v>41691</v>
      </c>
      <c r="B1056" s="23">
        <v>21.691970000000001</v>
      </c>
      <c r="C1056" s="20">
        <f t="shared" si="0"/>
        <v>-1.3018813684351118E-2</v>
      </c>
      <c r="D1056" s="24">
        <f t="shared" si="1"/>
        <v>1.6948950974784793E-4</v>
      </c>
      <c r="E1056" s="1"/>
    </row>
    <row r="1057" spans="1:5" ht="15">
      <c r="A1057" s="26">
        <v>41690</v>
      </c>
      <c r="B1057" s="23">
        <v>21.976220000000001</v>
      </c>
      <c r="C1057" s="20">
        <f t="shared" si="0"/>
        <v>9.748301046466663E-3</v>
      </c>
      <c r="D1057" s="24">
        <f t="shared" si="1"/>
        <v>9.5029373292543037E-5</v>
      </c>
      <c r="E1057" s="1"/>
    </row>
    <row r="1058" spans="1:5" ht="15">
      <c r="A1058" s="26">
        <v>41689</v>
      </c>
      <c r="B1058" s="23">
        <v>21.763030000000001</v>
      </c>
      <c r="C1058" s="20">
        <f t="shared" si="0"/>
        <v>-1.0556120932016742E-2</v>
      </c>
      <c r="D1058" s="24">
        <f t="shared" si="1"/>
        <v>1.1143168913136201E-4</v>
      </c>
      <c r="E1058" s="1"/>
    </row>
    <row r="1059" spans="1:5" ht="15">
      <c r="A1059" s="26">
        <v>41688</v>
      </c>
      <c r="B1059" s="23">
        <v>21.993980000000001</v>
      </c>
      <c r="C1059" s="20">
        <f t="shared" si="0"/>
        <v>0</v>
      </c>
      <c r="D1059" s="24">
        <f t="shared" si="1"/>
        <v>0</v>
      </c>
      <c r="E1059" s="1"/>
    </row>
    <row r="1060" spans="1:5" ht="15">
      <c r="A1060" s="26">
        <v>41684</v>
      </c>
      <c r="B1060" s="23">
        <v>21.993980000000001</v>
      </c>
      <c r="C1060" s="20">
        <f t="shared" si="0"/>
        <v>2.4258757893817371E-3</v>
      </c>
      <c r="D1060" s="24">
        <f t="shared" si="1"/>
        <v>5.8848733455084666E-6</v>
      </c>
      <c r="E1060" s="1"/>
    </row>
    <row r="1061" spans="1:5" ht="15">
      <c r="A1061" s="26">
        <v>41683</v>
      </c>
      <c r="B1061" s="23">
        <v>21.94069</v>
      </c>
      <c r="C1061" s="20">
        <f t="shared" si="0"/>
        <v>6.0917077855988429E-3</v>
      </c>
      <c r="D1061" s="24">
        <f t="shared" si="1"/>
        <v>3.7108903745125561E-5</v>
      </c>
      <c r="E1061" s="1"/>
    </row>
    <row r="1062" spans="1:5" ht="15">
      <c r="A1062" s="26">
        <v>41682</v>
      </c>
      <c r="B1062" s="23">
        <v>21.80744</v>
      </c>
      <c r="C1062" s="20">
        <f t="shared" si="0"/>
        <v>3.263841485726243E-3</v>
      </c>
      <c r="D1062" s="24">
        <f t="shared" si="1"/>
        <v>1.065266124394769E-5</v>
      </c>
      <c r="E1062" s="1"/>
    </row>
    <row r="1063" spans="1:5" ht="15">
      <c r="A1063" s="26">
        <v>41681</v>
      </c>
      <c r="B1063" s="23">
        <v>21.73638</v>
      </c>
      <c r="C1063" s="20">
        <f t="shared" si="0"/>
        <v>7.3830584901765969E-3</v>
      </c>
      <c r="D1063" s="24">
        <f t="shared" si="1"/>
        <v>5.4509552669368728E-5</v>
      </c>
      <c r="E1063" s="1"/>
    </row>
    <row r="1064" spans="1:5" ht="15">
      <c r="A1064" s="26">
        <v>41680</v>
      </c>
      <c r="B1064" s="23">
        <v>21.57649</v>
      </c>
      <c r="C1064" s="20">
        <f t="shared" si="0"/>
        <v>3.2988346128211741E-3</v>
      </c>
      <c r="D1064" s="24">
        <f t="shared" si="1"/>
        <v>1.0882309802747026E-5</v>
      </c>
      <c r="E1064" s="1"/>
    </row>
    <row r="1065" spans="1:5" ht="15">
      <c r="A1065" s="26">
        <v>41677</v>
      </c>
      <c r="B1065" s="23">
        <v>21.50543</v>
      </c>
      <c r="C1065" s="20">
        <f t="shared" si="0"/>
        <v>9.1285460120415669E-3</v>
      </c>
      <c r="D1065" s="24">
        <f t="shared" si="1"/>
        <v>8.3330352293959999E-5</v>
      </c>
      <c r="E1065" s="1"/>
    </row>
    <row r="1066" spans="1:5" ht="15">
      <c r="A1066" s="26">
        <v>41676</v>
      </c>
      <c r="B1066" s="23">
        <v>21.310009999999998</v>
      </c>
      <c r="C1066" s="20">
        <f t="shared" si="0"/>
        <v>1.978619383967202E-2</v>
      </c>
      <c r="D1066" s="24">
        <f t="shared" si="1"/>
        <v>3.9149346666107499E-4</v>
      </c>
      <c r="E1066" s="1"/>
    </row>
    <row r="1067" spans="1:5" ht="15">
      <c r="A1067" s="26">
        <v>41675</v>
      </c>
      <c r="B1067" s="23">
        <v>20.892510000000001</v>
      </c>
      <c r="C1067" s="20">
        <f t="shared" si="0"/>
        <v>-3.1836294237876646E-3</v>
      </c>
      <c r="D1067" s="24">
        <f t="shared" si="1"/>
        <v>1.0135496308006578E-5</v>
      </c>
      <c r="E1067" s="1"/>
    </row>
    <row r="1068" spans="1:5" ht="15">
      <c r="A1068" s="26">
        <v>41674</v>
      </c>
      <c r="B1068" s="23">
        <v>20.959129999999998</v>
      </c>
      <c r="C1068" s="20">
        <f t="shared" si="0"/>
        <v>-5.4429250786855099E-3</v>
      </c>
      <c r="D1068" s="24">
        <f t="shared" si="1"/>
        <v>2.9625433412183664E-5</v>
      </c>
      <c r="E1068" s="1"/>
    </row>
    <row r="1069" spans="1:5" ht="15">
      <c r="A1069" s="26">
        <v>41673</v>
      </c>
      <c r="B1069" s="23">
        <v>21.073519999999998</v>
      </c>
      <c r="C1069" s="20">
        <f t="shared" si="0"/>
        <v>-2.4336166088693659E-2</v>
      </c>
      <c r="D1069" s="24">
        <f t="shared" si="1"/>
        <v>5.9224897989648326E-4</v>
      </c>
      <c r="E1069" s="1"/>
    </row>
    <row r="1070" spans="1:5" ht="15">
      <c r="A1070" s="26">
        <v>41670</v>
      </c>
      <c r="B1070" s="23">
        <v>21.592659999999999</v>
      </c>
      <c r="C1070" s="20">
        <f t="shared" si="0"/>
        <v>-8.1169598791096375E-3</v>
      </c>
      <c r="D1070" s="24">
        <f t="shared" si="1"/>
        <v>6.5885037679075541E-5</v>
      </c>
      <c r="E1070" s="1"/>
    </row>
    <row r="1071" spans="1:5" ht="15">
      <c r="A1071" s="26">
        <v>41669</v>
      </c>
      <c r="B1071" s="23">
        <v>21.768640000000001</v>
      </c>
      <c r="C1071" s="20">
        <f t="shared" si="0"/>
        <v>2.4284538275956705E-3</v>
      </c>
      <c r="D1071" s="24">
        <f t="shared" si="1"/>
        <v>5.8973879927640628E-6</v>
      </c>
      <c r="E1071" s="1"/>
    </row>
    <row r="1072" spans="1:5" ht="15">
      <c r="A1072" s="26">
        <v>41668</v>
      </c>
      <c r="B1072" s="23">
        <v>21.71584</v>
      </c>
      <c r="C1072" s="20">
        <f t="shared" si="0"/>
        <v>-8.8747331496813065E-3</v>
      </c>
      <c r="D1072" s="24">
        <f t="shared" si="1"/>
        <v>7.8760888478052277E-5</v>
      </c>
      <c r="E1072" s="1"/>
    </row>
    <row r="1073" spans="1:5" ht="15">
      <c r="A1073" s="26">
        <v>41667</v>
      </c>
      <c r="B1073" s="23">
        <v>21.909420000000001</v>
      </c>
      <c r="C1073" s="20">
        <f t="shared" si="0"/>
        <v>7.255108842867934E-3</v>
      </c>
      <c r="D1073" s="24">
        <f t="shared" si="1"/>
        <v>5.2636604321860493E-5</v>
      </c>
      <c r="E1073" s="1"/>
    </row>
    <row r="1074" spans="1:5" ht="15">
      <c r="A1074" s="26">
        <v>41666</v>
      </c>
      <c r="B1074" s="23">
        <v>21.75104</v>
      </c>
      <c r="C1074" s="20">
        <f t="shared" si="0"/>
        <v>-3.6341339825439424E-3</v>
      </c>
      <c r="D1074" s="24">
        <f t="shared" si="1"/>
        <v>1.3206929803080695E-5</v>
      </c>
      <c r="E1074" s="1"/>
    </row>
    <row r="1075" spans="1:5" ht="15">
      <c r="A1075" s="26">
        <v>41663</v>
      </c>
      <c r="B1075" s="23">
        <v>21.83023</v>
      </c>
      <c r="C1075" s="20">
        <f t="shared" si="0"/>
        <v>-1.2815696215797995E-2</v>
      </c>
      <c r="D1075" s="24">
        <f t="shared" si="1"/>
        <v>1.6424206949561905E-4</v>
      </c>
      <c r="E1075" s="1"/>
    </row>
    <row r="1076" spans="1:5" ht="15">
      <c r="A1076" s="26">
        <v>41662</v>
      </c>
      <c r="B1076" s="23">
        <v>22.111799999999999</v>
      </c>
      <c r="C1076" s="20">
        <f t="shared" si="0"/>
        <v>-7.1371611771377215E-3</v>
      </c>
      <c r="D1076" s="24">
        <f t="shared" si="1"/>
        <v>5.0939069668441909E-5</v>
      </c>
      <c r="E1076" s="1"/>
    </row>
    <row r="1077" spans="1:5" ht="15">
      <c r="A1077" s="26">
        <v>41661</v>
      </c>
      <c r="B1077" s="23">
        <v>22.27018</v>
      </c>
      <c r="C1077" s="20">
        <f t="shared" si="0"/>
        <v>-1.1001586400680941E-2</v>
      </c>
      <c r="D1077" s="24">
        <f t="shared" si="1"/>
        <v>1.2103490333164781E-4</v>
      </c>
      <c r="E1077" s="1"/>
    </row>
    <row r="1078" spans="1:5" ht="15">
      <c r="A1078" s="26">
        <v>41660</v>
      </c>
      <c r="B1078" s="23">
        <v>22.516539999999999</v>
      </c>
      <c r="C1078" s="20">
        <f t="shared" si="0"/>
        <v>-1.0109259689504312E-2</v>
      </c>
      <c r="D1078" s="24">
        <f t="shared" si="1"/>
        <v>1.0219713146983682E-4</v>
      </c>
      <c r="E1078" s="1"/>
    </row>
    <row r="1079" spans="1:5" ht="15">
      <c r="A1079" s="26">
        <v>41656</v>
      </c>
      <c r="B1079" s="23">
        <v>22.74532</v>
      </c>
      <c r="C1079" s="20">
        <f t="shared" si="0"/>
        <v>-2.6342493715032E-2</v>
      </c>
      <c r="D1079" s="24">
        <f t="shared" si="1"/>
        <v>6.9392697512650047E-4</v>
      </c>
      <c r="E1079" s="1"/>
    </row>
    <row r="1080" spans="1:5" ht="15">
      <c r="A1080" s="26">
        <v>41655</v>
      </c>
      <c r="B1080" s="23">
        <v>23.352450000000001</v>
      </c>
      <c r="C1080" s="20">
        <f t="shared" si="0"/>
        <v>-4.886457168053266E-3</v>
      </c>
      <c r="D1080" s="24">
        <f t="shared" si="1"/>
        <v>2.3877463655219143E-5</v>
      </c>
      <c r="E1080" s="1"/>
    </row>
    <row r="1081" spans="1:5" ht="15">
      <c r="A1081" s="26">
        <v>41654</v>
      </c>
      <c r="B1081" s="23">
        <v>23.466840000000001</v>
      </c>
      <c r="C1081" s="20">
        <f t="shared" si="0"/>
        <v>6.0175990348596857E-3</v>
      </c>
      <c r="D1081" s="24">
        <f t="shared" si="1"/>
        <v>3.6211498144344218E-5</v>
      </c>
      <c r="E1081" s="1"/>
    </row>
    <row r="1082" spans="1:5" ht="15">
      <c r="A1082" s="26">
        <v>41653</v>
      </c>
      <c r="B1082" s="23">
        <v>23.326049999999999</v>
      </c>
      <c r="C1082" s="20">
        <f t="shared" si="0"/>
        <v>3.8843335122670686E-2</v>
      </c>
      <c r="D1082" s="24">
        <f t="shared" si="1"/>
        <v>1.5088046834521021E-3</v>
      </c>
      <c r="E1082" s="1"/>
    </row>
    <row r="1083" spans="1:5" ht="15">
      <c r="A1083" s="26">
        <v>41652</v>
      </c>
      <c r="B1083" s="23">
        <v>22.437360000000002</v>
      </c>
      <c r="C1083" s="20">
        <f t="shared" si="0"/>
        <v>-1.1759173509309881E-3</v>
      </c>
      <c r="D1083" s="24">
        <f t="shared" si="1"/>
        <v>1.3827816162205527E-6</v>
      </c>
      <c r="E1083" s="1"/>
    </row>
    <row r="1084" spans="1:5" ht="15">
      <c r="A1084" s="26">
        <v>41649</v>
      </c>
      <c r="B1084" s="23">
        <v>22.463760000000001</v>
      </c>
      <c r="C1084" s="20">
        <f t="shared" si="0"/>
        <v>8.6547801666711811E-3</v>
      </c>
      <c r="D1084" s="24">
        <f t="shared" si="1"/>
        <v>7.490521973340484E-5</v>
      </c>
      <c r="E1084" s="1"/>
    </row>
    <row r="1085" spans="1:5" ht="15">
      <c r="A1085" s="26">
        <v>41648</v>
      </c>
      <c r="B1085" s="23">
        <v>22.27018</v>
      </c>
      <c r="C1085" s="20">
        <f t="shared" si="0"/>
        <v>-4.7301131176385319E-3</v>
      </c>
      <c r="D1085" s="24">
        <f t="shared" si="1"/>
        <v>2.2373970105656112E-5</v>
      </c>
      <c r="E1085" s="1"/>
    </row>
    <row r="1086" spans="1:5" ht="15">
      <c r="A1086" s="26">
        <v>41647</v>
      </c>
      <c r="B1086" s="23">
        <v>22.375769999999999</v>
      </c>
      <c r="C1086" s="20">
        <f t="shared" si="0"/>
        <v>-6.2714732830423704E-3</v>
      </c>
      <c r="D1086" s="24">
        <f t="shared" si="1"/>
        <v>3.9331377139914249E-5</v>
      </c>
      <c r="E1086" s="1"/>
    </row>
    <row r="1087" spans="1:5" ht="15">
      <c r="A1087" s="26">
        <v>41646</v>
      </c>
      <c r="B1087" s="23">
        <v>22.516539999999999</v>
      </c>
      <c r="C1087" s="20">
        <f t="shared" si="0"/>
        <v>5.0927674761680822E-3</v>
      </c>
      <c r="D1087" s="24">
        <f t="shared" si="1"/>
        <v>2.5936280566315417E-5</v>
      </c>
      <c r="E1087" s="1"/>
    </row>
    <row r="1088" spans="1:5" ht="15">
      <c r="A1088" s="26">
        <v>41645</v>
      </c>
      <c r="B1088" s="23">
        <v>22.402159999999999</v>
      </c>
      <c r="C1088" s="20">
        <f t="shared" si="0"/>
        <v>-1.2490544634787822E-2</v>
      </c>
      <c r="D1088" s="24">
        <f t="shared" si="1"/>
        <v>1.5601370527362687E-4</v>
      </c>
      <c r="E1088" s="1"/>
    </row>
    <row r="1089" spans="1:5" ht="15">
      <c r="A1089" s="26">
        <v>41642</v>
      </c>
      <c r="B1089" s="23">
        <v>22.683730000000001</v>
      </c>
      <c r="C1089" s="20">
        <f t="shared" si="0"/>
        <v>-3.8786802219157684E-4</v>
      </c>
      <c r="D1089" s="24">
        <f t="shared" si="1"/>
        <v>1.5044160263880554E-7</v>
      </c>
      <c r="E1089" s="1"/>
    </row>
    <row r="1090" spans="1:5" ht="15">
      <c r="A1090" s="26">
        <v>41641</v>
      </c>
      <c r="B1090" s="23">
        <v>22.692530000000001</v>
      </c>
      <c r="C1090" s="20">
        <f t="shared" si="0"/>
        <v>-6.5699668667487075E-3</v>
      </c>
      <c r="D1090" s="24">
        <f t="shared" si="1"/>
        <v>4.3164464630175828E-5</v>
      </c>
      <c r="E1090" s="1"/>
    </row>
    <row r="1091" spans="1:5" ht="15">
      <c r="A1091" s="26">
        <v>41639</v>
      </c>
      <c r="B1091" s="23">
        <v>22.842110000000002</v>
      </c>
      <c r="C1091" s="20">
        <f t="shared" si="0"/>
        <v>4.246352358055744E-3</v>
      </c>
      <c r="D1091" s="24">
        <f t="shared" si="1"/>
        <v>1.8031508348765579E-5</v>
      </c>
      <c r="E1091" s="1"/>
    </row>
    <row r="1092" spans="1:5" ht="15">
      <c r="A1092" s="26">
        <v>41638</v>
      </c>
      <c r="B1092" s="23">
        <v>22.74532</v>
      </c>
      <c r="C1092" s="20">
        <f t="shared" si="0"/>
        <v>9.7180682846875581E-3</v>
      </c>
      <c r="D1092" s="24">
        <f t="shared" si="1"/>
        <v>9.4440851185850181E-5</v>
      </c>
      <c r="E1092" s="1"/>
    </row>
    <row r="1093" spans="1:5" ht="15">
      <c r="A1093" s="26">
        <v>41635</v>
      </c>
      <c r="B1093" s="23">
        <v>22.52535</v>
      </c>
      <c r="C1093" s="20">
        <f t="shared" si="0"/>
        <v>-3.8986559623437004E-3</v>
      </c>
      <c r="D1093" s="24">
        <f t="shared" si="1"/>
        <v>1.5199518312718084E-5</v>
      </c>
      <c r="E1093" s="1"/>
    </row>
    <row r="1094" spans="1:5" ht="15">
      <c r="A1094" s="26">
        <v>41634</v>
      </c>
      <c r="B1094" s="23">
        <v>22.613340000000001</v>
      </c>
      <c r="C1094" s="20">
        <f t="shared" si="0"/>
        <v>1.0561320650202781E-2</v>
      </c>
      <c r="D1094" s="24">
        <f t="shared" si="1"/>
        <v>1.115414938763997E-4</v>
      </c>
      <c r="E1094" s="1"/>
    </row>
    <row r="1095" spans="1:5" ht="15">
      <c r="A1095" s="26">
        <v>41632</v>
      </c>
      <c r="B1095" s="23">
        <v>22.375769999999999</v>
      </c>
      <c r="C1095" s="20">
        <f t="shared" si="0"/>
        <v>4.3350439349891705E-3</v>
      </c>
      <c r="D1095" s="24">
        <f t="shared" si="1"/>
        <v>1.8792605918286393E-5</v>
      </c>
      <c r="E1095" s="1"/>
    </row>
    <row r="1096" spans="1:5" ht="15">
      <c r="A1096" s="26">
        <v>41631</v>
      </c>
      <c r="B1096" s="23">
        <v>22.278980000000001</v>
      </c>
      <c r="C1096" s="20">
        <f t="shared" si="0"/>
        <v>1.032196089511875E-2</v>
      </c>
      <c r="D1096" s="24">
        <f t="shared" si="1"/>
        <v>1.0654287672036067E-4</v>
      </c>
      <c r="E1096" s="1"/>
    </row>
    <row r="1097" spans="1:5" ht="15">
      <c r="A1097" s="26">
        <v>41628</v>
      </c>
      <c r="B1097" s="23">
        <v>22.0502</v>
      </c>
      <c r="C1097" s="20">
        <f t="shared" si="0"/>
        <v>-3.1876289137194504E-3</v>
      </c>
      <c r="D1097" s="24">
        <f t="shared" si="1"/>
        <v>1.0160978091580243E-5</v>
      </c>
      <c r="E1097" s="1"/>
    </row>
    <row r="1098" spans="1:5" ht="15">
      <c r="A1098" s="26">
        <v>41627</v>
      </c>
      <c r="B1098" s="23">
        <v>22.1206</v>
      </c>
      <c r="C1098" s="20">
        <f t="shared" si="0"/>
        <v>-3.9728823060146943E-4</v>
      </c>
      <c r="D1098" s="24">
        <f t="shared" si="1"/>
        <v>1.5783793817444636E-7</v>
      </c>
      <c r="E1098" s="1"/>
    </row>
    <row r="1099" spans="1:5" ht="15">
      <c r="A1099" s="26">
        <v>41626</v>
      </c>
      <c r="B1099" s="23">
        <v>22.129390000000001</v>
      </c>
      <c r="C1099" s="20">
        <f t="shared" si="0"/>
        <v>1.9674977157697903E-2</v>
      </c>
      <c r="D1099" s="24">
        <f t="shared" si="1"/>
        <v>3.8710472615593425E-4</v>
      </c>
      <c r="E1099" s="1"/>
    </row>
    <row r="1100" spans="1:5" ht="15">
      <c r="A1100" s="26">
        <v>41625</v>
      </c>
      <c r="B1100" s="23">
        <v>21.698250000000002</v>
      </c>
      <c r="C1100" s="20">
        <f t="shared" si="0"/>
        <v>8.5523615480799335E-3</v>
      </c>
      <c r="D1100" s="24">
        <f t="shared" si="1"/>
        <v>7.3142888049076196E-5</v>
      </c>
      <c r="E1100" s="1"/>
    </row>
    <row r="1101" spans="1:5" ht="15">
      <c r="A1101" s="26">
        <v>41624</v>
      </c>
      <c r="B1101" s="23">
        <v>21.513470000000002</v>
      </c>
      <c r="C1101" s="20">
        <f t="shared" si="0"/>
        <v>6.5657796645960899E-3</v>
      </c>
      <c r="D1101" s="24">
        <f t="shared" si="1"/>
        <v>4.3109462604023539E-5</v>
      </c>
      <c r="E1101" s="1"/>
    </row>
    <row r="1102" spans="1:5" ht="15">
      <c r="A1102" s="26">
        <v>41621</v>
      </c>
      <c r="B1102" s="23">
        <v>21.372679999999999</v>
      </c>
      <c r="C1102" s="20">
        <f t="shared" si="0"/>
        <v>-7.3830728713811557E-3</v>
      </c>
      <c r="D1102" s="24">
        <f t="shared" si="1"/>
        <v>5.4509765024124381E-5</v>
      </c>
      <c r="E1102" s="1"/>
    </row>
    <row r="1103" spans="1:5" ht="15">
      <c r="A1103" s="26">
        <v>41620</v>
      </c>
      <c r="B1103" s="23">
        <v>21.53106</v>
      </c>
      <c r="C1103" s="20">
        <f t="shared" si="0"/>
        <v>2.0451849177721797E-3</v>
      </c>
      <c r="D1103" s="24">
        <f t="shared" si="1"/>
        <v>4.1827813478827974E-6</v>
      </c>
      <c r="E1103" s="1"/>
    </row>
    <row r="1104" spans="1:5" ht="15">
      <c r="A1104" s="26">
        <v>41619</v>
      </c>
      <c r="B1104" s="23">
        <v>21.487069999999999</v>
      </c>
      <c r="C1104" s="20">
        <f t="shared" si="0"/>
        <v>-1.6247377096902254E-2</v>
      </c>
      <c r="D1104" s="24">
        <f t="shared" si="1"/>
        <v>2.6397726252894393E-4</v>
      </c>
      <c r="E1104" s="1"/>
    </row>
    <row r="1105" spans="1:5" ht="15">
      <c r="A1105" s="26">
        <v>41618</v>
      </c>
      <c r="B1105" s="23">
        <v>21.839030000000001</v>
      </c>
      <c r="C1105" s="20">
        <f t="shared" si="0"/>
        <v>-4.4221811260507643E-3</v>
      </c>
      <c r="D1105" s="24">
        <f t="shared" si="1"/>
        <v>1.9555685911599605E-5</v>
      </c>
      <c r="E1105" s="1"/>
    </row>
    <row r="1106" spans="1:5" ht="15">
      <c r="A1106" s="26">
        <v>41617</v>
      </c>
      <c r="B1106" s="23">
        <v>21.93582</v>
      </c>
      <c r="C1106" s="20">
        <f t="shared" si="0"/>
        <v>4.4221811260506359E-3</v>
      </c>
      <c r="D1106" s="24">
        <f t="shared" si="1"/>
        <v>1.9555685911598469E-5</v>
      </c>
      <c r="E1106" s="1"/>
    </row>
    <row r="1107" spans="1:5" ht="15">
      <c r="A1107" s="26">
        <v>41614</v>
      </c>
      <c r="B1107" s="23">
        <v>21.839030000000001</v>
      </c>
      <c r="C1107" s="20">
        <f t="shared" si="0"/>
        <v>2.282078188797414E-2</v>
      </c>
      <c r="D1107" s="24">
        <f t="shared" si="1"/>
        <v>5.2078808597848854E-4</v>
      </c>
      <c r="E1107" s="1"/>
    </row>
    <row r="1108" spans="1:5" ht="15">
      <c r="A1108" s="26">
        <v>41613</v>
      </c>
      <c r="B1108" s="23">
        <v>21.34629</v>
      </c>
      <c r="C1108" s="20">
        <f t="shared" si="0"/>
        <v>2.166769627423577E-2</v>
      </c>
      <c r="D1108" s="24">
        <f t="shared" si="1"/>
        <v>4.6948906183253065E-4</v>
      </c>
      <c r="E1108" s="1"/>
    </row>
    <row r="1109" spans="1:5" ht="15">
      <c r="A1109" s="26">
        <v>41612</v>
      </c>
      <c r="B1109" s="23">
        <v>20.888739999999999</v>
      </c>
      <c r="C1109" s="20">
        <f t="shared" si="0"/>
        <v>8.0355536762993403E-3</v>
      </c>
      <c r="D1109" s="24">
        <f t="shared" si="1"/>
        <v>6.4570122884687845E-5</v>
      </c>
      <c r="E1109" s="1"/>
    </row>
    <row r="1110" spans="1:5" ht="15">
      <c r="A1110" s="26">
        <v>41611</v>
      </c>
      <c r="B1110" s="23">
        <v>20.72156</v>
      </c>
      <c r="C1110" s="20">
        <f t="shared" si="0"/>
        <v>-6.3490138733168213E-3</v>
      </c>
      <c r="D1110" s="24">
        <f t="shared" si="1"/>
        <v>4.0309977163569464E-5</v>
      </c>
      <c r="E1110" s="1"/>
    </row>
    <row r="1111" spans="1:5" ht="15">
      <c r="A1111" s="26">
        <v>41610</v>
      </c>
      <c r="B1111" s="23">
        <v>20.853539999999999</v>
      </c>
      <c r="C1111" s="20">
        <f t="shared" si="0"/>
        <v>-5.8900100881171475E-3</v>
      </c>
      <c r="D1111" s="24">
        <f t="shared" si="1"/>
        <v>3.469221883812177E-5</v>
      </c>
      <c r="E1111" s="1"/>
    </row>
    <row r="1112" spans="1:5" ht="15">
      <c r="A1112" s="26">
        <v>41607</v>
      </c>
      <c r="B1112" s="23">
        <v>20.97673</v>
      </c>
      <c r="C1112" s="20">
        <f t="shared" si="0"/>
        <v>-2.5134368238602465E-3</v>
      </c>
      <c r="D1112" s="24">
        <f t="shared" si="1"/>
        <v>6.317364667536684E-6</v>
      </c>
      <c r="E1112" s="1"/>
    </row>
    <row r="1113" spans="1:5" ht="15">
      <c r="A1113" s="26">
        <v>41605</v>
      </c>
      <c r="B1113" s="23">
        <v>21.029520000000002</v>
      </c>
      <c r="C1113" s="20">
        <f t="shared" si="0"/>
        <v>1.0515148965137354E-2</v>
      </c>
      <c r="D1113" s="24">
        <f t="shared" si="1"/>
        <v>1.1056835775902916E-4</v>
      </c>
      <c r="E1113" s="1"/>
    </row>
    <row r="1114" spans="1:5" ht="15">
      <c r="A1114" s="26">
        <v>41604</v>
      </c>
      <c r="B1114" s="23">
        <v>20.809550000000002</v>
      </c>
      <c r="C1114" s="20">
        <f t="shared" si="0"/>
        <v>-4.2194327412892543E-3</v>
      </c>
      <c r="D1114" s="24">
        <f t="shared" si="1"/>
        <v>1.780361265826375E-5</v>
      </c>
      <c r="E1114" s="1"/>
    </row>
    <row r="1115" spans="1:5" ht="15">
      <c r="A1115" s="26">
        <v>41603</v>
      </c>
      <c r="B1115" s="23">
        <v>20.897539999999999</v>
      </c>
      <c r="C1115" s="20">
        <f t="shared" si="0"/>
        <v>-5.0395494224525555E-3</v>
      </c>
      <c r="D1115" s="24">
        <f t="shared" si="1"/>
        <v>2.5397058381341886E-5</v>
      </c>
      <c r="E1115" s="1"/>
    </row>
    <row r="1116" spans="1:5" ht="15">
      <c r="A1116" s="26">
        <v>41600</v>
      </c>
      <c r="B1116" s="23">
        <v>21.003119999999999</v>
      </c>
      <c r="C1116" s="20">
        <f t="shared" si="0"/>
        <v>-5.5411831257680559E-2</v>
      </c>
      <c r="D1116" s="24">
        <f t="shared" si="1"/>
        <v>3.070471043329664E-3</v>
      </c>
      <c r="E1116" s="1"/>
    </row>
    <row r="1117" spans="1:5" ht="15">
      <c r="A1117" s="26">
        <v>41599</v>
      </c>
      <c r="B1117" s="23">
        <v>22.19979</v>
      </c>
      <c r="C1117" s="20">
        <f t="shared" si="0"/>
        <v>2.6915090203969719E-2</v>
      </c>
      <c r="D1117" s="24">
        <f t="shared" si="1"/>
        <v>7.2442208068782671E-4</v>
      </c>
      <c r="E1117" s="1"/>
    </row>
    <row r="1118" spans="1:5" ht="15">
      <c r="A1118" s="26">
        <v>41598</v>
      </c>
      <c r="B1118" s="23">
        <v>21.610250000000001</v>
      </c>
      <c r="C1118" s="20">
        <f t="shared" si="0"/>
        <v>-5.6843490578501344E-3</v>
      </c>
      <c r="D1118" s="24">
        <f t="shared" si="1"/>
        <v>3.2311824211481708E-5</v>
      </c>
      <c r="E1118" s="1"/>
    </row>
    <row r="1119" spans="1:5" ht="15">
      <c r="A1119" s="26">
        <v>41597</v>
      </c>
      <c r="B1119" s="23">
        <v>21.733440000000002</v>
      </c>
      <c r="C1119" s="20">
        <f t="shared" si="0"/>
        <v>4.0568175292893588E-3</v>
      </c>
      <c r="D1119" s="24">
        <f t="shared" si="1"/>
        <v>1.6457768465949419E-5</v>
      </c>
      <c r="E1119" s="1"/>
    </row>
    <row r="1120" spans="1:5" ht="15">
      <c r="A1120" s="26">
        <v>41596</v>
      </c>
      <c r="B1120" s="23">
        <v>21.64545</v>
      </c>
      <c r="C1120" s="20">
        <f t="shared" si="0"/>
        <v>3.257252736476039E-3</v>
      </c>
      <c r="D1120" s="24">
        <f t="shared" si="1"/>
        <v>1.0609695389280644E-5</v>
      </c>
      <c r="E1120" s="1"/>
    </row>
    <row r="1121" spans="1:5" ht="15">
      <c r="A1121" s="26">
        <v>41593</v>
      </c>
      <c r="B1121" s="23">
        <v>21.575060000000001</v>
      </c>
      <c r="C1121" s="20">
        <f t="shared" si="0"/>
        <v>5.3155944023409096E-3</v>
      </c>
      <c r="D1121" s="24">
        <f t="shared" si="1"/>
        <v>2.8255543850198013E-5</v>
      </c>
      <c r="E1121" s="1"/>
    </row>
    <row r="1122" spans="1:5" ht="15">
      <c r="A1122" s="26">
        <v>41592</v>
      </c>
      <c r="B1122" s="23">
        <v>21.46068</v>
      </c>
      <c r="C1122" s="20">
        <f t="shared" si="0"/>
        <v>-8.57284713881689E-3</v>
      </c>
      <c r="D1122" s="24">
        <f t="shared" si="1"/>
        <v>7.3493708065520939E-5</v>
      </c>
      <c r="E1122" s="1"/>
    </row>
    <row r="1123" spans="1:5" ht="15">
      <c r="A1123" s="26">
        <v>41591</v>
      </c>
      <c r="B1123" s="23">
        <v>21.64545</v>
      </c>
      <c r="C1123" s="20">
        <f t="shared" si="0"/>
        <v>6.9344470404910409E-3</v>
      </c>
      <c r="D1123" s="24">
        <f t="shared" si="1"/>
        <v>4.8086555757374955E-5</v>
      </c>
      <c r="E1123" s="1"/>
    </row>
    <row r="1124" spans="1:5" ht="15">
      <c r="A1124" s="26">
        <v>41590</v>
      </c>
      <c r="B1124" s="23">
        <v>21.49587</v>
      </c>
      <c r="C1124" s="20">
        <f t="shared" si="0"/>
        <v>1.0700016217506962E-2</v>
      </c>
      <c r="D1124" s="24">
        <f t="shared" si="1"/>
        <v>1.1449034705491199E-4</v>
      </c>
      <c r="E1124" s="1"/>
    </row>
    <row r="1125" spans="1:5" ht="15">
      <c r="A1125" s="26">
        <v>41589</v>
      </c>
      <c r="B1125" s="23">
        <v>21.26709</v>
      </c>
      <c r="C1125" s="20">
        <f t="shared" si="0"/>
        <v>3.3148264849139982E-3</v>
      </c>
      <c r="D1125" s="24">
        <f t="shared" si="1"/>
        <v>1.0988074625087292E-5</v>
      </c>
      <c r="E1125" s="1"/>
    </row>
    <row r="1126" spans="1:5" ht="15">
      <c r="A1126" s="26">
        <v>41586</v>
      </c>
      <c r="B1126" s="23">
        <v>21.196709999999999</v>
      </c>
      <c r="C1126" s="20">
        <f t="shared" si="0"/>
        <v>1.2462525529016426E-3</v>
      </c>
      <c r="D1126" s="24">
        <f t="shared" si="1"/>
        <v>1.5531454256138616E-6</v>
      </c>
      <c r="E1126" s="1"/>
    </row>
    <row r="1127" spans="1:5" ht="15">
      <c r="A1127" s="26">
        <v>41585</v>
      </c>
      <c r="B1127" s="23">
        <v>21.170310000000001</v>
      </c>
      <c r="C1127" s="20">
        <f t="shared" si="0"/>
        <v>-7.8658910591733276E-3</v>
      </c>
      <c r="D1127" s="24">
        <f t="shared" si="1"/>
        <v>6.1872242154782886E-5</v>
      </c>
      <c r="E1127" s="1"/>
    </row>
    <row r="1128" spans="1:5" ht="15">
      <c r="A1128" s="26">
        <v>41584</v>
      </c>
      <c r="B1128" s="23">
        <v>21.337489999999999</v>
      </c>
      <c r="C1128" s="20">
        <f t="shared" si="0"/>
        <v>9.1136986957291548E-3</v>
      </c>
      <c r="D1128" s="24">
        <f t="shared" si="1"/>
        <v>8.3059503916535295E-5</v>
      </c>
      <c r="E1128" s="1"/>
    </row>
    <row r="1129" spans="1:5" ht="15">
      <c r="A1129" s="26">
        <v>41583</v>
      </c>
      <c r="B1129" s="23">
        <v>21.143910000000002</v>
      </c>
      <c r="C1129" s="20">
        <f t="shared" si="0"/>
        <v>-2.0807609607019283E-4</v>
      </c>
      <c r="D1129" s="24">
        <f t="shared" si="1"/>
        <v>4.3295661755812118E-8</v>
      </c>
      <c r="E1129" s="1"/>
    </row>
    <row r="1130" spans="1:5" ht="15">
      <c r="A1130" s="26">
        <v>41582</v>
      </c>
      <c r="B1130" s="23">
        <v>21.148309999999999</v>
      </c>
      <c r="C1130" s="20">
        <f t="shared" si="0"/>
        <v>-2.880710851430073E-3</v>
      </c>
      <c r="D1130" s="24">
        <f t="shared" si="1"/>
        <v>8.298495009546976E-6</v>
      </c>
      <c r="E1130" s="1"/>
    </row>
    <row r="1131" spans="1:5" ht="15">
      <c r="A1131" s="26">
        <v>41579</v>
      </c>
      <c r="B1131" s="23">
        <v>21.209320000000002</v>
      </c>
      <c r="C1131" s="20">
        <f t="shared" si="0"/>
        <v>-5.7380514926716995E-3</v>
      </c>
      <c r="D1131" s="24">
        <f t="shared" si="1"/>
        <v>3.2925234932551922E-5</v>
      </c>
      <c r="E1131" s="1"/>
    </row>
    <row r="1132" spans="1:5" ht="15">
      <c r="A1132" s="26">
        <v>41578</v>
      </c>
      <c r="B1132" s="23">
        <v>21.33137</v>
      </c>
      <c r="C1132" s="20">
        <f t="shared" si="0"/>
        <v>-1.2251432759613596E-3</v>
      </c>
      <c r="D1132" s="24">
        <f t="shared" si="1"/>
        <v>1.5009760466333321E-6</v>
      </c>
      <c r="E1132" s="1"/>
    </row>
    <row r="1133" spans="1:5" ht="15">
      <c r="A1133" s="26">
        <v>41577</v>
      </c>
      <c r="B1133" s="23">
        <v>21.357520000000001</v>
      </c>
      <c r="C1133" s="20">
        <f t="shared" si="0"/>
        <v>-8.1624099365553435E-4</v>
      </c>
      <c r="D1133" s="24">
        <f t="shared" si="1"/>
        <v>6.6624935972377407E-7</v>
      </c>
      <c r="E1133" s="1"/>
    </row>
    <row r="1134" spans="1:5" ht="15">
      <c r="A1134" s="26">
        <v>41576</v>
      </c>
      <c r="B1134" s="23">
        <v>21.374960000000002</v>
      </c>
      <c r="C1134" s="20">
        <f t="shared" si="0"/>
        <v>6.5467757750863852E-3</v>
      </c>
      <c r="D1134" s="24">
        <f t="shared" si="1"/>
        <v>4.286027304925794E-5</v>
      </c>
      <c r="E1134" s="1"/>
    </row>
    <row r="1135" spans="1:5" ht="15">
      <c r="A1135" s="26">
        <v>41575</v>
      </c>
      <c r="B1135" s="23">
        <v>21.235479999999999</v>
      </c>
      <c r="C1135" s="20">
        <f t="shared" si="0"/>
        <v>4.9378899927338344E-3</v>
      </c>
      <c r="D1135" s="24">
        <f t="shared" si="1"/>
        <v>2.4382757580340946E-5</v>
      </c>
      <c r="E1135" s="1"/>
    </row>
    <row r="1136" spans="1:5" ht="15">
      <c r="A1136" s="26">
        <v>41572</v>
      </c>
      <c r="B1136" s="23">
        <v>21.130880000000001</v>
      </c>
      <c r="C1136" s="20">
        <f t="shared" si="0"/>
        <v>1.915933998930144E-2</v>
      </c>
      <c r="D1136" s="24">
        <f t="shared" si="1"/>
        <v>3.6708030882564533E-4</v>
      </c>
      <c r="E1136" s="1"/>
    </row>
    <row r="1137" spans="1:5" ht="15">
      <c r="A1137" s="26">
        <v>41571</v>
      </c>
      <c r="B1137" s="23">
        <v>20.729880000000001</v>
      </c>
      <c r="C1137" s="20">
        <f t="shared" si="0"/>
        <v>1.6835293098386656E-3</v>
      </c>
      <c r="D1137" s="24">
        <f t="shared" si="1"/>
        <v>2.8342709370858536E-6</v>
      </c>
      <c r="E1137" s="1"/>
    </row>
    <row r="1138" spans="1:5" ht="15">
      <c r="A1138" s="26">
        <v>41570</v>
      </c>
      <c r="B1138" s="23">
        <v>20.69501</v>
      </c>
      <c r="C1138" s="20">
        <f t="shared" si="0"/>
        <v>-1.3804727106352121E-2</v>
      </c>
      <c r="D1138" s="24">
        <f t="shared" si="1"/>
        <v>1.9057049048085299E-4</v>
      </c>
      <c r="E1138" s="1"/>
    </row>
    <row r="1139" spans="1:5" ht="15">
      <c r="A1139" s="26">
        <v>41569</v>
      </c>
      <c r="B1139" s="23">
        <v>20.982679999999998</v>
      </c>
      <c r="C1139" s="20">
        <f t="shared" si="0"/>
        <v>-2.9038924066132578E-3</v>
      </c>
      <c r="D1139" s="24">
        <f t="shared" si="1"/>
        <v>8.4325911091861382E-6</v>
      </c>
      <c r="E1139" s="1"/>
    </row>
    <row r="1140" spans="1:5" ht="15">
      <c r="A1140" s="26">
        <v>41568</v>
      </c>
      <c r="B1140" s="23">
        <v>21.043700000000001</v>
      </c>
      <c r="C1140" s="20">
        <f t="shared" si="0"/>
        <v>1.0828865456335608E-2</v>
      </c>
      <c r="D1140" s="24">
        <f t="shared" si="1"/>
        <v>1.1726432707141859E-4</v>
      </c>
      <c r="E1140" s="1"/>
    </row>
    <row r="1141" spans="1:5" ht="15">
      <c r="A1141" s="26">
        <v>41565</v>
      </c>
      <c r="B1141" s="23">
        <v>20.817049999999998</v>
      </c>
      <c r="C1141" s="20">
        <f t="shared" si="0"/>
        <v>-1.6736678703465121E-3</v>
      </c>
      <c r="D1141" s="24">
        <f t="shared" si="1"/>
        <v>2.8011641402302294E-6</v>
      </c>
      <c r="E1141" s="1"/>
    </row>
    <row r="1142" spans="1:5" ht="15">
      <c r="A1142" s="26">
        <v>41564</v>
      </c>
      <c r="B1142" s="23">
        <v>20.85192</v>
      </c>
      <c r="C1142" s="20">
        <f t="shared" si="0"/>
        <v>9.2402743119923431E-3</v>
      </c>
      <c r="D1142" s="24">
        <f t="shared" si="1"/>
        <v>8.5382669360865567E-5</v>
      </c>
      <c r="E1142" s="1"/>
    </row>
    <row r="1143" spans="1:5" ht="15">
      <c r="A1143" s="26">
        <v>41563</v>
      </c>
      <c r="B1143" s="23">
        <v>20.660129999999999</v>
      </c>
      <c r="C1143" s="20">
        <f t="shared" si="0"/>
        <v>1.3166075814614679E-2</v>
      </c>
      <c r="D1143" s="24">
        <f t="shared" si="1"/>
        <v>1.7334555235618159E-4</v>
      </c>
      <c r="E1143" s="1"/>
    </row>
    <row r="1144" spans="1:5" ht="15">
      <c r="A1144" s="26">
        <v>41562</v>
      </c>
      <c r="B1144" s="23">
        <v>20.389900000000001</v>
      </c>
      <c r="C1144" s="20">
        <f t="shared" si="0"/>
        <v>-2.562200612085298E-3</v>
      </c>
      <c r="D1144" s="24">
        <f t="shared" si="1"/>
        <v>6.5648719765702755E-6</v>
      </c>
      <c r="E1144" s="1"/>
    </row>
    <row r="1145" spans="1:5" ht="15">
      <c r="A1145" s="26">
        <v>41561</v>
      </c>
      <c r="B1145" s="23">
        <v>20.442209999999999</v>
      </c>
      <c r="C1145" s="20">
        <f t="shared" si="0"/>
        <v>8.1353553729740652E-3</v>
      </c>
      <c r="D1145" s="24">
        <f t="shared" si="1"/>
        <v>6.618400704457799E-5</v>
      </c>
      <c r="E1145" s="1"/>
    </row>
    <row r="1146" spans="1:5" ht="15">
      <c r="A1146" s="26">
        <v>41558</v>
      </c>
      <c r="B1146" s="23">
        <v>20.276579999999999</v>
      </c>
      <c r="C1146" s="20">
        <f t="shared" si="0"/>
        <v>6.902640581609735E-3</v>
      </c>
      <c r="D1146" s="24">
        <f t="shared" si="1"/>
        <v>4.7646446998885583E-5</v>
      </c>
      <c r="E1146" s="1"/>
    </row>
    <row r="1147" spans="1:5" ht="15">
      <c r="A1147" s="26">
        <v>41557</v>
      </c>
      <c r="B1147" s="23">
        <v>20.1371</v>
      </c>
      <c r="C1147" s="20">
        <f t="shared" si="0"/>
        <v>2.2325524464199848E-2</v>
      </c>
      <c r="D1147" s="24">
        <f t="shared" si="1"/>
        <v>4.9842904260158588E-4</v>
      </c>
      <c r="E1147" s="1"/>
    </row>
    <row r="1148" spans="1:5" ht="15">
      <c r="A1148" s="26">
        <v>41556</v>
      </c>
      <c r="B1148" s="23">
        <v>19.692509999999999</v>
      </c>
      <c r="C1148" s="20">
        <f t="shared" si="0"/>
        <v>4.8812580169095652E-3</v>
      </c>
      <c r="D1148" s="24">
        <f t="shared" si="1"/>
        <v>2.3826679827643902E-5</v>
      </c>
      <c r="E1148" s="1"/>
    </row>
    <row r="1149" spans="1:5" ht="15">
      <c r="A1149" s="26">
        <v>41555</v>
      </c>
      <c r="B1149" s="23">
        <v>19.596620000000001</v>
      </c>
      <c r="C1149" s="20">
        <f t="shared" si="0"/>
        <v>-1.544956023936904E-2</v>
      </c>
      <c r="D1149" s="24">
        <f t="shared" si="1"/>
        <v>2.3868891158989274E-4</v>
      </c>
      <c r="E1149" s="1"/>
    </row>
    <row r="1150" spans="1:5" ht="15">
      <c r="A1150" s="26">
        <v>41554</v>
      </c>
      <c r="B1150" s="23">
        <v>19.901730000000001</v>
      </c>
      <c r="C1150" s="20">
        <f t="shared" si="0"/>
        <v>8.7668990851624991E-4</v>
      </c>
      <c r="D1150" s="24">
        <f t="shared" si="1"/>
        <v>7.6858519569423065E-7</v>
      </c>
      <c r="E1150" s="1"/>
    </row>
    <row r="1151" spans="1:5" ht="15">
      <c r="A1151" s="26">
        <v>41551</v>
      </c>
      <c r="B1151" s="23">
        <v>19.88429</v>
      </c>
      <c r="C1151" s="20">
        <f t="shared" si="0"/>
        <v>9.2489023736116276E-3</v>
      </c>
      <c r="D1151" s="24">
        <f t="shared" si="1"/>
        <v>8.5542195116598797E-5</v>
      </c>
      <c r="E1151" s="1"/>
    </row>
    <row r="1152" spans="1:5" ht="15">
      <c r="A1152" s="26">
        <v>41550</v>
      </c>
      <c r="B1152" s="23">
        <v>19.701229999999999</v>
      </c>
      <c r="C1152" s="20">
        <f t="shared" si="0"/>
        <v>-1.2750057605052533E-2</v>
      </c>
      <c r="D1152" s="24">
        <f t="shared" si="1"/>
        <v>1.6256396893215793E-4</v>
      </c>
      <c r="E1152" s="1"/>
    </row>
    <row r="1153" spans="1:5" ht="15">
      <c r="A1153" s="26">
        <v>41549</v>
      </c>
      <c r="B1153" s="23">
        <v>19.954029999999999</v>
      </c>
      <c r="C1153" s="20">
        <f t="shared" si="0"/>
        <v>2.6244653229245923E-3</v>
      </c>
      <c r="D1153" s="24">
        <f t="shared" si="1"/>
        <v>6.8878182312336846E-6</v>
      </c>
      <c r="E1153" s="1"/>
    </row>
    <row r="1154" spans="1:5" ht="15">
      <c r="A1154" s="26">
        <v>41548</v>
      </c>
      <c r="B1154" s="23">
        <v>19.901730000000001</v>
      </c>
      <c r="C1154" s="20">
        <f t="shared" si="0"/>
        <v>-3.9341195636218122E-3</v>
      </c>
      <c r="D1154" s="24">
        <f t="shared" si="1"/>
        <v>1.5477296740871879E-5</v>
      </c>
      <c r="E1154" s="1"/>
    </row>
    <row r="1155" spans="1:5" ht="15">
      <c r="A1155" s="26">
        <v>41547</v>
      </c>
      <c r="B1155" s="23">
        <v>19.980180000000001</v>
      </c>
      <c r="C1155" s="20">
        <f t="shared" si="0"/>
        <v>-2.6146732923100894E-3</v>
      </c>
      <c r="D1155" s="24">
        <f t="shared" si="1"/>
        <v>6.8365164255196821E-6</v>
      </c>
      <c r="E1155" s="1"/>
    </row>
    <row r="1156" spans="1:5" ht="15">
      <c r="A1156" s="26">
        <v>41544</v>
      </c>
      <c r="B1156" s="23">
        <v>20.032489999999999</v>
      </c>
      <c r="C1156" s="20">
        <f t="shared" si="0"/>
        <v>-1.8538694556797609E-2</v>
      </c>
      <c r="D1156" s="24">
        <f t="shared" si="1"/>
        <v>3.436831958702373E-4</v>
      </c>
      <c r="E1156" s="1"/>
    </row>
    <row r="1157" spans="1:5" ht="15">
      <c r="A1157" s="26">
        <v>41543</v>
      </c>
      <c r="B1157" s="23">
        <v>20.407330000000002</v>
      </c>
      <c r="C1157" s="20">
        <f t="shared" si="0"/>
        <v>-1.2311605986124017E-2</v>
      </c>
      <c r="D1157" s="24">
        <f t="shared" si="1"/>
        <v>1.5157564195756473E-4</v>
      </c>
      <c r="E1157" s="1"/>
    </row>
    <row r="1158" spans="1:5" ht="15">
      <c r="A1158" s="26">
        <v>41542</v>
      </c>
      <c r="B1158" s="23">
        <v>20.660129999999999</v>
      </c>
      <c r="C1158" s="20">
        <f t="shared" si="0"/>
        <v>0</v>
      </c>
      <c r="D1158" s="24">
        <f t="shared" si="1"/>
        <v>0</v>
      </c>
      <c r="E1158" s="1"/>
    </row>
    <row r="1159" spans="1:5" ht="15">
      <c r="A1159" s="26">
        <v>41541</v>
      </c>
      <c r="B1159" s="23">
        <v>20.660129999999999</v>
      </c>
      <c r="C1159" s="20">
        <f t="shared" si="0"/>
        <v>3.3808082668039963E-3</v>
      </c>
      <c r="D1159" s="24">
        <f t="shared" si="1"/>
        <v>1.1429864536890242E-5</v>
      </c>
      <c r="E1159" s="1"/>
    </row>
    <row r="1160" spans="1:5" ht="15">
      <c r="A1160" s="26">
        <v>41540</v>
      </c>
      <c r="B1160" s="23">
        <v>20.590399999999999</v>
      </c>
      <c r="C1160" s="20">
        <f t="shared" si="0"/>
        <v>-6.3304526229268675E-3</v>
      </c>
      <c r="D1160" s="24">
        <f t="shared" si="1"/>
        <v>4.0074630411121657E-5</v>
      </c>
      <c r="E1160" s="1"/>
    </row>
    <row r="1161" spans="1:5" ht="15">
      <c r="A1161" s="26">
        <v>41537</v>
      </c>
      <c r="B1161" s="23">
        <v>20.721160000000001</v>
      </c>
      <c r="C1161" s="20">
        <f t="shared" si="0"/>
        <v>-5.8723555809723372E-3</v>
      </c>
      <c r="D1161" s="24">
        <f t="shared" si="1"/>
        <v>3.4484560069376954E-5</v>
      </c>
      <c r="E1161" s="1"/>
    </row>
    <row r="1162" spans="1:5" ht="15">
      <c r="A1162" s="26">
        <v>41536</v>
      </c>
      <c r="B1162" s="23">
        <v>20.8432</v>
      </c>
      <c r="C1162" s="20">
        <f t="shared" si="0"/>
        <v>4.1796942809469161E-4</v>
      </c>
      <c r="D1162" s="24">
        <f t="shared" si="1"/>
        <v>1.7469844282180358E-7</v>
      </c>
      <c r="E1162" s="1"/>
    </row>
    <row r="1163" spans="1:5" ht="15">
      <c r="A1163" s="26">
        <v>41535</v>
      </c>
      <c r="B1163" s="23">
        <v>20.834489999999999</v>
      </c>
      <c r="C1163" s="20">
        <f t="shared" si="0"/>
        <v>6.7171781239843808E-3</v>
      </c>
      <c r="D1163" s="24">
        <f t="shared" si="1"/>
        <v>4.5120481949334325E-5</v>
      </c>
      <c r="E1163" s="1"/>
    </row>
    <row r="1164" spans="1:5" ht="15">
      <c r="A1164" s="26">
        <v>41534</v>
      </c>
      <c r="B1164" s="23">
        <v>20.69501</v>
      </c>
      <c r="C1164" s="20">
        <f t="shared" si="0"/>
        <v>1.48529281996307E-2</v>
      </c>
      <c r="D1164" s="24">
        <f t="shared" si="1"/>
        <v>2.2060947610338488E-4</v>
      </c>
      <c r="E1164" s="1"/>
    </row>
    <row r="1165" spans="1:5" ht="15">
      <c r="A1165" s="26">
        <v>41533</v>
      </c>
      <c r="B1165" s="23">
        <v>20.389900000000001</v>
      </c>
      <c r="C1165" s="20">
        <f t="shared" si="0"/>
        <v>-2.1350518528722943E-3</v>
      </c>
      <c r="D1165" s="24">
        <f t="shared" si="1"/>
        <v>4.558446414453417E-6</v>
      </c>
      <c r="E1165" s="1"/>
    </row>
    <row r="1166" spans="1:5" ht="15">
      <c r="A1166" s="26">
        <v>41530</v>
      </c>
      <c r="B1166" s="23">
        <v>20.433479999999999</v>
      </c>
      <c r="C1166" s="20">
        <f t="shared" si="0"/>
        <v>3.5167213547002335E-2</v>
      </c>
      <c r="D1166" s="24">
        <f t="shared" si="1"/>
        <v>1.2367329086604645E-3</v>
      </c>
      <c r="E1166" s="1"/>
    </row>
    <row r="1167" spans="1:5" ht="15">
      <c r="A1167" s="26">
        <v>41529</v>
      </c>
      <c r="B1167" s="23">
        <v>19.72738</v>
      </c>
      <c r="C1167" s="20">
        <f t="shared" si="0"/>
        <v>-7.922454201374907E-3</v>
      </c>
      <c r="D1167" s="24">
        <f t="shared" si="1"/>
        <v>6.276528057288292E-5</v>
      </c>
      <c r="E1167" s="1"/>
    </row>
    <row r="1168" spans="1:5" ht="15">
      <c r="A1168" s="26">
        <v>41528</v>
      </c>
      <c r="B1168" s="23">
        <v>19.88429</v>
      </c>
      <c r="C1168" s="20">
        <f t="shared" si="0"/>
        <v>-7.4254827644480619E-3</v>
      </c>
      <c r="D1168" s="24">
        <f t="shared" si="1"/>
        <v>5.513779428511523E-5</v>
      </c>
      <c r="E1168" s="1"/>
    </row>
    <row r="1169" spans="1:5" ht="15">
      <c r="A1169" s="26">
        <v>41527</v>
      </c>
      <c r="B1169" s="23">
        <v>20.032489999999999</v>
      </c>
      <c r="C1169" s="20">
        <f t="shared" si="0"/>
        <v>3.0512010613065188E-3</v>
      </c>
      <c r="D1169" s="24">
        <f t="shared" si="1"/>
        <v>9.309827916518027E-6</v>
      </c>
      <c r="E1169" s="1"/>
    </row>
    <row r="1170" spans="1:5" ht="15">
      <c r="A1170" s="26">
        <v>41526</v>
      </c>
      <c r="B1170" s="23">
        <v>19.97146</v>
      </c>
      <c r="C1170" s="20">
        <f t="shared" si="0"/>
        <v>1.0530702185642424E-2</v>
      </c>
      <c r="D1170" s="24">
        <f t="shared" si="1"/>
        <v>1.1089568852269414E-4</v>
      </c>
      <c r="E1170" s="1"/>
    </row>
    <row r="1171" spans="1:5" ht="15">
      <c r="A1171" s="26">
        <v>41523</v>
      </c>
      <c r="B1171" s="23">
        <v>19.762250000000002</v>
      </c>
      <c r="C1171" s="20">
        <f t="shared" si="0"/>
        <v>3.0924818911109153E-3</v>
      </c>
      <c r="D1171" s="24">
        <f t="shared" si="1"/>
        <v>9.5634442468489426E-6</v>
      </c>
      <c r="E1171" s="1"/>
    </row>
    <row r="1172" spans="1:5" ht="15">
      <c r="A1172" s="26">
        <v>41522</v>
      </c>
      <c r="B1172" s="23">
        <v>19.701229999999999</v>
      </c>
      <c r="C1172" s="20">
        <f t="shared" si="0"/>
        <v>-1.7683757539867318E-3</v>
      </c>
      <c r="D1172" s="24">
        <f t="shared" si="1"/>
        <v>3.1271528072881419E-6</v>
      </c>
      <c r="E1172" s="1"/>
    </row>
    <row r="1173" spans="1:5" ht="15">
      <c r="A1173" s="26">
        <v>41521</v>
      </c>
      <c r="B1173" s="23">
        <v>19.7361</v>
      </c>
      <c r="C1173" s="20">
        <f t="shared" si="0"/>
        <v>2.5499061993569369E-2</v>
      </c>
      <c r="D1173" s="24">
        <f t="shared" si="1"/>
        <v>6.5020216255189394E-4</v>
      </c>
      <c r="E1173" s="1"/>
    </row>
    <row r="1174" spans="1:5" ht="15">
      <c r="A1174" s="26">
        <v>41520</v>
      </c>
      <c r="B1174" s="23">
        <v>19.23921</v>
      </c>
      <c r="C1174" s="20">
        <f t="shared" si="0"/>
        <v>4.0864682767928354E-3</v>
      </c>
      <c r="D1174" s="24">
        <f t="shared" si="1"/>
        <v>1.6699222977234205E-5</v>
      </c>
      <c r="E1174" s="1"/>
    </row>
    <row r="1175" spans="1:5" ht="15">
      <c r="A1175" s="26">
        <v>41516</v>
      </c>
      <c r="B1175" s="23">
        <v>19.16075</v>
      </c>
      <c r="C1175" s="20">
        <f t="shared" si="0"/>
        <v>-3.63260446089719E-3</v>
      </c>
      <c r="D1175" s="24">
        <f t="shared" si="1"/>
        <v>1.3195815169330164E-5</v>
      </c>
      <c r="E1175" s="1"/>
    </row>
    <row r="1176" spans="1:5" ht="15">
      <c r="A1176" s="26">
        <v>41515</v>
      </c>
      <c r="B1176" s="23">
        <v>19.23048</v>
      </c>
      <c r="C1176" s="20">
        <f t="shared" si="0"/>
        <v>-1.0372693939597345E-2</v>
      </c>
      <c r="D1176" s="24">
        <f t="shared" si="1"/>
        <v>1.0759277956455949E-4</v>
      </c>
      <c r="E1176" s="1"/>
    </row>
    <row r="1177" spans="1:5" ht="15">
      <c r="A1177" s="26">
        <v>41514</v>
      </c>
      <c r="B1177" s="23">
        <v>19.430990000000001</v>
      </c>
      <c r="C1177" s="20">
        <f t="shared" si="0"/>
        <v>4.4962256089801809E-3</v>
      </c>
      <c r="D1177" s="24">
        <f t="shared" si="1"/>
        <v>2.0216044726849199E-5</v>
      </c>
      <c r="E1177" s="1"/>
    </row>
    <row r="1178" spans="1:5" ht="15">
      <c r="A1178" s="26">
        <v>41513</v>
      </c>
      <c r="B1178" s="23">
        <v>19.343820000000001</v>
      </c>
      <c r="C1178" s="20">
        <f t="shared" si="0"/>
        <v>-3.5982872541011918E-3</v>
      </c>
      <c r="D1178" s="24">
        <f t="shared" si="1"/>
        <v>1.2947671163027095E-5</v>
      </c>
      <c r="E1178" s="1"/>
    </row>
    <row r="1179" spans="1:5" ht="15">
      <c r="A1179" s="26">
        <v>41512</v>
      </c>
      <c r="B1179" s="23">
        <v>19.413550000000001</v>
      </c>
      <c r="C1179" s="20">
        <f t="shared" si="0"/>
        <v>-7.6048530349535903E-3</v>
      </c>
      <c r="D1179" s="24">
        <f t="shared" si="1"/>
        <v>5.7833789683242835E-5</v>
      </c>
      <c r="E1179" s="1"/>
    </row>
    <row r="1180" spans="1:5" ht="15">
      <c r="A1180" s="26">
        <v>41509</v>
      </c>
      <c r="B1180" s="23">
        <v>19.56175</v>
      </c>
      <c r="C1180" s="20">
        <f t="shared" si="0"/>
        <v>8.0536094180065718E-3</v>
      </c>
      <c r="D1180" s="24">
        <f t="shared" si="1"/>
        <v>6.4860624657804146E-5</v>
      </c>
      <c r="E1180" s="1"/>
    </row>
    <row r="1181" spans="1:5" ht="15">
      <c r="A1181" s="26">
        <v>41508</v>
      </c>
      <c r="B1181" s="23">
        <v>19.40484</v>
      </c>
      <c r="C1181" s="20">
        <f t="shared" si="0"/>
        <v>4.0515174748104819E-3</v>
      </c>
      <c r="D1181" s="24">
        <f t="shared" si="1"/>
        <v>1.6414793848694702E-5</v>
      </c>
      <c r="E1181" s="1"/>
    </row>
    <row r="1182" spans="1:5" ht="15">
      <c r="A1182" s="26">
        <v>41507</v>
      </c>
      <c r="B1182" s="23">
        <v>19.32638</v>
      </c>
      <c r="C1182" s="20">
        <f t="shared" si="0"/>
        <v>-1.5663907621548755E-2</v>
      </c>
      <c r="D1182" s="24">
        <f t="shared" si="1"/>
        <v>2.4535800197641316E-4</v>
      </c>
      <c r="E1182" s="1"/>
    </row>
    <row r="1183" spans="1:5" ht="15">
      <c r="A1183" s="26">
        <v>41506</v>
      </c>
      <c r="B1183" s="23">
        <v>19.631489999999999</v>
      </c>
      <c r="C1183" s="20">
        <f t="shared" si="0"/>
        <v>1.0714563799588179E-2</v>
      </c>
      <c r="D1183" s="24">
        <f t="shared" si="1"/>
        <v>1.1480187741544546E-4</v>
      </c>
      <c r="E1183" s="1"/>
    </row>
    <row r="1184" spans="1:5" ht="15">
      <c r="A1184" s="26">
        <v>41505</v>
      </c>
      <c r="B1184" s="23">
        <v>19.422270000000001</v>
      </c>
      <c r="C1184" s="20">
        <f t="shared" si="0"/>
        <v>1.674614700940966E-2</v>
      </c>
      <c r="D1184" s="24">
        <f t="shared" si="1"/>
        <v>2.8043343966076007E-4</v>
      </c>
      <c r="E1184" s="1"/>
    </row>
    <row r="1185" spans="1:5" ht="15">
      <c r="A1185" s="26">
        <v>41502</v>
      </c>
      <c r="B1185" s="23">
        <v>19.099730000000001</v>
      </c>
      <c r="C1185" s="20">
        <f t="shared" si="0"/>
        <v>-5.4620963298202827E-3</v>
      </c>
      <c r="D1185" s="24">
        <f t="shared" si="1"/>
        <v>2.9834496316236203E-5</v>
      </c>
      <c r="E1185" s="1"/>
    </row>
    <row r="1186" spans="1:5" ht="15">
      <c r="A1186" s="26">
        <v>41501</v>
      </c>
      <c r="B1186" s="23">
        <v>19.204339999999998</v>
      </c>
      <c r="C1186" s="20">
        <f t="shared" si="0"/>
        <v>-2.4216565212064018E-2</v>
      </c>
      <c r="D1186" s="24">
        <f t="shared" si="1"/>
        <v>5.8644203067014921E-4</v>
      </c>
      <c r="E1186" s="1"/>
    </row>
    <row r="1187" spans="1:5" ht="15">
      <c r="A1187" s="26">
        <v>41500</v>
      </c>
      <c r="B1187" s="23">
        <v>19.675080000000001</v>
      </c>
      <c r="C1187" s="20">
        <f t="shared" si="0"/>
        <v>2.2179507328864683E-3</v>
      </c>
      <c r="D1187" s="24">
        <f t="shared" si="1"/>
        <v>4.9193054535116221E-6</v>
      </c>
      <c r="E1187" s="1"/>
    </row>
    <row r="1188" spans="1:5" ht="15">
      <c r="A1188" s="26">
        <v>41499</v>
      </c>
      <c r="B1188" s="23">
        <v>19.631489999999999</v>
      </c>
      <c r="C1188" s="20">
        <f t="shared" si="0"/>
        <v>-5.3145364610610261E-3</v>
      </c>
      <c r="D1188" s="24">
        <f t="shared" si="1"/>
        <v>2.8244297795947054E-5</v>
      </c>
      <c r="E1188" s="1"/>
    </row>
    <row r="1189" spans="1:5" ht="15">
      <c r="A1189" s="26">
        <v>41498</v>
      </c>
      <c r="B1189" s="23">
        <v>19.7361</v>
      </c>
      <c r="C1189" s="20">
        <f t="shared" si="0"/>
        <v>5.7588194582915888E-3</v>
      </c>
      <c r="D1189" s="24">
        <f t="shared" si="1"/>
        <v>3.3164001553197827E-5</v>
      </c>
      <c r="E1189" s="1"/>
    </row>
    <row r="1190" spans="1:5" ht="15">
      <c r="A1190" s="26">
        <v>41495</v>
      </c>
      <c r="B1190" s="23">
        <v>19.622769999999999</v>
      </c>
      <c r="C1190" s="20">
        <f t="shared" si="0"/>
        <v>2.6688291676254814E-3</v>
      </c>
      <c r="D1190" s="24">
        <f t="shared" si="1"/>
        <v>7.1226491259685199E-6</v>
      </c>
      <c r="E1190" s="1"/>
    </row>
    <row r="1191" spans="1:5" ht="15">
      <c r="A1191" s="26">
        <v>41494</v>
      </c>
      <c r="B1191" s="23">
        <v>19.57047</v>
      </c>
      <c r="C1191" s="20">
        <f t="shared" si="0"/>
        <v>-1.1074109961276548E-2</v>
      </c>
      <c r="D1191" s="24">
        <f t="shared" si="1"/>
        <v>1.2263591143444447E-4</v>
      </c>
      <c r="E1191" s="1"/>
    </row>
    <row r="1192" spans="1:5" ht="15">
      <c r="A1192" s="26">
        <v>41493</v>
      </c>
      <c r="B1192" s="23">
        <v>19.788399999999999</v>
      </c>
      <c r="C1192" s="20">
        <f t="shared" si="0"/>
        <v>-4.3954319420048907E-3</v>
      </c>
      <c r="D1192" s="24">
        <f t="shared" si="1"/>
        <v>1.9319821956796886E-5</v>
      </c>
      <c r="E1192" s="1"/>
    </row>
    <row r="1193" spans="1:5" ht="15">
      <c r="A1193" s="26">
        <v>41492</v>
      </c>
      <c r="B1193" s="23">
        <v>19.87557</v>
      </c>
      <c r="C1193" s="20">
        <f t="shared" si="0"/>
        <v>-5.2494428143987368E-3</v>
      </c>
      <c r="D1193" s="24">
        <f t="shared" si="1"/>
        <v>2.7556649861642531E-5</v>
      </c>
      <c r="E1193" s="1"/>
    </row>
    <row r="1194" spans="1:5" ht="15">
      <c r="A1194" s="26">
        <v>41491</v>
      </c>
      <c r="B1194" s="23">
        <v>19.980180000000001</v>
      </c>
      <c r="C1194" s="20">
        <f t="shared" si="0"/>
        <v>-3.2669006568316378E-3</v>
      </c>
      <c r="D1194" s="24">
        <f t="shared" si="1"/>
        <v>1.0672639901606987E-5</v>
      </c>
      <c r="E1194" s="1"/>
    </row>
    <row r="1195" spans="1:5" ht="15">
      <c r="A1195" s="26">
        <v>41488</v>
      </c>
      <c r="B1195" s="23">
        <v>20.045559999999998</v>
      </c>
      <c r="C1195" s="20">
        <f t="shared" si="0"/>
        <v>8.6140946079455176E-4</v>
      </c>
      <c r="D1195" s="24">
        <f t="shared" si="1"/>
        <v>7.4202625914636043E-7</v>
      </c>
      <c r="E1195" s="1"/>
    </row>
    <row r="1196" spans="1:5" ht="15">
      <c r="A1196" s="26">
        <v>41487</v>
      </c>
      <c r="B1196" s="23">
        <v>20.028300000000002</v>
      </c>
      <c r="C1196" s="20">
        <f t="shared" si="0"/>
        <v>-6.0163267939644391E-3</v>
      </c>
      <c r="D1196" s="24">
        <f t="shared" si="1"/>
        <v>3.6196188091774425E-5</v>
      </c>
      <c r="E1196" s="1"/>
    </row>
    <row r="1197" spans="1:5" ht="15">
      <c r="A1197" s="26">
        <v>41486</v>
      </c>
      <c r="B1197" s="23">
        <v>20.149159999999998</v>
      </c>
      <c r="C1197" s="20">
        <f t="shared" si="0"/>
        <v>-1.7122523420129354E-3</v>
      </c>
      <c r="D1197" s="24">
        <f t="shared" si="1"/>
        <v>2.9318080827287824E-6</v>
      </c>
      <c r="E1197" s="1"/>
    </row>
    <row r="1198" spans="1:5" ht="15">
      <c r="A1198" s="26">
        <v>41485</v>
      </c>
      <c r="B1198" s="23">
        <v>20.183689999999999</v>
      </c>
      <c r="C1198" s="20">
        <f t="shared" si="0"/>
        <v>6.0060031677612175E-3</v>
      </c>
      <c r="D1198" s="24">
        <f t="shared" si="1"/>
        <v>3.607207405115778E-5</v>
      </c>
      <c r="E1198" s="1"/>
    </row>
    <row r="1199" spans="1:5" ht="15">
      <c r="A1199" s="26">
        <v>41484</v>
      </c>
      <c r="B1199" s="23">
        <v>20.062830000000002</v>
      </c>
      <c r="C1199" s="20">
        <f t="shared" si="0"/>
        <v>-8.604255377203556E-4</v>
      </c>
      <c r="D1199" s="24">
        <f t="shared" si="1"/>
        <v>7.4033210596136304E-7</v>
      </c>
      <c r="E1199" s="1"/>
    </row>
    <row r="1200" spans="1:5" ht="15">
      <c r="A1200" s="26">
        <v>41481</v>
      </c>
      <c r="B1200" s="23">
        <v>20.080100000000002</v>
      </c>
      <c r="C1200" s="20">
        <f t="shared" si="0"/>
        <v>8.6362460102433411E-3</v>
      </c>
      <c r="D1200" s="24">
        <f t="shared" si="1"/>
        <v>7.4584745149444023E-5</v>
      </c>
      <c r="E1200" s="1"/>
    </row>
    <row r="1201" spans="1:5" ht="15">
      <c r="A1201" s="26">
        <v>41480</v>
      </c>
      <c r="B1201" s="23">
        <v>19.907430000000002</v>
      </c>
      <c r="C1201" s="20">
        <f t="shared" si="0"/>
        <v>5.6530396391634274E-3</v>
      </c>
      <c r="D1201" s="24">
        <f t="shared" si="1"/>
        <v>3.1956857161952972E-5</v>
      </c>
      <c r="E1201" s="1"/>
    </row>
    <row r="1202" spans="1:5" ht="15">
      <c r="A1202" s="26">
        <v>41479</v>
      </c>
      <c r="B1202" s="23">
        <v>19.795210000000001</v>
      </c>
      <c r="C1202" s="20">
        <f t="shared" si="0"/>
        <v>7.8808513265313067E-3</v>
      </c>
      <c r="D1202" s="24">
        <f t="shared" si="1"/>
        <v>6.210781763089026E-5</v>
      </c>
      <c r="E1202" s="1"/>
    </row>
    <row r="1203" spans="1:5" ht="15">
      <c r="A1203" s="26">
        <v>41478</v>
      </c>
      <c r="B1203" s="23">
        <v>19.63982</v>
      </c>
      <c r="C1203" s="20">
        <f t="shared" si="0"/>
        <v>-8.7844084952768027E-4</v>
      </c>
      <c r="D1203" s="24">
        <f t="shared" si="1"/>
        <v>7.716583261189126E-7</v>
      </c>
      <c r="E1203" s="1"/>
    </row>
    <row r="1204" spans="1:5" ht="15">
      <c r="A1204" s="26">
        <v>41477</v>
      </c>
      <c r="B1204" s="23">
        <v>19.657080000000001</v>
      </c>
      <c r="C1204" s="20">
        <f t="shared" si="0"/>
        <v>-1.1788061073503551E-2</v>
      </c>
      <c r="D1204" s="24">
        <f t="shared" si="1"/>
        <v>1.3895838387264968E-4</v>
      </c>
      <c r="E1204" s="1"/>
    </row>
    <row r="1205" spans="1:5" ht="15">
      <c r="A1205" s="26">
        <v>41474</v>
      </c>
      <c r="B1205" s="23">
        <v>19.890170000000001</v>
      </c>
      <c r="C1205" s="20">
        <f t="shared" si="0"/>
        <v>-8.6432095151864098E-3</v>
      </c>
      <c r="D1205" s="24">
        <f t="shared" si="1"/>
        <v>7.4705070723408897E-5</v>
      </c>
      <c r="E1205" s="1"/>
    </row>
    <row r="1206" spans="1:5" ht="15">
      <c r="A1206" s="26">
        <v>41473</v>
      </c>
      <c r="B1206" s="23">
        <v>20.062830000000002</v>
      </c>
      <c r="C1206" s="20">
        <f t="shared" si="0"/>
        <v>-3.8409316643820857E-2</v>
      </c>
      <c r="D1206" s="24">
        <f t="shared" si="1"/>
        <v>1.4752756050452939E-3</v>
      </c>
      <c r="E1206" s="1"/>
    </row>
    <row r="1207" spans="1:5" ht="15">
      <c r="A1207" s="26">
        <v>41472</v>
      </c>
      <c r="B1207" s="23">
        <v>20.848420000000001</v>
      </c>
      <c r="C1207" s="20">
        <f t="shared" si="0"/>
        <v>-4.1322916785090733E-3</v>
      </c>
      <c r="D1207" s="24">
        <f t="shared" si="1"/>
        <v>1.7075834516275336E-5</v>
      </c>
      <c r="E1207" s="1"/>
    </row>
    <row r="1208" spans="1:5" ht="15">
      <c r="A1208" s="26">
        <v>41471</v>
      </c>
      <c r="B1208" s="23">
        <v>20.934750000000001</v>
      </c>
      <c r="C1208" s="20">
        <f t="shared" si="0"/>
        <v>1.2865942194908029E-2</v>
      </c>
      <c r="D1208" s="24">
        <f t="shared" si="1"/>
        <v>1.6553246856271483E-4</v>
      </c>
      <c r="E1208" s="1"/>
    </row>
    <row r="1209" spans="1:5" ht="15">
      <c r="A1209" s="26">
        <v>41470</v>
      </c>
      <c r="B1209" s="23">
        <v>20.66713</v>
      </c>
      <c r="C1209" s="20">
        <f t="shared" si="0"/>
        <v>1.6721662851497795E-3</v>
      </c>
      <c r="D1209" s="24">
        <f t="shared" si="1"/>
        <v>2.7961400851916139E-6</v>
      </c>
      <c r="E1209" s="1"/>
    </row>
    <row r="1210" spans="1:5" ht="15">
      <c r="A1210" s="26">
        <v>41467</v>
      </c>
      <c r="B1210" s="23">
        <v>20.6326</v>
      </c>
      <c r="C1210" s="20">
        <f t="shared" si="0"/>
        <v>-3.758811862887975E-3</v>
      </c>
      <c r="D1210" s="24">
        <f t="shared" si="1"/>
        <v>1.4128666620587369E-5</v>
      </c>
      <c r="E1210" s="1"/>
    </row>
    <row r="1211" spans="1:5" ht="15">
      <c r="A1211" s="26">
        <v>41466</v>
      </c>
      <c r="B1211" s="23">
        <v>20.7103</v>
      </c>
      <c r="C1211" s="20">
        <f t="shared" si="0"/>
        <v>3.1332255504688655E-2</v>
      </c>
      <c r="D1211" s="24">
        <f t="shared" si="1"/>
        <v>9.8171023501109262E-4</v>
      </c>
      <c r="E1211" s="1"/>
    </row>
    <row r="1212" spans="1:5" ht="15">
      <c r="A1212" s="26">
        <v>41465</v>
      </c>
      <c r="B1212" s="23">
        <v>20.071459999999998</v>
      </c>
      <c r="C1212" s="20">
        <f t="shared" si="0"/>
        <v>4.7423228532908306E-3</v>
      </c>
      <c r="D1212" s="24">
        <f t="shared" si="1"/>
        <v>2.2489626044844486E-5</v>
      </c>
      <c r="E1212" s="1"/>
    </row>
    <row r="1213" spans="1:5" ht="15">
      <c r="A1213" s="26">
        <v>41464</v>
      </c>
      <c r="B1213" s="23">
        <v>19.976500000000001</v>
      </c>
      <c r="C1213" s="20">
        <f t="shared" si="0"/>
        <v>-2.1587075344670892E-3</v>
      </c>
      <c r="D1213" s="24">
        <f t="shared" si="1"/>
        <v>4.6600182193649793E-6</v>
      </c>
      <c r="E1213" s="1"/>
    </row>
    <row r="1214" spans="1:5" ht="15">
      <c r="A1214" s="26">
        <v>41463</v>
      </c>
      <c r="B1214" s="23">
        <v>20.019670000000001</v>
      </c>
      <c r="C1214" s="20">
        <f t="shared" si="0"/>
        <v>-3.6829012435217662E-2</v>
      </c>
      <c r="D1214" s="24">
        <f t="shared" si="1"/>
        <v>1.3563761569534171E-3</v>
      </c>
      <c r="E1214" s="1"/>
    </row>
    <row r="1215" spans="1:5" ht="15">
      <c r="A1215" s="26">
        <v>41460</v>
      </c>
      <c r="B1215" s="23">
        <v>20.770720000000001</v>
      </c>
      <c r="C1215" s="20">
        <f t="shared" si="0"/>
        <v>1.2546897519049728E-2</v>
      </c>
      <c r="D1215" s="24">
        <f t="shared" si="1"/>
        <v>1.5742463735353622E-4</v>
      </c>
      <c r="E1215" s="1"/>
    </row>
    <row r="1216" spans="1:5" ht="15">
      <c r="A1216" s="26">
        <v>41458</v>
      </c>
      <c r="B1216" s="23">
        <v>20.51174</v>
      </c>
      <c r="C1216" s="20">
        <f t="shared" si="0"/>
        <v>1.6848447285605407E-3</v>
      </c>
      <c r="D1216" s="24">
        <f t="shared" si="1"/>
        <v>2.8387017593582422E-6</v>
      </c>
      <c r="E1216" s="1"/>
    </row>
    <row r="1217" spans="1:5" ht="15">
      <c r="A1217" s="26">
        <v>41457</v>
      </c>
      <c r="B1217" s="23">
        <v>20.477209999999999</v>
      </c>
      <c r="C1217" s="20">
        <f t="shared" si="0"/>
        <v>-7.1414311574483826E-3</v>
      </c>
      <c r="D1217" s="24">
        <f t="shared" si="1"/>
        <v>5.1000038976574545E-5</v>
      </c>
      <c r="E1217" s="1"/>
    </row>
    <row r="1218" spans="1:5" ht="15">
      <c r="A1218" s="26">
        <v>41456</v>
      </c>
      <c r="B1218" s="23">
        <v>20.62397</v>
      </c>
      <c r="C1218" s="20">
        <f t="shared" si="0"/>
        <v>-1.4131181470161718E-2</v>
      </c>
      <c r="D1218" s="24">
        <f t="shared" si="1"/>
        <v>1.9969028974264189E-4</v>
      </c>
      <c r="E1218" s="1"/>
    </row>
    <row r="1219" spans="1:5" ht="15">
      <c r="A1219" s="26">
        <v>41453</v>
      </c>
      <c r="B1219" s="23">
        <v>20.917480000000001</v>
      </c>
      <c r="C1219" s="20">
        <f t="shared" si="0"/>
        <v>7.4564454457949963E-3</v>
      </c>
      <c r="D1219" s="24">
        <f t="shared" si="1"/>
        <v>5.5598578686116941E-5</v>
      </c>
      <c r="E1219" s="1"/>
    </row>
    <row r="1220" spans="1:5" ht="15">
      <c r="A1220" s="26">
        <v>41452</v>
      </c>
      <c r="B1220" s="23">
        <v>20.762090000000001</v>
      </c>
      <c r="C1220" s="20">
        <f t="shared" si="0"/>
        <v>1.664511895010068E-3</v>
      </c>
      <c r="D1220" s="24">
        <f t="shared" si="1"/>
        <v>2.7705998486300079E-6</v>
      </c>
      <c r="E1220" s="1"/>
    </row>
    <row r="1221" spans="1:5" ht="15">
      <c r="A1221" s="26">
        <v>41451</v>
      </c>
      <c r="B1221" s="23">
        <v>20.72756</v>
      </c>
      <c r="C1221" s="20">
        <f t="shared" si="0"/>
        <v>5.4292419170696091E-3</v>
      </c>
      <c r="D1221" s="24">
        <f t="shared" si="1"/>
        <v>2.9476667794065685E-5</v>
      </c>
      <c r="E1221" s="1"/>
    </row>
    <row r="1222" spans="1:5" ht="15">
      <c r="A1222" s="26">
        <v>41450</v>
      </c>
      <c r="B1222" s="23">
        <v>20.61533</v>
      </c>
      <c r="C1222" s="20">
        <f t="shared" si="0"/>
        <v>1.264207126557689E-2</v>
      </c>
      <c r="D1222" s="24">
        <f t="shared" si="1"/>
        <v>1.5982196588392486E-4</v>
      </c>
      <c r="E1222" s="1"/>
    </row>
    <row r="1223" spans="1:5" ht="15">
      <c r="A1223" s="26">
        <v>41449</v>
      </c>
      <c r="B1223" s="23">
        <v>20.356349999999999</v>
      </c>
      <c r="C1223" s="20">
        <f t="shared" si="0"/>
        <v>-2.5953304456617161E-2</v>
      </c>
      <c r="D1223" s="24">
        <f t="shared" si="1"/>
        <v>6.7357401221786422E-4</v>
      </c>
      <c r="E1223" s="1"/>
    </row>
    <row r="1224" spans="1:5" ht="15">
      <c r="A1224" s="26">
        <v>41446</v>
      </c>
      <c r="B1224" s="23">
        <v>20.891580000000001</v>
      </c>
      <c r="C1224" s="20">
        <f t="shared" si="0"/>
        <v>4.126915639211573E-4</v>
      </c>
      <c r="D1224" s="24">
        <f t="shared" si="1"/>
        <v>1.7031432693169065E-7</v>
      </c>
      <c r="E1224" s="1"/>
    </row>
    <row r="1225" spans="1:5" ht="15">
      <c r="A1225" s="26">
        <v>41445</v>
      </c>
      <c r="B1225" s="23">
        <v>20.882960000000001</v>
      </c>
      <c r="C1225" s="20">
        <f t="shared" si="0"/>
        <v>-3.2936312150306742E-2</v>
      </c>
      <c r="D1225" s="24">
        <f t="shared" si="1"/>
        <v>1.0848006580624434E-3</v>
      </c>
      <c r="E1225" s="1"/>
    </row>
    <row r="1226" spans="1:5" ht="15">
      <c r="A1226" s="26">
        <v>41444</v>
      </c>
      <c r="B1226" s="23">
        <v>21.58222</v>
      </c>
      <c r="C1226" s="20">
        <f t="shared" si="0"/>
        <v>-1.8625203253159171E-2</v>
      </c>
      <c r="D1226" s="24">
        <f t="shared" si="1"/>
        <v>3.4689819622149093E-4</v>
      </c>
      <c r="E1226" s="1"/>
    </row>
    <row r="1227" spans="1:5" ht="15">
      <c r="A1227" s="26">
        <v>41443</v>
      </c>
      <c r="B1227" s="23">
        <v>21.987960000000001</v>
      </c>
      <c r="C1227" s="20">
        <f t="shared" si="0"/>
        <v>1.4633130295805503E-2</v>
      </c>
      <c r="D1227" s="24">
        <f t="shared" si="1"/>
        <v>2.1412850225402085E-4</v>
      </c>
      <c r="E1227" s="1"/>
    </row>
    <row r="1228" spans="1:5" ht="15">
      <c r="A1228" s="26">
        <v>41442</v>
      </c>
      <c r="B1228" s="23">
        <v>21.66855</v>
      </c>
      <c r="C1228" s="20">
        <f t="shared" si="0"/>
        <v>7.1975244543803878E-3</v>
      </c>
      <c r="D1228" s="24">
        <f t="shared" si="1"/>
        <v>5.1804358271403702E-5</v>
      </c>
      <c r="E1228" s="1"/>
    </row>
    <row r="1229" spans="1:5" ht="15">
      <c r="A1229" s="26">
        <v>41439</v>
      </c>
      <c r="B1229" s="23">
        <v>21.51315</v>
      </c>
      <c r="C1229" s="20">
        <f t="shared" si="0"/>
        <v>-2.8050418132561125E-3</v>
      </c>
      <c r="D1229" s="24">
        <f t="shared" si="1"/>
        <v>7.8682595741151387E-6</v>
      </c>
      <c r="E1229" s="1"/>
    </row>
    <row r="1230" spans="1:5" ht="15">
      <c r="A1230" s="26">
        <v>41438</v>
      </c>
      <c r="B1230" s="23">
        <v>21.57358</v>
      </c>
      <c r="C1230" s="20">
        <f t="shared" si="0"/>
        <v>2.1436476627996269E-2</v>
      </c>
      <c r="D1230" s="24">
        <f t="shared" si="1"/>
        <v>4.5952253022263031E-4</v>
      </c>
      <c r="E1230" s="1"/>
    </row>
    <row r="1231" spans="1:5" ht="15">
      <c r="A1231" s="26">
        <v>41437</v>
      </c>
      <c r="B1231" s="23">
        <v>21.116040000000002</v>
      </c>
      <c r="C1231" s="20">
        <f t="shared" si="0"/>
        <v>-1.016878854889962E-2</v>
      </c>
      <c r="D1231" s="24">
        <f t="shared" si="1"/>
        <v>1.0340426055223204E-4</v>
      </c>
      <c r="E1231" s="1"/>
    </row>
    <row r="1232" spans="1:5" ht="15">
      <c r="A1232" s="26">
        <v>41436</v>
      </c>
      <c r="B1232" s="23">
        <v>21.331859999999999</v>
      </c>
      <c r="C1232" s="20">
        <f t="shared" si="0"/>
        <v>-1.2067884023837029E-2</v>
      </c>
      <c r="D1232" s="24">
        <f t="shared" si="1"/>
        <v>1.45633824812781E-4</v>
      </c>
      <c r="E1232" s="1"/>
    </row>
    <row r="1233" spans="1:5" ht="15">
      <c r="A1233" s="26">
        <v>41435</v>
      </c>
      <c r="B1233" s="23">
        <v>21.59085</v>
      </c>
      <c r="C1233" s="20">
        <f t="shared" si="0"/>
        <v>1.6935829895401888E-2</v>
      </c>
      <c r="D1233" s="24">
        <f t="shared" si="1"/>
        <v>2.8682233424598831E-4</v>
      </c>
      <c r="E1233" s="1"/>
    </row>
    <row r="1234" spans="1:5" ht="15">
      <c r="A1234" s="26">
        <v>41432</v>
      </c>
      <c r="B1234" s="23">
        <v>21.228269999999998</v>
      </c>
      <c r="C1234" s="20">
        <f t="shared" si="0"/>
        <v>-2.4371700066445397E-3</v>
      </c>
      <c r="D1234" s="24">
        <f t="shared" si="1"/>
        <v>5.9397976412877461E-6</v>
      </c>
      <c r="E1234" s="1"/>
    </row>
    <row r="1235" spans="1:5" ht="15">
      <c r="A1235" s="26">
        <v>41431</v>
      </c>
      <c r="B1235" s="23">
        <v>21.280069999999998</v>
      </c>
      <c r="C1235" s="20">
        <f t="shared" si="0"/>
        <v>-2.0261348189044076E-3</v>
      </c>
      <c r="D1235" s="24">
        <f t="shared" si="1"/>
        <v>4.1052223043767964E-6</v>
      </c>
      <c r="E1235" s="1"/>
    </row>
    <row r="1236" spans="1:5" ht="15">
      <c r="A1236" s="26">
        <v>41430</v>
      </c>
      <c r="B1236" s="23">
        <v>21.323229999999999</v>
      </c>
      <c r="C1236" s="20">
        <f t="shared" si="0"/>
        <v>-2.6370319031476044E-2</v>
      </c>
      <c r="D1236" s="24">
        <f t="shared" si="1"/>
        <v>6.9539372582182765E-4</v>
      </c>
      <c r="E1236" s="1"/>
    </row>
    <row r="1237" spans="1:5" ht="15">
      <c r="A1237" s="26">
        <v>41429</v>
      </c>
      <c r="B1237" s="23">
        <v>21.89301</v>
      </c>
      <c r="C1237" s="20">
        <f t="shared" si="0"/>
        <v>4.7433358428092785E-3</v>
      </c>
      <c r="D1237" s="24">
        <f t="shared" si="1"/>
        <v>2.2499234917679208E-5</v>
      </c>
      <c r="E1237" s="1"/>
    </row>
    <row r="1238" spans="1:5" ht="15">
      <c r="A1238" s="26">
        <v>41428</v>
      </c>
      <c r="B1238" s="23">
        <v>21.78941</v>
      </c>
      <c r="C1238" s="20">
        <f t="shared" si="0"/>
        <v>3.8777201526910846E-2</v>
      </c>
      <c r="D1238" s="24">
        <f t="shared" si="1"/>
        <v>1.5036713582586567E-3</v>
      </c>
      <c r="E1238" s="1"/>
    </row>
    <row r="1239" spans="1:5" ht="15">
      <c r="A1239" s="26">
        <v>41425</v>
      </c>
      <c r="B1239" s="23">
        <v>20.960650000000001</v>
      </c>
      <c r="C1239" s="20">
        <f t="shared" si="0"/>
        <v>2.8871851912244438E-3</v>
      </c>
      <c r="D1239" s="24">
        <f t="shared" si="1"/>
        <v>8.3358383284257289E-6</v>
      </c>
      <c r="E1239" s="1"/>
    </row>
    <row r="1240" spans="1:5" ht="15">
      <c r="A1240" s="26">
        <v>41424</v>
      </c>
      <c r="B1240" s="23">
        <v>20.900220000000001</v>
      </c>
      <c r="C1240" s="20">
        <f t="shared" si="0"/>
        <v>-2.4748992555485277E-3</v>
      </c>
      <c r="D1240" s="24">
        <f t="shared" si="1"/>
        <v>6.1251263251146566E-6</v>
      </c>
      <c r="E1240" s="1"/>
    </row>
    <row r="1241" spans="1:5" ht="15">
      <c r="A1241" s="26">
        <v>41423</v>
      </c>
      <c r="B1241" s="23">
        <v>20.952010000000001</v>
      </c>
      <c r="C1241" s="20">
        <f t="shared" si="0"/>
        <v>7.8591683873800548E-3</v>
      </c>
      <c r="D1241" s="24">
        <f t="shared" si="1"/>
        <v>6.1766527741194012E-5</v>
      </c>
      <c r="E1241" s="1"/>
    </row>
    <row r="1242" spans="1:5" ht="15">
      <c r="A1242" s="26">
        <v>41422</v>
      </c>
      <c r="B1242" s="23">
        <v>20.787990000000001</v>
      </c>
      <c r="C1242" s="20">
        <f t="shared" si="0"/>
        <v>6.6663921116120583E-3</v>
      </c>
      <c r="D1242" s="24">
        <f t="shared" si="1"/>
        <v>4.444078378576348E-5</v>
      </c>
      <c r="E1242" s="1"/>
    </row>
    <row r="1243" spans="1:5" ht="15">
      <c r="A1243" s="26">
        <v>41418</v>
      </c>
      <c r="B1243" s="23">
        <v>20.64987</v>
      </c>
      <c r="C1243" s="20">
        <f t="shared" si="0"/>
        <v>-5.4197036164491388E-3</v>
      </c>
      <c r="D1243" s="24">
        <f t="shared" si="1"/>
        <v>2.9373187290151874E-5</v>
      </c>
      <c r="E1243" s="1"/>
    </row>
    <row r="1244" spans="1:5" ht="15">
      <c r="A1244" s="26">
        <v>41417</v>
      </c>
      <c r="B1244" s="23">
        <v>20.762090000000001</v>
      </c>
      <c r="C1244" s="20">
        <f t="shared" si="0"/>
        <v>-8.3145874758491604E-4</v>
      </c>
      <c r="D1244" s="24">
        <f t="shared" si="1"/>
        <v>6.9132364893547713E-7</v>
      </c>
      <c r="E1244" s="1"/>
    </row>
    <row r="1245" spans="1:5" ht="15">
      <c r="A1245" s="26">
        <v>41416</v>
      </c>
      <c r="B1245" s="23">
        <v>20.77936</v>
      </c>
      <c r="C1245" s="20">
        <f t="shared" si="0"/>
        <v>-3.3179796451657476E-3</v>
      </c>
      <c r="D1245" s="24">
        <f t="shared" si="1"/>
        <v>1.100898892573422E-5</v>
      </c>
      <c r="E1245" s="1"/>
    </row>
    <row r="1246" spans="1:5" ht="15">
      <c r="A1246" s="26">
        <v>41415</v>
      </c>
      <c r="B1246" s="23">
        <v>20.848420000000001</v>
      </c>
      <c r="C1246" s="20">
        <f t="shared" si="0"/>
        <v>2.902749897587618E-3</v>
      </c>
      <c r="D1246" s="24">
        <f t="shared" si="1"/>
        <v>8.4259569679449268E-6</v>
      </c>
      <c r="E1246" s="1"/>
    </row>
    <row r="1247" spans="1:5" ht="15">
      <c r="A1247" s="26">
        <v>41414</v>
      </c>
      <c r="B1247" s="23">
        <v>20.787990000000001</v>
      </c>
      <c r="C1247" s="20">
        <f t="shared" si="0"/>
        <v>1.6624363353965421E-3</v>
      </c>
      <c r="D1247" s="24">
        <f t="shared" si="1"/>
        <v>2.7636945692466844E-6</v>
      </c>
      <c r="E1247" s="1"/>
    </row>
    <row r="1248" spans="1:5" ht="15">
      <c r="A1248" s="26">
        <v>41411</v>
      </c>
      <c r="B1248" s="23">
        <v>20.75346</v>
      </c>
      <c r="C1248" s="20">
        <f t="shared" si="0"/>
        <v>4.1684642834147832E-3</v>
      </c>
      <c r="D1248" s="24">
        <f t="shared" si="1"/>
        <v>1.7376094482104721E-5</v>
      </c>
      <c r="E1248" s="1"/>
    </row>
    <row r="1249" spans="1:5" ht="15">
      <c r="A1249" s="26">
        <v>41410</v>
      </c>
      <c r="B1249" s="23">
        <v>20.66713</v>
      </c>
      <c r="C1249" s="20">
        <f t="shared" si="0"/>
        <v>-1.0801691502608983E-2</v>
      </c>
      <c r="D1249" s="24">
        <f t="shared" si="1"/>
        <v>1.1667653931753509E-4</v>
      </c>
      <c r="E1249" s="1"/>
    </row>
    <row r="1250" spans="1:5" ht="15">
      <c r="A1250" s="26">
        <v>41409</v>
      </c>
      <c r="B1250" s="23">
        <v>20.891580000000001</v>
      </c>
      <c r="C1250" s="20">
        <f t="shared" si="0"/>
        <v>1.4987604640805542E-2</v>
      </c>
      <c r="D1250" s="24">
        <f t="shared" si="1"/>
        <v>2.2462829286909583E-4</v>
      </c>
      <c r="E1250" s="1"/>
    </row>
    <row r="1251" spans="1:5" ht="15">
      <c r="A1251" s="26">
        <v>41408</v>
      </c>
      <c r="B1251" s="23">
        <v>20.5808</v>
      </c>
      <c r="C1251" s="20">
        <f t="shared" si="0"/>
        <v>-1.0016813757008065E-2</v>
      </c>
      <c r="D1251" s="24">
        <f t="shared" si="1"/>
        <v>1.0033655784258603E-4</v>
      </c>
      <c r="E1251" s="1"/>
    </row>
    <row r="1252" spans="1:5" ht="15">
      <c r="A1252" s="26">
        <v>41407</v>
      </c>
      <c r="B1252" s="23">
        <v>20.787990000000001</v>
      </c>
      <c r="C1252" s="20">
        <f t="shared" si="0"/>
        <v>-1.7291912184805552E-2</v>
      </c>
      <c r="D1252" s="24">
        <f t="shared" si="1"/>
        <v>2.9901022700702673E-4</v>
      </c>
      <c r="E1252" s="1"/>
    </row>
    <row r="1253" spans="1:5" ht="15">
      <c r="A1253" s="26">
        <v>41404</v>
      </c>
      <c r="B1253" s="23">
        <v>21.150580000000001</v>
      </c>
      <c r="C1253" s="20">
        <f t="shared" si="0"/>
        <v>5.7311284886604258E-3</v>
      </c>
      <c r="D1253" s="24">
        <f t="shared" si="1"/>
        <v>3.2845833753535133E-5</v>
      </c>
      <c r="E1253" s="1"/>
    </row>
    <row r="1254" spans="1:5" ht="15">
      <c r="A1254" s="26">
        <v>41403</v>
      </c>
      <c r="B1254" s="23">
        <v>21.029710000000001</v>
      </c>
      <c r="C1254" s="20">
        <f t="shared" si="0"/>
        <v>4.5257421200483048E-3</v>
      </c>
      <c r="D1254" s="24">
        <f t="shared" si="1"/>
        <v>2.0482341737179324E-5</v>
      </c>
      <c r="E1254" s="1"/>
    </row>
    <row r="1255" spans="1:5" ht="15">
      <c r="A1255" s="26">
        <v>41402</v>
      </c>
      <c r="B1255" s="23">
        <v>20.934750000000001</v>
      </c>
      <c r="C1255" s="20">
        <f t="shared" si="0"/>
        <v>4.1322916785091592E-3</v>
      </c>
      <c r="D1255" s="24">
        <f t="shared" si="1"/>
        <v>1.7075834516276044E-5</v>
      </c>
      <c r="E1255" s="1"/>
    </row>
    <row r="1256" spans="1:5" ht="15">
      <c r="A1256" s="26">
        <v>41401</v>
      </c>
      <c r="B1256" s="23">
        <v>20.848420000000001</v>
      </c>
      <c r="C1256" s="20">
        <f t="shared" si="0"/>
        <v>9.9871496687496501E-3</v>
      </c>
      <c r="D1256" s="24">
        <f t="shared" si="1"/>
        <v>9.974315850600625E-5</v>
      </c>
      <c r="E1256" s="1"/>
    </row>
    <row r="1257" spans="1:5" ht="15">
      <c r="A1257" s="26">
        <v>41400</v>
      </c>
      <c r="B1257" s="23">
        <v>20.64124</v>
      </c>
      <c r="C1257" s="20">
        <f t="shared" si="0"/>
        <v>-2.0887766380490247E-3</v>
      </c>
      <c r="D1257" s="24">
        <f t="shared" si="1"/>
        <v>4.3629878436593868E-6</v>
      </c>
      <c r="E1257" s="1"/>
    </row>
    <row r="1258" spans="1:5" ht="15">
      <c r="A1258" s="26">
        <v>41397</v>
      </c>
      <c r="B1258" s="23">
        <v>20.6844</v>
      </c>
      <c r="C1258" s="20">
        <f t="shared" si="0"/>
        <v>3.1352883332850601E-3</v>
      </c>
      <c r="D1258" s="24">
        <f t="shared" si="1"/>
        <v>9.8300329328334105E-6</v>
      </c>
      <c r="E1258" s="1"/>
    </row>
    <row r="1259" spans="1:5" ht="15">
      <c r="A1259" s="26">
        <v>41396</v>
      </c>
      <c r="B1259" s="23">
        <v>20.61965</v>
      </c>
      <c r="C1259" s="20">
        <f t="shared" si="0"/>
        <v>4.9897190479462668E-3</v>
      </c>
      <c r="D1259" s="24">
        <f t="shared" si="1"/>
        <v>2.4897296177437799E-5</v>
      </c>
      <c r="E1259" s="1"/>
    </row>
    <row r="1260" spans="1:5" ht="15">
      <c r="A1260" s="26">
        <v>41395</v>
      </c>
      <c r="B1260" s="23">
        <v>20.517019999999999</v>
      </c>
      <c r="C1260" s="20">
        <f t="shared" si="0"/>
        <v>1.6687877944444492E-3</v>
      </c>
      <c r="D1260" s="24">
        <f t="shared" si="1"/>
        <v>2.7848527028867689E-6</v>
      </c>
      <c r="E1260" s="1"/>
    </row>
    <row r="1261" spans="1:5" ht="15">
      <c r="A1261" s="26">
        <v>41394</v>
      </c>
      <c r="B1261" s="23">
        <v>20.482810000000001</v>
      </c>
      <c r="C1261" s="20">
        <f t="shared" si="0"/>
        <v>7.9646271727550691E-3</v>
      </c>
      <c r="D1261" s="24">
        <f t="shared" si="1"/>
        <v>6.34352860009884E-5</v>
      </c>
      <c r="E1261" s="1"/>
    </row>
    <row r="1262" spans="1:5" ht="15">
      <c r="A1262" s="26">
        <v>41393</v>
      </c>
      <c r="B1262" s="23">
        <v>20.320319999999999</v>
      </c>
      <c r="C1262" s="20" t="e">
        <f t="shared" si="0"/>
        <v>#DIV/0!</v>
      </c>
      <c r="D1262" s="24" t="e">
        <f t="shared" si="1"/>
        <v>#DIV/0!</v>
      </c>
      <c r="E1262" s="1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zoomScaleNormal="189" workbookViewId="0">
      <selection activeCell="G23" sqref="G23"/>
    </sheetView>
  </sheetViews>
  <sheetFormatPr baseColWidth="10" defaultColWidth="14.5" defaultRowHeight="15.75" customHeight="1"/>
  <cols>
    <col min="2" max="2" width="23.1640625" customWidth="1"/>
    <col min="3" max="3" width="15.5" customWidth="1"/>
    <col min="5" max="5" width="18.5" customWidth="1"/>
    <col min="7" max="7" width="14.5" customWidth="1"/>
    <col min="8" max="8" width="27.5" customWidth="1"/>
  </cols>
  <sheetData>
    <row r="1" spans="1:8" ht="15.75" customHeight="1">
      <c r="A1" s="16" t="s">
        <v>40</v>
      </c>
      <c r="B1" s="15" t="s">
        <v>63</v>
      </c>
    </row>
    <row r="2" spans="1:8" ht="15.75" customHeight="1" thickBot="1">
      <c r="B2" s="7" t="s">
        <v>7</v>
      </c>
    </row>
    <row r="3" spans="1:8" ht="15.75" customHeight="1" thickBot="1">
      <c r="B3" s="30" t="s">
        <v>17</v>
      </c>
      <c r="C3" s="31"/>
      <c r="D3" s="31"/>
      <c r="E3" s="32"/>
      <c r="G3" s="92" t="s">
        <v>18</v>
      </c>
      <c r="H3" s="93"/>
    </row>
    <row r="4" spans="1:8" ht="15.75" customHeight="1">
      <c r="B4" s="33" t="s">
        <v>8</v>
      </c>
      <c r="C4" s="34"/>
      <c r="D4" s="35" t="s">
        <v>19</v>
      </c>
      <c r="E4" s="36"/>
      <c r="G4" s="62" t="s">
        <v>20</v>
      </c>
      <c r="H4" s="66">
        <f>stockPrice * EXP(1)^(-divRate*bigT) * E7 - strikePrice * EXP(1)^(-riskFreeRate*bigT) * E8</f>
        <v>2.7692231664932763</v>
      </c>
    </row>
    <row r="5" spans="1:8" ht="15.75" customHeight="1" thickBot="1">
      <c r="B5" s="37" t="s">
        <v>21</v>
      </c>
      <c r="C5" s="38">
        <v>52.39</v>
      </c>
      <c r="D5" s="38" t="s">
        <v>22</v>
      </c>
      <c r="E5" s="39">
        <f>(LN(stockPrice/strikePrice) + (riskFreeRate - divRate + sigma^2/2)*bigT) / (sigma*SQRT(bigT))</f>
        <v>5.1637762875001672E-2</v>
      </c>
      <c r="G5" s="64" t="s">
        <v>23</v>
      </c>
      <c r="H5" s="67">
        <f>strikePrice * EXP(1)^(-riskFreeRate*bigT) *E10 - stockPrice * EXP(1)^(-divRate*bigT) * E9</f>
        <v>2.8836980974734843</v>
      </c>
    </row>
    <row r="6" spans="1:8" ht="15.75" customHeight="1" thickBot="1">
      <c r="B6" s="37" t="s">
        <v>24</v>
      </c>
      <c r="C6" s="40">
        <v>2.2499999999999999E-2</v>
      </c>
      <c r="D6" s="38" t="s">
        <v>25</v>
      </c>
      <c r="E6" s="41">
        <f>(LN(stockPrice/strikePrice) + (riskFreeRate - divRate - sigma^2/2)*bigT) / (sigma*SQRT(bigT))</f>
        <v>-8.393249813372379E-2</v>
      </c>
    </row>
    <row r="7" spans="1:8" ht="15.75" customHeight="1" thickBot="1">
      <c r="B7" s="37" t="s">
        <v>26</v>
      </c>
      <c r="C7" s="40">
        <v>2.18E-2</v>
      </c>
      <c r="D7" s="38" t="s">
        <v>27</v>
      </c>
      <c r="E7" s="39">
        <f t="shared" ref="E7:E8" si="0">NORMSDIST(E5)</f>
        <v>0.52059133547934633</v>
      </c>
      <c r="G7" s="94" t="s">
        <v>28</v>
      </c>
      <c r="H7" s="93"/>
    </row>
    <row r="8" spans="1:8" ht="15.75" customHeight="1">
      <c r="B8" s="37" t="s">
        <v>29</v>
      </c>
      <c r="C8" s="40">
        <f>'Historical Volatility'!G7</f>
        <v>0.37463446867068262</v>
      </c>
      <c r="D8" s="38" t="s">
        <v>30</v>
      </c>
      <c r="E8" s="39">
        <f t="shared" si="0"/>
        <v>0.46655505047008811</v>
      </c>
      <c r="G8" s="68" t="s">
        <v>31</v>
      </c>
      <c r="H8" s="69">
        <v>2.08</v>
      </c>
    </row>
    <row r="9" spans="1:8" ht="15.75" customHeight="1" thickBot="1">
      <c r="B9" s="37" t="s">
        <v>32</v>
      </c>
      <c r="C9" s="42">
        <f>33/252</f>
        <v>0.13095238095238096</v>
      </c>
      <c r="D9" s="38" t="s">
        <v>33</v>
      </c>
      <c r="E9" s="39">
        <f>NORMSDIST(-E5)</f>
        <v>0.47940866452065373</v>
      </c>
      <c r="G9" s="70" t="s">
        <v>34</v>
      </c>
      <c r="H9" s="71">
        <v>2.19</v>
      </c>
    </row>
    <row r="10" spans="1:8" ht="15.75" customHeight="1" thickBot="1">
      <c r="B10" s="43" t="s">
        <v>35</v>
      </c>
      <c r="C10" s="44">
        <v>52.5</v>
      </c>
      <c r="D10" s="44" t="s">
        <v>36</v>
      </c>
      <c r="E10" s="45">
        <f>NORMSDIST(-E6)</f>
        <v>0.53344494952991184</v>
      </c>
    </row>
    <row r="13" spans="1:8" ht="15.75" customHeight="1" thickBot="1">
      <c r="B13" s="91" t="s">
        <v>38</v>
      </c>
    </row>
    <row r="14" spans="1:8" ht="15.75" customHeight="1" thickBot="1">
      <c r="B14" s="30" t="s">
        <v>17</v>
      </c>
      <c r="C14" s="31"/>
      <c r="D14" s="31"/>
      <c r="E14" s="32"/>
      <c r="G14" s="92" t="s">
        <v>18</v>
      </c>
      <c r="H14" s="93"/>
    </row>
    <row r="15" spans="1:8" ht="15.75" customHeight="1">
      <c r="B15" s="33" t="s">
        <v>8</v>
      </c>
      <c r="C15" s="34"/>
      <c r="D15" s="35" t="s">
        <v>19</v>
      </c>
      <c r="E15" s="36"/>
      <c r="G15" s="62" t="s">
        <v>20</v>
      </c>
      <c r="H15" s="66">
        <f>stockPrice2 * EXP(1)^(-divRate*bigT2) * E18 - strikePrice * EXP(1)^(-riskFreeRate*bigT2) * E19</f>
        <v>3.729231726184981</v>
      </c>
    </row>
    <row r="16" spans="1:8" ht="15.75" customHeight="1" thickBot="1">
      <c r="B16" s="37" t="s">
        <v>21</v>
      </c>
      <c r="C16" s="38">
        <v>54.65</v>
      </c>
      <c r="D16" s="38" t="s">
        <v>22</v>
      </c>
      <c r="E16" s="39">
        <f>(LN(stockPrice2/strikePrice) + (riskFreeRate - divRate + sigma^2/2)*bigT2) / (sigma*SQRT(bigT2))</f>
        <v>0.39855039580631491</v>
      </c>
      <c r="G16" s="64" t="s">
        <v>23</v>
      </c>
      <c r="H16" s="67">
        <f>strikePrice * EXP(1)^(-riskFreeRate*bigT2) *E21 - stockPrice2 * EXP(1)^(-divRate*bigT2) * E20</f>
        <v>1.5876633118649472</v>
      </c>
    </row>
    <row r="17" spans="2:8" ht="15.75" customHeight="1" thickBot="1">
      <c r="B17" s="37" t="s">
        <v>24</v>
      </c>
      <c r="C17" s="40">
        <v>2.2499999999999999E-2</v>
      </c>
      <c r="D17" s="38" t="s">
        <v>25</v>
      </c>
      <c r="E17" s="41">
        <f>(LN(stockPrice2/strikePrice) + (riskFreeRate - divRate - sigma^2/2)*bigT2) / (sigma2*SQRT(bigT2))</f>
        <v>0.28055162953780954</v>
      </c>
    </row>
    <row r="18" spans="2:8" ht="15.75" customHeight="1" thickBot="1">
      <c r="B18" s="37" t="s">
        <v>26</v>
      </c>
      <c r="C18" s="40">
        <v>2.18E-2</v>
      </c>
      <c r="D18" s="38" t="s">
        <v>27</v>
      </c>
      <c r="E18" s="39">
        <f t="shared" ref="E18:E19" si="1">NORMSDIST(E16)</f>
        <v>0.65488774105459757</v>
      </c>
      <c r="G18" s="94" t="s">
        <v>28</v>
      </c>
      <c r="H18" s="93"/>
    </row>
    <row r="19" spans="2:8" ht="15.75" customHeight="1">
      <c r="B19" s="37" t="s">
        <v>29</v>
      </c>
      <c r="C19" s="40">
        <f>'Historical Volatility'!G7</f>
        <v>0.37463446867068262</v>
      </c>
      <c r="D19" s="38" t="s">
        <v>30</v>
      </c>
      <c r="E19" s="39">
        <f t="shared" si="1"/>
        <v>0.61047283976541478</v>
      </c>
      <c r="G19" s="68" t="s">
        <v>31</v>
      </c>
      <c r="H19" s="69">
        <v>2.59</v>
      </c>
    </row>
    <row r="20" spans="2:8" ht="15.75" customHeight="1" thickBot="1">
      <c r="B20" s="37" t="s">
        <v>32</v>
      </c>
      <c r="C20" s="42">
        <f>25/252</f>
        <v>9.9206349206349201E-2</v>
      </c>
      <c r="D20" s="38" t="s">
        <v>33</v>
      </c>
      <c r="E20" s="39">
        <f>NORMSDIST(-E16)</f>
        <v>0.34511225894540243</v>
      </c>
      <c r="G20" s="70" t="s">
        <v>34</v>
      </c>
      <c r="H20" s="71">
        <v>0.51</v>
      </c>
    </row>
    <row r="21" spans="2:8" ht="15.75" customHeight="1" thickBot="1">
      <c r="B21" s="43" t="s">
        <v>35</v>
      </c>
      <c r="C21" s="44">
        <v>52.5</v>
      </c>
      <c r="D21" s="44" t="s">
        <v>36</v>
      </c>
      <c r="E21" s="45">
        <f>NORMSDIST(-E17)</f>
        <v>0.38952716023458522</v>
      </c>
    </row>
  </sheetData>
  <mergeCells count="10">
    <mergeCell ref="G3:H3"/>
    <mergeCell ref="B3:E3"/>
    <mergeCell ref="B15:C15"/>
    <mergeCell ref="D15:E15"/>
    <mergeCell ref="G18:H18"/>
    <mergeCell ref="B14:E14"/>
    <mergeCell ref="G14:H14"/>
    <mergeCell ref="G7:H7"/>
    <mergeCell ref="B4:C4"/>
    <mergeCell ref="D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50"/>
  <sheetViews>
    <sheetView zoomScale="117" workbookViewId="0">
      <selection activeCell="K17" sqref="K17"/>
    </sheetView>
  </sheetViews>
  <sheetFormatPr baseColWidth="10" defaultColWidth="14.5" defaultRowHeight="15.75" customHeight="1"/>
  <cols>
    <col min="2" max="2" width="17.1640625" customWidth="1"/>
    <col min="5" max="5" width="21.5" customWidth="1"/>
    <col min="7" max="7" width="57.6640625" customWidth="1"/>
    <col min="8" max="8" width="10" customWidth="1"/>
  </cols>
  <sheetData>
    <row r="2" spans="1:8" ht="15.75" customHeight="1" thickBot="1">
      <c r="G2" s="76"/>
      <c r="H2" s="76"/>
    </row>
    <row r="3" spans="1:8" ht="17" thickBot="1">
      <c r="A3" s="48" t="s">
        <v>8</v>
      </c>
      <c r="B3" s="49"/>
      <c r="C3" s="72" t="s">
        <v>56</v>
      </c>
      <c r="D3" s="9"/>
      <c r="E3" s="9"/>
      <c r="F3" s="15"/>
      <c r="G3" s="82" t="s">
        <v>60</v>
      </c>
      <c r="H3" s="89"/>
    </row>
    <row r="4" spans="1:8" ht="15">
      <c r="A4" s="50" t="s">
        <v>9</v>
      </c>
      <c r="B4" s="57">
        <v>5</v>
      </c>
      <c r="G4" s="73"/>
      <c r="H4" s="76"/>
    </row>
    <row r="5" spans="1:8" ht="15">
      <c r="A5" s="50" t="s">
        <v>10</v>
      </c>
      <c r="B5" s="58" t="s">
        <v>53</v>
      </c>
      <c r="D5" s="15"/>
      <c r="G5" s="73"/>
      <c r="H5" s="76"/>
    </row>
    <row r="6" spans="1:8" ht="15.75" customHeight="1">
      <c r="A6" s="50" t="s">
        <v>11</v>
      </c>
      <c r="B6" s="59">
        <v>52.37</v>
      </c>
      <c r="C6" s="12" t="s">
        <v>13</v>
      </c>
      <c r="D6" s="11"/>
      <c r="E6" s="53">
        <v>2.9823374040675499</v>
      </c>
      <c r="G6" s="74"/>
      <c r="H6" s="99"/>
    </row>
    <row r="7" spans="1:8" ht="15.75" customHeight="1">
      <c r="A7" s="50" t="s">
        <v>12</v>
      </c>
      <c r="B7" s="60">
        <v>0.37459999999999999</v>
      </c>
      <c r="G7" s="73"/>
      <c r="H7" s="76"/>
    </row>
    <row r="8" spans="1:8" ht="15.75" customHeight="1">
      <c r="A8" s="50" t="s">
        <v>14</v>
      </c>
      <c r="B8" s="60">
        <v>2.18E-2</v>
      </c>
      <c r="C8" s="6" t="s">
        <v>16</v>
      </c>
      <c r="D8" s="10">
        <f>(4.69571690305-1.34240637497)/(55.6430506511-49.2894776241 )</f>
        <v>0.52778342419766799</v>
      </c>
      <c r="G8" s="74"/>
      <c r="H8" s="99"/>
    </row>
    <row r="9" spans="1:8" ht="15">
      <c r="A9" s="51" t="s">
        <v>15</v>
      </c>
      <c r="B9" s="61">
        <v>52.5</v>
      </c>
      <c r="G9" s="74"/>
      <c r="H9" s="99"/>
    </row>
    <row r="10" spans="1:8" ht="15.75" customHeight="1">
      <c r="D10" s="6"/>
      <c r="G10" s="74"/>
      <c r="H10" s="99"/>
    </row>
    <row r="11" spans="1:8" ht="15.75" customHeight="1">
      <c r="B11" s="52" t="s">
        <v>59</v>
      </c>
      <c r="G11" s="74"/>
      <c r="H11" s="99"/>
    </row>
    <row r="12" spans="1:8" ht="15.75" customHeight="1">
      <c r="G12" s="74"/>
      <c r="H12" s="99"/>
    </row>
    <row r="13" spans="1:8" ht="15.75" customHeight="1">
      <c r="G13" s="74"/>
      <c r="H13" s="99"/>
    </row>
    <row r="14" spans="1:8" ht="15.75" customHeight="1">
      <c r="G14" s="73"/>
      <c r="H14" s="76"/>
    </row>
    <row r="15" spans="1:8" ht="15.75" customHeight="1">
      <c r="G15" s="73"/>
      <c r="H15" s="76"/>
    </row>
    <row r="16" spans="1:8" ht="15.75" customHeight="1">
      <c r="G16" s="74"/>
      <c r="H16" s="99"/>
    </row>
    <row r="17" spans="7:8" ht="15.75" customHeight="1">
      <c r="G17" s="73"/>
      <c r="H17" s="76"/>
    </row>
    <row r="18" spans="7:8" ht="15.75" customHeight="1">
      <c r="G18" s="74"/>
      <c r="H18" s="99"/>
    </row>
    <row r="19" spans="7:8" ht="15.75" customHeight="1">
      <c r="G19" s="74"/>
      <c r="H19" s="99"/>
    </row>
    <row r="20" spans="7:8" ht="15.75" customHeight="1">
      <c r="G20" s="74"/>
      <c r="H20" s="99"/>
    </row>
    <row r="21" spans="7:8" ht="15.75" customHeight="1">
      <c r="G21" s="74"/>
      <c r="H21" s="99"/>
    </row>
    <row r="22" spans="7:8" ht="15.75" customHeight="1">
      <c r="G22" s="74"/>
      <c r="H22" s="99"/>
    </row>
    <row r="23" spans="7:8" ht="15.75" customHeight="1">
      <c r="G23" s="74"/>
      <c r="H23" s="99"/>
    </row>
    <row r="24" spans="7:8" ht="15.75" customHeight="1">
      <c r="G24" s="74"/>
      <c r="H24" s="99"/>
    </row>
    <row r="25" spans="7:8" ht="15.75" customHeight="1">
      <c r="G25" s="74"/>
      <c r="H25" s="99"/>
    </row>
    <row r="26" spans="7:8" ht="15.75" customHeight="1">
      <c r="G26" s="74"/>
      <c r="H26" s="99"/>
    </row>
    <row r="27" spans="7:8" ht="15.75" customHeight="1" thickBot="1">
      <c r="G27" s="100"/>
      <c r="H27" s="76"/>
    </row>
    <row r="28" spans="7:8" ht="15.75" customHeight="1">
      <c r="G28" s="99"/>
      <c r="H28" s="99"/>
    </row>
    <row r="29" spans="7:8" ht="15.75" customHeight="1">
      <c r="G29" s="52" t="s">
        <v>61</v>
      </c>
      <c r="H29" s="76"/>
    </row>
    <row r="30" spans="7:8" ht="15.75" customHeight="1">
      <c r="G30" s="99"/>
      <c r="H30" s="99"/>
    </row>
    <row r="31" spans="7:8" ht="15.75" customHeight="1">
      <c r="G31" s="99"/>
      <c r="H31" s="99"/>
    </row>
    <row r="32" spans="7:8" ht="15.75" customHeight="1">
      <c r="G32" s="99"/>
      <c r="H32" s="99"/>
    </row>
    <row r="33" spans="2:8" ht="15.75" customHeight="1">
      <c r="G33" s="99"/>
      <c r="H33" s="99"/>
    </row>
    <row r="34" spans="2:8" ht="15.75" customHeight="1" thickBot="1">
      <c r="G34" s="99"/>
      <c r="H34" s="99"/>
    </row>
    <row r="35" spans="2:8" ht="49" customHeight="1" thickBot="1">
      <c r="B35" s="54" t="s">
        <v>65</v>
      </c>
      <c r="C35" s="55"/>
      <c r="D35" s="55"/>
      <c r="E35" s="56"/>
      <c r="G35" s="76"/>
      <c r="H35" s="76"/>
    </row>
    <row r="36" spans="2:8" ht="15.75" customHeight="1">
      <c r="B36" s="15"/>
      <c r="G36" s="99"/>
      <c r="H36" s="99"/>
    </row>
    <row r="37" spans="2:8" ht="15.75" customHeight="1">
      <c r="G37" s="99"/>
      <c r="H37" s="99"/>
    </row>
    <row r="38" spans="2:8" ht="15.75" customHeight="1">
      <c r="G38" s="99"/>
      <c r="H38" s="99"/>
    </row>
    <row r="39" spans="2:8" ht="15.75" customHeight="1">
      <c r="G39" s="99"/>
      <c r="H39" s="99"/>
    </row>
    <row r="40" spans="2:8" ht="15.75" customHeight="1">
      <c r="G40" s="99"/>
      <c r="H40" s="99"/>
    </row>
    <row r="42" spans="2:8" ht="15.75" customHeight="1">
      <c r="G42" s="1"/>
      <c r="H42" s="1"/>
    </row>
    <row r="43" spans="2:8" ht="15.75" customHeight="1">
      <c r="G43" s="1"/>
      <c r="H43" s="1"/>
    </row>
    <row r="45" spans="2:8" ht="15.75" customHeight="1">
      <c r="G45" s="1"/>
      <c r="H45" s="1"/>
    </row>
    <row r="47" spans="2:8" ht="15.75" customHeight="1">
      <c r="G47" s="1"/>
      <c r="H47" s="1"/>
    </row>
    <row r="50" spans="7:8" ht="15.75" customHeight="1">
      <c r="G50" s="1"/>
      <c r="H50" s="1"/>
    </row>
  </sheetData>
  <mergeCells count="4">
    <mergeCell ref="A3:B3"/>
    <mergeCell ref="C3:E3"/>
    <mergeCell ref="C6:D6"/>
    <mergeCell ref="B35:E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927B-2FB8-0649-959D-88B0712E6A14}">
  <dimension ref="B1:K68"/>
  <sheetViews>
    <sheetView topLeftCell="A26" workbookViewId="0">
      <selection activeCell="B68" sqref="B68"/>
    </sheetView>
  </sheetViews>
  <sheetFormatPr baseColWidth="10" defaultRowHeight="13"/>
  <cols>
    <col min="4" max="4" width="23.83203125" customWidth="1"/>
  </cols>
  <sheetData>
    <row r="1" spans="2:11" ht="14" thickBot="1"/>
    <row r="2" spans="2:11" ht="15" thickBot="1">
      <c r="B2" s="86" t="s">
        <v>54</v>
      </c>
      <c r="C2" s="87"/>
      <c r="D2" s="88"/>
      <c r="E2" s="81"/>
      <c r="F2" s="83" t="s">
        <v>55</v>
      </c>
      <c r="G2" s="84"/>
      <c r="H2" s="84"/>
      <c r="I2" s="84"/>
      <c r="J2" s="84"/>
      <c r="K2" s="85"/>
    </row>
    <row r="3" spans="2:11">
      <c r="B3" s="75"/>
      <c r="C3" s="76"/>
      <c r="D3" s="77"/>
      <c r="E3" s="76"/>
      <c r="F3" s="75"/>
      <c r="G3" s="76"/>
      <c r="H3" s="76"/>
      <c r="I3" s="76"/>
      <c r="J3" s="76"/>
      <c r="K3" s="77"/>
    </row>
    <row r="4" spans="2:11">
      <c r="B4" s="75"/>
      <c r="C4" s="76"/>
      <c r="D4" s="77"/>
      <c r="E4" s="76"/>
      <c r="F4" s="75"/>
      <c r="G4" s="76"/>
      <c r="H4" s="76"/>
      <c r="I4" s="76"/>
      <c r="J4" s="76"/>
      <c r="K4" s="77"/>
    </row>
    <row r="5" spans="2:11">
      <c r="B5" s="75"/>
      <c r="C5" s="76"/>
      <c r="D5" s="77"/>
      <c r="E5" s="76"/>
      <c r="F5" s="75"/>
      <c r="G5" s="76"/>
      <c r="H5" s="76"/>
      <c r="I5" s="76"/>
      <c r="J5" s="76"/>
      <c r="K5" s="77"/>
    </row>
    <row r="6" spans="2:11">
      <c r="B6" s="75"/>
      <c r="C6" s="76"/>
      <c r="D6" s="77"/>
      <c r="E6" s="76"/>
      <c r="F6" s="75"/>
      <c r="G6" s="76"/>
      <c r="H6" s="76"/>
      <c r="I6" s="76"/>
      <c r="J6" s="76"/>
      <c r="K6" s="77"/>
    </row>
    <row r="7" spans="2:11">
      <c r="B7" s="75"/>
      <c r="C7" s="76"/>
      <c r="D7" s="77"/>
      <c r="E7" s="76"/>
      <c r="F7" s="75"/>
      <c r="G7" s="76"/>
      <c r="H7" s="76"/>
      <c r="I7" s="76"/>
      <c r="J7" s="76"/>
      <c r="K7" s="77"/>
    </row>
    <row r="8" spans="2:11">
      <c r="B8" s="75"/>
      <c r="C8" s="76"/>
      <c r="D8" s="77"/>
      <c r="E8" s="76"/>
      <c r="F8" s="75"/>
      <c r="G8" s="76"/>
      <c r="H8" s="76"/>
      <c r="I8" s="76"/>
      <c r="J8" s="76"/>
      <c r="K8" s="77"/>
    </row>
    <row r="9" spans="2:11">
      <c r="B9" s="75"/>
      <c r="C9" s="76"/>
      <c r="D9" s="77"/>
      <c r="E9" s="76"/>
      <c r="F9" s="75"/>
      <c r="G9" s="76"/>
      <c r="H9" s="76"/>
      <c r="I9" s="76"/>
      <c r="J9" s="76"/>
      <c r="K9" s="77"/>
    </row>
    <row r="10" spans="2:11">
      <c r="B10" s="75"/>
      <c r="C10" s="76"/>
      <c r="D10" s="77"/>
      <c r="E10" s="76"/>
      <c r="F10" s="75"/>
      <c r="G10" s="76"/>
      <c r="H10" s="76"/>
      <c r="I10" s="76"/>
      <c r="J10" s="76"/>
      <c r="K10" s="77"/>
    </row>
    <row r="11" spans="2:11">
      <c r="B11" s="75"/>
      <c r="C11" s="76"/>
      <c r="D11" s="77"/>
      <c r="E11" s="76"/>
      <c r="F11" s="75"/>
      <c r="G11" s="76"/>
      <c r="H11" s="76"/>
      <c r="I11" s="76"/>
      <c r="J11" s="76"/>
      <c r="K11" s="77"/>
    </row>
    <row r="12" spans="2:11">
      <c r="B12" s="75"/>
      <c r="C12" s="76"/>
      <c r="D12" s="77"/>
      <c r="E12" s="76"/>
      <c r="F12" s="75"/>
      <c r="G12" s="76"/>
      <c r="H12" s="76"/>
      <c r="I12" s="76"/>
      <c r="J12" s="76"/>
      <c r="K12" s="77"/>
    </row>
    <row r="13" spans="2:11">
      <c r="B13" s="75"/>
      <c r="C13" s="76"/>
      <c r="D13" s="77"/>
      <c r="E13" s="76"/>
      <c r="F13" s="75"/>
      <c r="G13" s="76"/>
      <c r="H13" s="76"/>
      <c r="I13" s="76"/>
      <c r="J13" s="76"/>
      <c r="K13" s="77"/>
    </row>
    <row r="14" spans="2:11">
      <c r="B14" s="75"/>
      <c r="C14" s="76"/>
      <c r="D14" s="77"/>
      <c r="E14" s="76"/>
      <c r="F14" s="75"/>
      <c r="G14" s="76"/>
      <c r="H14" s="76"/>
      <c r="I14" s="76"/>
      <c r="J14" s="76"/>
      <c r="K14" s="77"/>
    </row>
    <row r="15" spans="2:11">
      <c r="B15" s="75"/>
      <c r="C15" s="76"/>
      <c r="D15" s="77"/>
      <c r="E15" s="76"/>
      <c r="F15" s="75"/>
      <c r="G15" s="76"/>
      <c r="H15" s="76"/>
      <c r="I15" s="76"/>
      <c r="J15" s="76"/>
      <c r="K15" s="77"/>
    </row>
    <row r="16" spans="2:11">
      <c r="B16" s="75"/>
      <c r="C16" s="76"/>
      <c r="D16" s="77"/>
      <c r="E16" s="76"/>
      <c r="F16" s="75"/>
      <c r="G16" s="76"/>
      <c r="H16" s="76"/>
      <c r="I16" s="76"/>
      <c r="J16" s="76"/>
      <c r="K16" s="77"/>
    </row>
    <row r="17" spans="2:11">
      <c r="B17" s="75"/>
      <c r="C17" s="76"/>
      <c r="D17" s="77"/>
      <c r="E17" s="76"/>
      <c r="F17" s="75"/>
      <c r="G17" s="76"/>
      <c r="H17" s="76"/>
      <c r="I17" s="76"/>
      <c r="J17" s="76"/>
      <c r="K17" s="77"/>
    </row>
    <row r="18" spans="2:11">
      <c r="B18" s="75"/>
      <c r="C18" s="76"/>
      <c r="D18" s="77"/>
      <c r="E18" s="76"/>
      <c r="F18" s="75"/>
      <c r="G18" s="76"/>
      <c r="H18" s="76"/>
      <c r="I18" s="76"/>
      <c r="J18" s="76"/>
      <c r="K18" s="77"/>
    </row>
    <row r="19" spans="2:11">
      <c r="B19" s="75"/>
      <c r="C19" s="76"/>
      <c r="D19" s="77"/>
      <c r="E19" s="76"/>
      <c r="F19" s="75"/>
      <c r="G19" s="76"/>
      <c r="H19" s="76"/>
      <c r="I19" s="76"/>
      <c r="J19" s="76"/>
      <c r="K19" s="77"/>
    </row>
    <row r="20" spans="2:11" ht="14" thickBot="1">
      <c r="B20" s="75"/>
      <c r="C20" s="76"/>
      <c r="D20" s="77"/>
      <c r="E20" s="76"/>
      <c r="F20" s="78"/>
      <c r="G20" s="79"/>
      <c r="H20" s="79"/>
      <c r="I20" s="79"/>
      <c r="J20" s="79"/>
      <c r="K20" s="80"/>
    </row>
    <row r="21" spans="2:11" ht="16">
      <c r="B21" s="75"/>
      <c r="C21" s="76"/>
      <c r="D21" s="77"/>
      <c r="E21" s="76"/>
      <c r="F21" s="52" t="s">
        <v>57</v>
      </c>
    </row>
    <row r="22" spans="2:11">
      <c r="B22" s="75"/>
      <c r="C22" s="76"/>
      <c r="D22" s="77"/>
      <c r="E22" s="76"/>
    </row>
    <row r="23" spans="2:11" ht="16">
      <c r="B23" s="75"/>
      <c r="C23" s="76"/>
      <c r="D23" s="77"/>
      <c r="E23" s="76"/>
      <c r="F23" s="90" t="s">
        <v>62</v>
      </c>
    </row>
    <row r="24" spans="2:11">
      <c r="B24" s="75"/>
      <c r="C24" s="76"/>
      <c r="D24" s="77"/>
      <c r="E24" s="76"/>
    </row>
    <row r="25" spans="2:11">
      <c r="B25" s="75"/>
      <c r="C25" s="76"/>
      <c r="D25" s="77"/>
      <c r="E25" s="76"/>
    </row>
    <row r="26" spans="2:11">
      <c r="B26" s="75"/>
      <c r="C26" s="76"/>
      <c r="D26" s="77"/>
      <c r="E26" s="76"/>
    </row>
    <row r="27" spans="2:11">
      <c r="B27" s="75"/>
      <c r="C27" s="76"/>
      <c r="D27" s="77"/>
      <c r="E27" s="76"/>
    </row>
    <row r="28" spans="2:11">
      <c r="B28" s="75"/>
      <c r="C28" s="76"/>
      <c r="D28" s="77"/>
      <c r="E28" s="76"/>
    </row>
    <row r="29" spans="2:11">
      <c r="B29" s="75"/>
      <c r="C29" s="76"/>
      <c r="D29" s="77"/>
      <c r="E29" s="76"/>
    </row>
    <row r="30" spans="2:11">
      <c r="B30" s="75"/>
      <c r="C30" s="76"/>
      <c r="D30" s="77"/>
      <c r="E30" s="76"/>
    </row>
    <row r="31" spans="2:11">
      <c r="B31" s="75"/>
      <c r="C31" s="76"/>
      <c r="D31" s="77"/>
      <c r="E31" s="76"/>
    </row>
    <row r="32" spans="2:11">
      <c r="B32" s="75"/>
      <c r="C32" s="76"/>
      <c r="D32" s="77"/>
      <c r="E32" s="76"/>
    </row>
    <row r="33" spans="2:5">
      <c r="B33" s="75"/>
      <c r="C33" s="76"/>
      <c r="D33" s="77"/>
      <c r="E33" s="76"/>
    </row>
    <row r="34" spans="2:5">
      <c r="B34" s="75"/>
      <c r="C34" s="76"/>
      <c r="D34" s="77"/>
      <c r="E34" s="76"/>
    </row>
    <row r="35" spans="2:5">
      <c r="B35" s="75"/>
      <c r="C35" s="76"/>
      <c r="D35" s="77"/>
      <c r="E35" s="76"/>
    </row>
    <row r="36" spans="2:5">
      <c r="B36" s="75"/>
      <c r="C36" s="76"/>
      <c r="D36" s="77"/>
      <c r="E36" s="76"/>
    </row>
    <row r="37" spans="2:5">
      <c r="B37" s="75"/>
      <c r="C37" s="76"/>
      <c r="D37" s="77"/>
      <c r="E37" s="76"/>
    </row>
    <row r="38" spans="2:5">
      <c r="B38" s="75"/>
      <c r="C38" s="76"/>
      <c r="D38" s="77"/>
      <c r="E38" s="76"/>
    </row>
    <row r="39" spans="2:5">
      <c r="B39" s="75"/>
      <c r="C39" s="76"/>
      <c r="D39" s="77"/>
      <c r="E39" s="76"/>
    </row>
    <row r="40" spans="2:5">
      <c r="B40" s="75"/>
      <c r="C40" s="76"/>
      <c r="D40" s="77"/>
      <c r="E40" s="76"/>
    </row>
    <row r="41" spans="2:5">
      <c r="B41" s="75"/>
      <c r="C41" s="76"/>
      <c r="D41" s="77"/>
      <c r="E41" s="76"/>
    </row>
    <row r="42" spans="2:5">
      <c r="B42" s="75"/>
      <c r="C42" s="76"/>
      <c r="D42" s="77"/>
      <c r="E42" s="76"/>
    </row>
    <row r="43" spans="2:5">
      <c r="B43" s="75"/>
      <c r="C43" s="76"/>
      <c r="D43" s="77"/>
      <c r="E43" s="76"/>
    </row>
    <row r="44" spans="2:5">
      <c r="B44" s="75"/>
      <c r="C44" s="76"/>
      <c r="D44" s="77"/>
      <c r="E44" s="76"/>
    </row>
    <row r="45" spans="2:5">
      <c r="B45" s="75"/>
      <c r="C45" s="76"/>
      <c r="D45" s="77"/>
      <c r="E45" s="76"/>
    </row>
    <row r="46" spans="2:5">
      <c r="B46" s="75"/>
      <c r="C46" s="76"/>
      <c r="D46" s="77"/>
      <c r="E46" s="76"/>
    </row>
    <row r="47" spans="2:5">
      <c r="B47" s="75"/>
      <c r="C47" s="76"/>
      <c r="D47" s="77"/>
      <c r="E47" s="76"/>
    </row>
    <row r="48" spans="2:5">
      <c r="B48" s="75"/>
      <c r="C48" s="76"/>
      <c r="D48" s="77"/>
      <c r="E48" s="76"/>
    </row>
    <row r="49" spans="2:5">
      <c r="B49" s="75"/>
      <c r="C49" s="76"/>
      <c r="D49" s="77"/>
      <c r="E49" s="76"/>
    </row>
    <row r="50" spans="2:5">
      <c r="B50" s="75"/>
      <c r="C50" s="76"/>
      <c r="D50" s="77"/>
      <c r="E50" s="76"/>
    </row>
    <row r="51" spans="2:5">
      <c r="B51" s="75"/>
      <c r="C51" s="76"/>
      <c r="D51" s="77"/>
      <c r="E51" s="76"/>
    </row>
    <row r="52" spans="2:5">
      <c r="B52" s="75"/>
      <c r="C52" s="76"/>
      <c r="D52" s="77"/>
      <c r="E52" s="76"/>
    </row>
    <row r="53" spans="2:5">
      <c r="B53" s="75"/>
      <c r="C53" s="76"/>
      <c r="D53" s="77"/>
      <c r="E53" s="76"/>
    </row>
    <row r="54" spans="2:5">
      <c r="B54" s="75"/>
      <c r="C54" s="76"/>
      <c r="D54" s="77"/>
      <c r="E54" s="76"/>
    </row>
    <row r="55" spans="2:5">
      <c r="B55" s="75"/>
      <c r="C55" s="76"/>
      <c r="D55" s="77"/>
    </row>
    <row r="56" spans="2:5">
      <c r="B56" s="75"/>
      <c r="C56" s="76"/>
      <c r="D56" s="77"/>
    </row>
    <row r="57" spans="2:5">
      <c r="B57" s="75"/>
      <c r="C57" s="76"/>
      <c r="D57" s="77"/>
    </row>
    <row r="58" spans="2:5">
      <c r="B58" s="75"/>
      <c r="C58" s="76"/>
      <c r="D58" s="77"/>
    </row>
    <row r="59" spans="2:5">
      <c r="B59" s="75"/>
      <c r="C59" s="76"/>
      <c r="D59" s="77"/>
    </row>
    <row r="60" spans="2:5">
      <c r="B60" s="75"/>
      <c r="C60" s="76"/>
      <c r="D60" s="77"/>
    </row>
    <row r="61" spans="2:5">
      <c r="B61" s="75"/>
      <c r="C61" s="76"/>
      <c r="D61" s="77"/>
    </row>
    <row r="62" spans="2:5">
      <c r="B62" s="75"/>
      <c r="C62" s="76"/>
      <c r="D62" s="77"/>
    </row>
    <row r="63" spans="2:5">
      <c r="B63" s="75"/>
      <c r="C63" s="76"/>
      <c r="D63" s="77"/>
    </row>
    <row r="64" spans="2:5">
      <c r="B64" s="75"/>
      <c r="C64" s="76"/>
      <c r="D64" s="77"/>
    </row>
    <row r="65" spans="2:4">
      <c r="B65" s="75"/>
      <c r="C65" s="76"/>
      <c r="D65" s="77"/>
    </row>
    <row r="66" spans="2:4">
      <c r="B66" s="75"/>
      <c r="C66" s="76"/>
      <c r="D66" s="77"/>
    </row>
    <row r="67" spans="2:4" ht="14" thickBot="1">
      <c r="B67" s="78"/>
      <c r="C67" s="79"/>
      <c r="D67" s="80"/>
    </row>
    <row r="68" spans="2:4" ht="16">
      <c r="B68" s="52" t="s">
        <v>58</v>
      </c>
    </row>
  </sheetData>
  <mergeCells count="2">
    <mergeCell ref="B2:D2"/>
    <mergeCell ref="F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C807-DFE0-4E49-89F7-6E5C279FED32}">
  <sheetPr>
    <outlinePr summaryBelow="0" summaryRight="0"/>
  </sheetPr>
  <dimension ref="A1:H21"/>
  <sheetViews>
    <sheetView zoomScale="114" workbookViewId="0">
      <selection activeCell="G25" sqref="G25"/>
    </sheetView>
  </sheetViews>
  <sheetFormatPr baseColWidth="10" defaultColWidth="14.5" defaultRowHeight="15.75" customHeight="1"/>
  <cols>
    <col min="2" max="2" width="23.1640625" customWidth="1"/>
    <col min="3" max="3" width="15.5" customWidth="1"/>
    <col min="5" max="5" width="18.5" customWidth="1"/>
    <col min="8" max="8" width="27.5" customWidth="1"/>
  </cols>
  <sheetData>
    <row r="1" spans="1:8" ht="15.75" customHeight="1">
      <c r="A1" s="16" t="s">
        <v>40</v>
      </c>
      <c r="B1" s="15" t="s">
        <v>63</v>
      </c>
    </row>
    <row r="2" spans="1:8" ht="15.75" customHeight="1" thickBot="1">
      <c r="B2" s="7" t="s">
        <v>37</v>
      </c>
    </row>
    <row r="3" spans="1:8" ht="15.75" customHeight="1" thickBot="1">
      <c r="B3" s="30" t="s">
        <v>17</v>
      </c>
      <c r="C3" s="31"/>
      <c r="D3" s="31"/>
      <c r="E3" s="32"/>
      <c r="G3" s="92" t="s">
        <v>28</v>
      </c>
      <c r="H3" s="93"/>
    </row>
    <row r="4" spans="1:8" ht="15.75" customHeight="1">
      <c r="B4" s="33" t="s">
        <v>8</v>
      </c>
      <c r="C4" s="34"/>
      <c r="D4" s="35" t="s">
        <v>19</v>
      </c>
      <c r="E4" s="36"/>
      <c r="G4" s="62" t="s">
        <v>20</v>
      </c>
      <c r="H4" s="63">
        <f>stockPrice * EXP(1)^(-divRate*bigT) * E7 - strikePrice * EXP(1)^(-riskFreeRate*bigT) * E8</f>
        <v>2.0800000002037322</v>
      </c>
    </row>
    <row r="5" spans="1:8" ht="15.75" customHeight="1" thickBot="1">
      <c r="B5" s="37" t="s">
        <v>21</v>
      </c>
      <c r="C5" s="38">
        <v>52.39</v>
      </c>
      <c r="D5" s="38" t="s">
        <v>22</v>
      </c>
      <c r="E5" s="39">
        <f>(LN(stockPrice/strikePrice) + (riskFreeRate - divRate + sigma^2/2)*bigT) / (sigma*SQRT(bigT))</f>
        <v>2.9870399013511247E-2</v>
      </c>
      <c r="G5" s="64" t="s">
        <v>23</v>
      </c>
      <c r="H5" s="65">
        <f>strikePrice * EXP(1)^(-riskFreeRate*bigT) *E10 - stockPrice * EXP(1)^(-divRate*bigT) * E9</f>
        <v>2.1944749311839509</v>
      </c>
    </row>
    <row r="6" spans="1:8" ht="15.75" customHeight="1" thickBot="1">
      <c r="B6" s="37" t="s">
        <v>24</v>
      </c>
      <c r="C6" s="40">
        <v>2.2499999999999999E-2</v>
      </c>
      <c r="D6" s="38" t="s">
        <v>25</v>
      </c>
      <c r="E6" s="41">
        <f>(LN(stockPrice/strikePrice) + (riskFreeRate - divRate - sigma^2/2)*bigT) / (sigma*SQRT(bigT))</f>
        <v>-7.259784036360184E-2</v>
      </c>
    </row>
    <row r="7" spans="1:8" ht="15.75" customHeight="1" thickBot="1">
      <c r="B7" s="37" t="s">
        <v>26</v>
      </c>
      <c r="C7" s="40">
        <v>2.18E-2</v>
      </c>
      <c r="D7" s="38" t="s">
        <v>27</v>
      </c>
      <c r="E7" s="39">
        <f t="shared" ref="E7:E8" si="0">NORMSDIST(E5)</f>
        <v>0.51191479326195499</v>
      </c>
      <c r="G7" s="47" t="s">
        <v>39</v>
      </c>
      <c r="H7" s="46"/>
    </row>
    <row r="8" spans="1:8" ht="15.75" customHeight="1">
      <c r="B8" s="37" t="s">
        <v>29</v>
      </c>
      <c r="C8" s="98">
        <v>0.28316043746640257</v>
      </c>
      <c r="D8" s="38" t="s">
        <v>30</v>
      </c>
      <c r="E8" s="39">
        <f t="shared" si="0"/>
        <v>0.47106307266369152</v>
      </c>
      <c r="G8" s="13" t="s">
        <v>12</v>
      </c>
      <c r="H8" s="14">
        <v>0.27150000000000002</v>
      </c>
    </row>
    <row r="9" spans="1:8" ht="15.75" customHeight="1">
      <c r="B9" s="37" t="s">
        <v>32</v>
      </c>
      <c r="C9" s="42">
        <f>33/252</f>
        <v>0.13095238095238096</v>
      </c>
      <c r="D9" s="38" t="s">
        <v>33</v>
      </c>
      <c r="E9" s="39">
        <f>NORMSDIST(-E5)</f>
        <v>0.48808520673804495</v>
      </c>
      <c r="G9" s="6"/>
      <c r="H9" s="5"/>
    </row>
    <row r="10" spans="1:8" ht="15.75" customHeight="1" thickBot="1">
      <c r="B10" s="43" t="s">
        <v>35</v>
      </c>
      <c r="C10" s="44">
        <v>52.5</v>
      </c>
      <c r="D10" s="44" t="s">
        <v>36</v>
      </c>
      <c r="E10" s="45">
        <f>NORMSDIST(-E6)</f>
        <v>0.52893692733630848</v>
      </c>
    </row>
    <row r="13" spans="1:8" ht="15.75" customHeight="1" thickBot="1">
      <c r="B13" s="7" t="s">
        <v>38</v>
      </c>
    </row>
    <row r="14" spans="1:8" ht="15.75" customHeight="1" thickBot="1">
      <c r="B14" s="30" t="s">
        <v>17</v>
      </c>
      <c r="C14" s="31"/>
      <c r="D14" s="31"/>
      <c r="E14" s="32"/>
      <c r="G14" s="92" t="s">
        <v>28</v>
      </c>
      <c r="H14" s="93"/>
    </row>
    <row r="15" spans="1:8" ht="15.75" customHeight="1">
      <c r="B15" s="33" t="s">
        <v>8</v>
      </c>
      <c r="C15" s="34"/>
      <c r="D15" s="35" t="s">
        <v>19</v>
      </c>
      <c r="E15" s="36"/>
      <c r="G15" s="62" t="s">
        <v>20</v>
      </c>
      <c r="H15" s="63">
        <f>stockPrice2 * EXP(1)^(-divRate*bigT2) * E18 - strikePrice * EXP(1)^(-riskFreeRate*bigT2) * E19</f>
        <v>2.5926727233395965</v>
      </c>
    </row>
    <row r="16" spans="1:8" ht="15.75" customHeight="1" thickBot="1">
      <c r="B16" s="37" t="s">
        <v>21</v>
      </c>
      <c r="C16" s="38">
        <v>54.59</v>
      </c>
      <c r="D16" s="38" t="s">
        <v>22</v>
      </c>
      <c r="E16" s="39">
        <f>(LN(stockPrice2/strikePrice) + (riskFreeRate - divRate + sigma2^2/2)*bigT2) / (sigma*SQRT(bigT2))</f>
        <v>0.47748143611250754</v>
      </c>
      <c r="G16" s="64" t="s">
        <v>23</v>
      </c>
      <c r="H16" s="65">
        <f>strikePrice * EXP(1)^(-riskFreeRate*bigT2) *E21 - stockPrice2 * EXP(1)^(-divRate*bigT2) * E20</f>
        <v>0.51097052981082314</v>
      </c>
    </row>
    <row r="17" spans="2:8" ht="15.75" customHeight="1" thickBot="1">
      <c r="B17" s="37" t="s">
        <v>24</v>
      </c>
      <c r="C17" s="40">
        <v>2.2499999999999999E-2</v>
      </c>
      <c r="D17" s="38" t="s">
        <v>25</v>
      </c>
      <c r="E17" s="41">
        <f>(LN(stockPrice2/strikePrice) + (riskFreeRate - divRate - sigma2^2/2)*bigT2) / (sigma2*SQRT(bigT2))</f>
        <v>0.41562898338828347</v>
      </c>
    </row>
    <row r="18" spans="2:8" ht="15.75" customHeight="1" thickBot="1">
      <c r="B18" s="37" t="s">
        <v>26</v>
      </c>
      <c r="C18" s="40">
        <v>2.18E-2</v>
      </c>
      <c r="D18" s="38" t="s">
        <v>27</v>
      </c>
      <c r="E18" s="39">
        <f t="shared" ref="E18:E19" si="1">NORMSDIST(E16)</f>
        <v>0.68349033157770567</v>
      </c>
      <c r="G18" s="47" t="s">
        <v>39</v>
      </c>
      <c r="H18" s="46"/>
    </row>
    <row r="19" spans="2:8" ht="15.75" customHeight="1">
      <c r="B19" s="37" t="s">
        <v>29</v>
      </c>
      <c r="C19" s="98">
        <v>0.27003872990567884</v>
      </c>
      <c r="D19" s="38" t="s">
        <v>30</v>
      </c>
      <c r="E19" s="39">
        <f t="shared" si="1"/>
        <v>0.66115924262338766</v>
      </c>
      <c r="G19" s="13" t="s">
        <v>12</v>
      </c>
      <c r="H19" s="14">
        <v>0.2651</v>
      </c>
    </row>
    <row r="20" spans="2:8" ht="15.75" customHeight="1">
      <c r="B20" s="37" t="s">
        <v>32</v>
      </c>
      <c r="C20" s="42">
        <f>25/252</f>
        <v>9.9206349206349201E-2</v>
      </c>
      <c r="D20" s="38" t="s">
        <v>33</v>
      </c>
      <c r="E20" s="39">
        <f>NORMSDIST(-E16)</f>
        <v>0.31650966842229433</v>
      </c>
      <c r="G20" s="6"/>
      <c r="H20" s="5"/>
    </row>
    <row r="21" spans="2:8" ht="15.75" customHeight="1" thickBot="1">
      <c r="B21" s="43" t="s">
        <v>35</v>
      </c>
      <c r="C21" s="44">
        <v>52.5</v>
      </c>
      <c r="D21" s="44" t="s">
        <v>36</v>
      </c>
      <c r="E21" s="45">
        <f>NORMSDIST(-E17)</f>
        <v>0.33884075737661234</v>
      </c>
    </row>
  </sheetData>
  <mergeCells count="10">
    <mergeCell ref="B15:C15"/>
    <mergeCell ref="D15:E15"/>
    <mergeCell ref="G18:H18"/>
    <mergeCell ref="B3:E3"/>
    <mergeCell ref="G3:H3"/>
    <mergeCell ref="B4:C4"/>
    <mergeCell ref="D4:E4"/>
    <mergeCell ref="G7:H7"/>
    <mergeCell ref="B14:E14"/>
    <mergeCell ref="G14:H14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7730-2B83-CC49-A7C0-0DAA5775116E}">
  <dimension ref="A2:T66"/>
  <sheetViews>
    <sheetView tabSelected="1" zoomScale="64" workbookViewId="0">
      <selection activeCell="S37" sqref="S37"/>
    </sheetView>
  </sheetViews>
  <sheetFormatPr baseColWidth="10" defaultRowHeight="13"/>
  <cols>
    <col min="5" max="5" width="11" customWidth="1"/>
    <col min="17" max="20" width="12.5" bestFit="1" customWidth="1"/>
  </cols>
  <sheetData>
    <row r="2" spans="1:20" ht="14" thickBot="1"/>
    <row r="3" spans="1:20" ht="19" customHeight="1" thickBot="1">
      <c r="A3" s="15"/>
      <c r="B3" s="101" t="s">
        <v>66</v>
      </c>
      <c r="C3" s="102"/>
      <c r="D3" s="102"/>
      <c r="E3" s="103"/>
      <c r="G3" s="83" t="s">
        <v>67</v>
      </c>
      <c r="H3" s="84"/>
      <c r="I3" s="84"/>
      <c r="J3" s="84"/>
      <c r="K3" s="84"/>
      <c r="L3" s="84"/>
      <c r="M3" s="85"/>
      <c r="Q3" s="15" t="s">
        <v>70</v>
      </c>
      <c r="S3" s="15" t="s">
        <v>71</v>
      </c>
    </row>
    <row r="4" spans="1:20">
      <c r="B4" s="75"/>
      <c r="C4" s="76"/>
      <c r="D4" s="76"/>
      <c r="E4" s="77"/>
      <c r="G4" s="75"/>
      <c r="H4" s="76"/>
      <c r="I4" s="76"/>
      <c r="J4" s="76"/>
      <c r="K4" s="76"/>
      <c r="L4" s="76"/>
      <c r="M4" s="77"/>
      <c r="Q4" s="19" t="s">
        <v>68</v>
      </c>
      <c r="R4" s="19" t="s">
        <v>69</v>
      </c>
      <c r="S4" s="15" t="s">
        <v>68</v>
      </c>
      <c r="T4" s="15" t="s">
        <v>69</v>
      </c>
    </row>
    <row r="5" spans="1:20">
      <c r="B5" s="75"/>
      <c r="C5" s="76"/>
      <c r="D5" s="76"/>
      <c r="E5" s="77"/>
      <c r="G5" s="75"/>
      <c r="H5" s="76"/>
      <c r="I5" s="76"/>
      <c r="J5" s="76"/>
      <c r="K5" s="76"/>
      <c r="L5" s="76"/>
      <c r="M5" s="77"/>
      <c r="P5" s="17">
        <v>43221</v>
      </c>
      <c r="Q5" s="104">
        <v>100000</v>
      </c>
      <c r="R5" s="104">
        <v>100000</v>
      </c>
      <c r="S5" s="104">
        <v>100000</v>
      </c>
      <c r="T5" s="104">
        <v>100000</v>
      </c>
    </row>
    <row r="6" spans="1:20">
      <c r="B6" s="75"/>
      <c r="C6" s="76"/>
      <c r="D6" s="76"/>
      <c r="E6" s="77"/>
      <c r="G6" s="75"/>
      <c r="H6" s="76"/>
      <c r="I6" s="76"/>
      <c r="J6" s="76"/>
      <c r="K6" s="76"/>
      <c r="L6" s="76"/>
      <c r="M6" s="77"/>
      <c r="P6" s="17">
        <v>43222</v>
      </c>
      <c r="Q6" s="104">
        <v>100013.25</v>
      </c>
      <c r="R6" s="104"/>
      <c r="S6" s="104">
        <v>100014.75</v>
      </c>
      <c r="T6" s="104"/>
    </row>
    <row r="7" spans="1:20">
      <c r="B7" s="75"/>
      <c r="C7" s="76"/>
      <c r="D7" s="76"/>
      <c r="E7" s="77"/>
      <c r="G7" s="75"/>
      <c r="H7" s="76"/>
      <c r="I7" s="76"/>
      <c r="J7" s="76"/>
      <c r="K7" s="76"/>
      <c r="L7" s="76"/>
      <c r="M7" s="77"/>
      <c r="P7" s="17">
        <v>43223</v>
      </c>
      <c r="Q7" s="104">
        <v>100016.23</v>
      </c>
      <c r="R7" s="104"/>
      <c r="S7" s="104">
        <v>100011.67</v>
      </c>
      <c r="T7" s="104"/>
    </row>
    <row r="8" spans="1:20">
      <c r="B8" s="75"/>
      <c r="C8" s="76"/>
      <c r="D8" s="76"/>
      <c r="E8" s="77"/>
      <c r="G8" s="75"/>
      <c r="H8" s="76"/>
      <c r="I8" s="76"/>
      <c r="J8" s="76"/>
      <c r="K8" s="76"/>
      <c r="L8" s="76"/>
      <c r="M8" s="77"/>
      <c r="P8" s="17">
        <v>43224</v>
      </c>
      <c r="Q8" s="104">
        <v>100017.74</v>
      </c>
      <c r="R8" s="104"/>
      <c r="S8" s="104">
        <v>100026.32</v>
      </c>
      <c r="T8" s="104"/>
    </row>
    <row r="9" spans="1:20">
      <c r="B9" s="75"/>
      <c r="C9" s="76"/>
      <c r="D9" s="76"/>
      <c r="E9" s="77"/>
      <c r="G9" s="75"/>
      <c r="H9" s="76"/>
      <c r="I9" s="76"/>
      <c r="J9" s="76"/>
      <c r="K9" s="76"/>
      <c r="L9" s="76"/>
      <c r="M9" s="77"/>
      <c r="P9" s="17">
        <v>43227</v>
      </c>
      <c r="Q9" s="104">
        <v>100018.28</v>
      </c>
      <c r="R9" s="104"/>
      <c r="S9" s="104">
        <v>100023.67</v>
      </c>
      <c r="T9" s="104"/>
    </row>
    <row r="10" spans="1:20">
      <c r="B10" s="75"/>
      <c r="C10" s="76"/>
      <c r="D10" s="76"/>
      <c r="E10" s="77"/>
      <c r="G10" s="75"/>
      <c r="H10" s="76"/>
      <c r="I10" s="76"/>
      <c r="J10" s="76"/>
      <c r="K10" s="76"/>
      <c r="L10" s="76"/>
      <c r="M10" s="77"/>
      <c r="P10" s="17">
        <v>43228</v>
      </c>
      <c r="Q10" s="104">
        <v>99941.25</v>
      </c>
      <c r="R10" s="104"/>
      <c r="S10" s="104">
        <v>99941.75</v>
      </c>
      <c r="T10" s="104"/>
    </row>
    <row r="11" spans="1:20">
      <c r="B11" s="75"/>
      <c r="C11" s="76"/>
      <c r="D11" s="76"/>
      <c r="E11" s="77"/>
      <c r="G11" s="75"/>
      <c r="H11" s="76"/>
      <c r="I11" s="76"/>
      <c r="J11" s="76"/>
      <c r="K11" s="76"/>
      <c r="L11" s="76"/>
      <c r="M11" s="77"/>
      <c r="P11" s="17">
        <v>43229</v>
      </c>
      <c r="Q11" s="104">
        <v>100077.64</v>
      </c>
      <c r="R11" s="104"/>
      <c r="S11" s="104">
        <v>100079.56</v>
      </c>
      <c r="T11" s="104"/>
    </row>
    <row r="12" spans="1:20">
      <c r="B12" s="75"/>
      <c r="C12" s="76"/>
      <c r="D12" s="76"/>
      <c r="E12" s="77"/>
      <c r="G12" s="75"/>
      <c r="H12" s="76"/>
      <c r="I12" s="76"/>
      <c r="J12" s="76"/>
      <c r="K12" s="76"/>
      <c r="L12" s="76"/>
      <c r="M12" s="77"/>
      <c r="P12" s="17">
        <v>43230</v>
      </c>
      <c r="Q12" s="104">
        <v>99994.880000000005</v>
      </c>
      <c r="R12" s="104"/>
      <c r="S12" s="104">
        <v>99991.18</v>
      </c>
      <c r="T12" s="104"/>
    </row>
    <row r="13" spans="1:20">
      <c r="B13" s="75"/>
      <c r="C13" s="76"/>
      <c r="D13" s="76"/>
      <c r="E13" s="77"/>
      <c r="G13" s="75"/>
      <c r="H13" s="76"/>
      <c r="I13" s="76"/>
      <c r="J13" s="76"/>
      <c r="K13" s="76"/>
      <c r="L13" s="76"/>
      <c r="M13" s="77"/>
      <c r="P13" s="17">
        <v>43231</v>
      </c>
      <c r="Q13" s="104">
        <v>100047.07</v>
      </c>
      <c r="R13" s="104">
        <v>100081</v>
      </c>
      <c r="S13" s="104">
        <v>100045.71</v>
      </c>
      <c r="T13" s="104">
        <v>100103</v>
      </c>
    </row>
    <row r="14" spans="1:20">
      <c r="B14" s="75"/>
      <c r="C14" s="76"/>
      <c r="D14" s="76"/>
      <c r="E14" s="77"/>
      <c r="G14" s="75"/>
      <c r="H14" s="76"/>
      <c r="I14" s="76"/>
      <c r="J14" s="76"/>
      <c r="K14" s="76"/>
      <c r="L14" s="76"/>
      <c r="M14" s="77"/>
    </row>
    <row r="15" spans="1:20">
      <c r="B15" s="75"/>
      <c r="C15" s="76"/>
      <c r="D15" s="76"/>
      <c r="E15" s="77"/>
      <c r="G15" s="75"/>
      <c r="H15" s="76"/>
      <c r="I15" s="76"/>
      <c r="J15" s="76"/>
      <c r="K15" s="76"/>
      <c r="L15" s="76"/>
      <c r="M15" s="77"/>
    </row>
    <row r="16" spans="1:20">
      <c r="B16" s="75"/>
      <c r="C16" s="76"/>
      <c r="D16" s="76"/>
      <c r="E16" s="77"/>
      <c r="G16" s="75"/>
      <c r="H16" s="76"/>
      <c r="I16" s="76"/>
      <c r="J16" s="76"/>
      <c r="K16" s="76"/>
      <c r="L16" s="76"/>
      <c r="M16" s="77"/>
    </row>
    <row r="17" spans="2:13">
      <c r="B17" s="75"/>
      <c r="C17" s="76"/>
      <c r="D17" s="76"/>
      <c r="E17" s="77"/>
      <c r="G17" s="75"/>
      <c r="H17" s="76"/>
      <c r="I17" s="76"/>
      <c r="J17" s="76"/>
      <c r="K17" s="76"/>
      <c r="L17" s="76"/>
      <c r="M17" s="77"/>
    </row>
    <row r="18" spans="2:13">
      <c r="B18" s="75"/>
      <c r="C18" s="76"/>
      <c r="D18" s="76"/>
      <c r="E18" s="77"/>
      <c r="G18" s="75"/>
      <c r="H18" s="76"/>
      <c r="I18" s="76"/>
      <c r="J18" s="76"/>
      <c r="K18" s="76"/>
      <c r="L18" s="76"/>
      <c r="M18" s="77"/>
    </row>
    <row r="19" spans="2:13">
      <c r="B19" s="75"/>
      <c r="C19" s="76"/>
      <c r="D19" s="76"/>
      <c r="E19" s="77"/>
      <c r="G19" s="75"/>
      <c r="H19" s="76"/>
      <c r="I19" s="76"/>
      <c r="J19" s="76"/>
      <c r="K19" s="76"/>
      <c r="L19" s="76"/>
      <c r="M19" s="77"/>
    </row>
    <row r="20" spans="2:13">
      <c r="B20" s="75"/>
      <c r="C20" s="76"/>
      <c r="D20" s="76"/>
      <c r="E20" s="77"/>
      <c r="G20" s="75"/>
      <c r="H20" s="76"/>
      <c r="I20" s="76"/>
      <c r="J20" s="76"/>
      <c r="K20" s="76"/>
      <c r="L20" s="76"/>
      <c r="M20" s="77"/>
    </row>
    <row r="21" spans="2:13">
      <c r="B21" s="75"/>
      <c r="C21" s="76"/>
      <c r="D21" s="76"/>
      <c r="E21" s="77"/>
      <c r="G21" s="75"/>
      <c r="H21" s="76"/>
      <c r="I21" s="76"/>
      <c r="J21" s="76"/>
      <c r="K21" s="76"/>
      <c r="L21" s="76"/>
      <c r="M21" s="77"/>
    </row>
    <row r="22" spans="2:13">
      <c r="B22" s="75"/>
      <c r="C22" s="76"/>
      <c r="D22" s="76"/>
      <c r="E22" s="77"/>
      <c r="G22" s="75"/>
      <c r="H22" s="76"/>
      <c r="I22" s="76"/>
      <c r="J22" s="76"/>
      <c r="K22" s="76"/>
      <c r="L22" s="76"/>
      <c r="M22" s="77"/>
    </row>
    <row r="23" spans="2:13" ht="14" thickBot="1">
      <c r="B23" s="75"/>
      <c r="C23" s="76"/>
      <c r="D23" s="76"/>
      <c r="E23" s="77"/>
      <c r="G23" s="78"/>
      <c r="H23" s="79"/>
      <c r="I23" s="79"/>
      <c r="J23" s="79"/>
      <c r="K23" s="79"/>
      <c r="L23" s="79"/>
      <c r="M23" s="80"/>
    </row>
    <row r="24" spans="2:13" ht="16">
      <c r="B24" s="75"/>
      <c r="C24" s="76"/>
      <c r="D24" s="76"/>
      <c r="E24" s="77"/>
      <c r="G24" s="52" t="s">
        <v>73</v>
      </c>
    </row>
    <row r="25" spans="2:13">
      <c r="B25" s="75"/>
      <c r="C25" s="76"/>
      <c r="D25" s="76"/>
      <c r="E25" s="77"/>
    </row>
    <row r="26" spans="2:13">
      <c r="B26" s="75"/>
      <c r="C26" s="76"/>
      <c r="D26" s="76"/>
      <c r="E26" s="77"/>
    </row>
    <row r="27" spans="2:13">
      <c r="B27" s="75"/>
      <c r="C27" s="76"/>
      <c r="D27" s="76"/>
      <c r="E27" s="77"/>
    </row>
    <row r="28" spans="2:13">
      <c r="B28" s="75"/>
      <c r="C28" s="76"/>
      <c r="D28" s="76"/>
      <c r="E28" s="77"/>
    </row>
    <row r="29" spans="2:13">
      <c r="B29" s="75"/>
      <c r="C29" s="76"/>
      <c r="D29" s="76"/>
      <c r="E29" s="77"/>
    </row>
    <row r="30" spans="2:13">
      <c r="B30" s="75"/>
      <c r="C30" s="76"/>
      <c r="D30" s="76"/>
      <c r="E30" s="77"/>
    </row>
    <row r="31" spans="2:13">
      <c r="B31" s="75"/>
      <c r="C31" s="76"/>
      <c r="D31" s="76"/>
      <c r="E31" s="77"/>
    </row>
    <row r="32" spans="2:13">
      <c r="B32" s="75"/>
      <c r="C32" s="76"/>
      <c r="D32" s="76"/>
      <c r="E32" s="77"/>
    </row>
    <row r="33" spans="2:5">
      <c r="B33" s="75"/>
      <c r="C33" s="76"/>
      <c r="D33" s="76"/>
      <c r="E33" s="77"/>
    </row>
    <row r="34" spans="2:5">
      <c r="B34" s="75"/>
      <c r="C34" s="76"/>
      <c r="D34" s="76"/>
      <c r="E34" s="77"/>
    </row>
    <row r="35" spans="2:5">
      <c r="B35" s="75"/>
      <c r="C35" s="76"/>
      <c r="D35" s="76"/>
      <c r="E35" s="77"/>
    </row>
    <row r="36" spans="2:5">
      <c r="B36" s="75"/>
      <c r="C36" s="76"/>
      <c r="D36" s="76"/>
      <c r="E36" s="77"/>
    </row>
    <row r="37" spans="2:5">
      <c r="B37" s="75"/>
      <c r="C37" s="76"/>
      <c r="D37" s="76"/>
      <c r="E37" s="77"/>
    </row>
    <row r="38" spans="2:5">
      <c r="B38" s="75"/>
      <c r="C38" s="76"/>
      <c r="D38" s="76"/>
      <c r="E38" s="77"/>
    </row>
    <row r="39" spans="2:5">
      <c r="B39" s="75"/>
      <c r="C39" s="76"/>
      <c r="D39" s="76"/>
      <c r="E39" s="77"/>
    </row>
    <row r="40" spans="2:5">
      <c r="B40" s="75"/>
      <c r="C40" s="76"/>
      <c r="D40" s="76"/>
      <c r="E40" s="77"/>
    </row>
    <row r="41" spans="2:5">
      <c r="B41" s="75"/>
      <c r="C41" s="76"/>
      <c r="D41" s="76"/>
      <c r="E41" s="77"/>
    </row>
    <row r="42" spans="2:5">
      <c r="B42" s="75"/>
      <c r="C42" s="76"/>
      <c r="D42" s="76"/>
      <c r="E42" s="77"/>
    </row>
    <row r="43" spans="2:5">
      <c r="B43" s="75"/>
      <c r="C43" s="76"/>
      <c r="D43" s="76"/>
      <c r="E43" s="77"/>
    </row>
    <row r="44" spans="2:5">
      <c r="B44" s="75"/>
      <c r="C44" s="76"/>
      <c r="D44" s="76"/>
      <c r="E44" s="77"/>
    </row>
    <row r="45" spans="2:5">
      <c r="B45" s="75"/>
      <c r="C45" s="76"/>
      <c r="D45" s="76"/>
      <c r="E45" s="77"/>
    </row>
    <row r="46" spans="2:5">
      <c r="B46" s="75"/>
      <c r="C46" s="76"/>
      <c r="D46" s="76"/>
      <c r="E46" s="77"/>
    </row>
    <row r="47" spans="2:5">
      <c r="B47" s="75"/>
      <c r="C47" s="76"/>
      <c r="D47" s="76"/>
      <c r="E47" s="77"/>
    </row>
    <row r="48" spans="2:5">
      <c r="B48" s="75"/>
      <c r="C48" s="76"/>
      <c r="D48" s="76"/>
      <c r="E48" s="77"/>
    </row>
    <row r="49" spans="2:5">
      <c r="B49" s="75"/>
      <c r="C49" s="76"/>
      <c r="D49" s="76"/>
      <c r="E49" s="77"/>
    </row>
    <row r="50" spans="2:5">
      <c r="B50" s="75"/>
      <c r="C50" s="76"/>
      <c r="D50" s="76"/>
      <c r="E50" s="77"/>
    </row>
    <row r="51" spans="2:5">
      <c r="B51" s="75"/>
      <c r="C51" s="76"/>
      <c r="D51" s="76"/>
      <c r="E51" s="77"/>
    </row>
    <row r="52" spans="2:5">
      <c r="B52" s="75"/>
      <c r="C52" s="76"/>
      <c r="D52" s="76"/>
      <c r="E52" s="77"/>
    </row>
    <row r="53" spans="2:5">
      <c r="B53" s="75"/>
      <c r="C53" s="76"/>
      <c r="D53" s="76"/>
      <c r="E53" s="77"/>
    </row>
    <row r="54" spans="2:5">
      <c r="B54" s="75"/>
      <c r="C54" s="76"/>
      <c r="D54" s="76"/>
      <c r="E54" s="77"/>
    </row>
    <row r="55" spans="2:5">
      <c r="B55" s="75"/>
      <c r="C55" s="76"/>
      <c r="D55" s="76"/>
      <c r="E55" s="77"/>
    </row>
    <row r="56" spans="2:5">
      <c r="B56" s="75"/>
      <c r="C56" s="76"/>
      <c r="D56" s="76"/>
      <c r="E56" s="77"/>
    </row>
    <row r="57" spans="2:5">
      <c r="B57" s="75"/>
      <c r="C57" s="76"/>
      <c r="D57" s="76"/>
      <c r="E57" s="77"/>
    </row>
    <row r="58" spans="2:5">
      <c r="B58" s="75"/>
      <c r="C58" s="76"/>
      <c r="D58" s="76"/>
      <c r="E58" s="77"/>
    </row>
    <row r="59" spans="2:5">
      <c r="B59" s="75"/>
      <c r="C59" s="76"/>
      <c r="D59" s="76"/>
      <c r="E59" s="77"/>
    </row>
    <row r="60" spans="2:5">
      <c r="B60" s="75"/>
      <c r="C60" s="76"/>
      <c r="D60" s="76"/>
      <c r="E60" s="77"/>
    </row>
    <row r="61" spans="2:5">
      <c r="B61" s="75"/>
      <c r="C61" s="76"/>
      <c r="D61" s="76"/>
      <c r="E61" s="77"/>
    </row>
    <row r="62" spans="2:5">
      <c r="B62" s="75"/>
      <c r="C62" s="76"/>
      <c r="D62" s="76"/>
      <c r="E62" s="77"/>
    </row>
    <row r="63" spans="2:5">
      <c r="B63" s="75"/>
      <c r="C63" s="76"/>
      <c r="D63" s="76"/>
      <c r="E63" s="77"/>
    </row>
    <row r="64" spans="2:5">
      <c r="B64" s="75"/>
      <c r="C64" s="76"/>
      <c r="D64" s="76"/>
      <c r="E64" s="77"/>
    </row>
    <row r="65" spans="2:5" ht="14" thickBot="1">
      <c r="B65" s="78"/>
      <c r="C65" s="79"/>
      <c r="D65" s="79"/>
      <c r="E65" s="80"/>
    </row>
    <row r="66" spans="2:5" ht="16">
      <c r="B66" s="52" t="s">
        <v>72</v>
      </c>
    </row>
  </sheetData>
  <mergeCells count="2">
    <mergeCell ref="B3:E3"/>
    <mergeCell ref="G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Introduction</vt:lpstr>
      <vt:lpstr>Historical Volatility</vt:lpstr>
      <vt:lpstr>Black-Scholes Model (Q1 and Q2)</vt:lpstr>
      <vt:lpstr>Binomial Tree Model (Q3)</vt:lpstr>
      <vt:lpstr>Historical Vol. Hedging (Q3)</vt:lpstr>
      <vt:lpstr>Implied Volatility (Q4)</vt:lpstr>
      <vt:lpstr>Implied Vol. Hedging (Q5)</vt:lpstr>
      <vt:lpstr>'Implied Volatility (Q4)'!bigT</vt:lpstr>
      <vt:lpstr>bigT</vt:lpstr>
      <vt:lpstr>'Implied Volatility (Q4)'!bigT2</vt:lpstr>
      <vt:lpstr>bigT2</vt:lpstr>
      <vt:lpstr>'Implied Volatility (Q4)'!divRate</vt:lpstr>
      <vt:lpstr>divRate</vt:lpstr>
      <vt:lpstr>'Implied Volatility (Q4)'!riskFreeRate</vt:lpstr>
      <vt:lpstr>riskFreeRate</vt:lpstr>
      <vt:lpstr>'Implied Volatility (Q4)'!sigma</vt:lpstr>
      <vt:lpstr>sigma</vt:lpstr>
      <vt:lpstr>'Implied Volatility (Q4)'!sigma2</vt:lpstr>
      <vt:lpstr>sigma2</vt:lpstr>
      <vt:lpstr>'Implied Volatility (Q4)'!stockPrice</vt:lpstr>
      <vt:lpstr>stockPrice</vt:lpstr>
      <vt:lpstr>'Implied Volatility (Q4)'!stockPrice2</vt:lpstr>
      <vt:lpstr>stockPrice2</vt:lpstr>
      <vt:lpstr>'Implied Volatility (Q4)'!strikePrice</vt:lpstr>
      <vt:lpstr>strikePrice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Shuto Araki</cp:lastModifiedBy>
  <dcterms:modified xsi:type="dcterms:W3CDTF">2018-05-13T21:48:49Z</dcterms:modified>
</cp:coreProperties>
</file>