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Все доки\СКФУ\Крипта\лр1\"/>
    </mc:Choice>
  </mc:AlternateContent>
  <xr:revisionPtr revIDLastSave="0" documentId="13_ncr:1_{85868253-2719-4B34-AA5C-3D9124348C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.1" sheetId="4" r:id="rId4"/>
    <sheet name="Задание 4.2" sheetId="5" r:id="rId5"/>
    <sheet name="Задание 4.3" sheetId="6" r:id="rId6"/>
    <sheet name="Задание 5" sheetId="8" r:id="rId7"/>
    <sheet name="Задание 6" sheetId="7" r:id="rId8"/>
  </sheets>
  <definedNames>
    <definedName name="solver_adj" localSheetId="0" hidden="1">'Задание 1'!$A$8:$B$8</definedName>
    <definedName name="solver_adj" localSheetId="1" hidden="1">'Задание 2'!$B$4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'Задание 1'!$A$8</definedName>
    <definedName name="solver_lhs2" localSheetId="0" hidden="1">'Задание 1'!$B$8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'Задание 1'!$D$8</definedName>
    <definedName name="solver_opt" localSheetId="1" hidden="1">'Задание 2'!$B$5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1</definedName>
    <definedName name="solver_rel2" localSheetId="0" hidden="1">1</definedName>
    <definedName name="solver_rhs1" localSheetId="0" hidden="1">1</definedName>
    <definedName name="solver_rhs2" localSheetId="0" hidden="1">-8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J7" i="4"/>
  <c r="I7" i="4"/>
  <c r="D7" i="4"/>
  <c r="E4" i="3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17" i="4"/>
  <c r="J4" i="8"/>
  <c r="J5" i="8" s="1"/>
  <c r="I4" i="8"/>
  <c r="I5" i="8" s="1"/>
  <c r="H4" i="8"/>
  <c r="H5" i="8" s="1"/>
  <c r="G4" i="8"/>
  <c r="G5" i="8" s="1"/>
  <c r="F5" i="6"/>
  <c r="D6" i="8"/>
  <c r="E6" i="8" s="1"/>
  <c r="D5" i="8"/>
  <c r="D4" i="8"/>
  <c r="E4" i="8" s="1"/>
  <c r="D3" i="8"/>
  <c r="E3" i="8" s="1"/>
  <c r="C7" i="8"/>
  <c r="D7" i="8" l="1"/>
  <c r="E5" i="8"/>
  <c r="E7" i="8"/>
  <c r="F26" i="7"/>
  <c r="F27" i="7"/>
  <c r="O26" i="7"/>
  <c r="O25" i="7"/>
  <c r="M22" i="7"/>
  <c r="M10" i="7"/>
  <c r="D10" i="7"/>
  <c r="D16" i="7"/>
  <c r="M12" i="7"/>
  <c r="M13" i="7"/>
  <c r="M14" i="7"/>
  <c r="M15" i="7"/>
  <c r="M16" i="7"/>
  <c r="M17" i="7"/>
  <c r="M18" i="7"/>
  <c r="M19" i="7"/>
  <c r="M20" i="7"/>
  <c r="M21" i="7"/>
  <c r="M11" i="7"/>
  <c r="D11" i="7"/>
  <c r="D12" i="7"/>
  <c r="D13" i="7"/>
  <c r="D14" i="7"/>
  <c r="D15" i="7"/>
  <c r="F6" i="6"/>
  <c r="E6" i="6"/>
  <c r="G5" i="6"/>
  <c r="I5" i="6"/>
  <c r="H5" i="6"/>
  <c r="D6" i="6" s="1"/>
  <c r="H5" i="5"/>
  <c r="G5" i="5"/>
  <c r="G4" i="5"/>
  <c r="H4" i="5"/>
  <c r="D8" i="4"/>
  <c r="J4" i="5"/>
  <c r="F7" i="4"/>
  <c r="E4" i="5"/>
  <c r="G6" i="6" l="1"/>
  <c r="I6" i="6" s="1"/>
  <c r="E7" i="6" s="1"/>
  <c r="H6" i="6"/>
  <c r="D7" i="6" s="1"/>
  <c r="F19" i="7"/>
  <c r="F20" i="7"/>
  <c r="K4" i="5"/>
  <c r="L4" i="5" s="1"/>
  <c r="E14" i="4"/>
  <c r="D14" i="4"/>
  <c r="F13" i="4"/>
  <c r="G13" i="4" s="1" a="1"/>
  <c r="D13" i="4"/>
  <c r="E12" i="4"/>
  <c r="D12" i="4"/>
  <c r="F11" i="4"/>
  <c r="G11" i="4" s="1" a="1"/>
  <c r="D11" i="4"/>
  <c r="E10" i="4"/>
  <c r="D10" i="4"/>
  <c r="F9" i="4"/>
  <c r="G9" i="4" s="1" a="1"/>
  <c r="D9" i="4"/>
  <c r="G7" i="4" a="1"/>
  <c r="G7" i="4" s="1"/>
  <c r="E8" i="4"/>
  <c r="E31" i="3"/>
  <c r="E19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14" i="3"/>
  <c r="D24" i="3"/>
  <c r="F5" i="3"/>
  <c r="G4" i="3" s="1"/>
  <c r="F6" i="3"/>
  <c r="G5" i="3" s="1"/>
  <c r="H4" i="3" s="1"/>
  <c r="F7" i="3"/>
  <c r="G6" i="3" s="1"/>
  <c r="H5" i="3" s="1"/>
  <c r="F8" i="3"/>
  <c r="G7" i="3" s="1"/>
  <c r="H6" i="3" s="1"/>
  <c r="I5" i="3" s="1"/>
  <c r="E5" i="3"/>
  <c r="F4" i="3" s="1"/>
  <c r="E6" i="3"/>
  <c r="E7" i="3"/>
  <c r="E8" i="3"/>
  <c r="E9" i="3"/>
  <c r="B5" i="2"/>
  <c r="D8" i="1"/>
  <c r="D5" i="1"/>
  <c r="G7" i="6" l="1"/>
  <c r="I7" i="6" s="1"/>
  <c r="E8" i="6" s="1"/>
  <c r="F7" i="6"/>
  <c r="H7" i="6" s="1"/>
  <c r="D8" i="6" s="1"/>
  <c r="D5" i="5"/>
  <c r="J5" i="5" s="1"/>
  <c r="M4" i="5"/>
  <c r="C5" i="5" s="1"/>
  <c r="K7" i="4"/>
  <c r="I8" i="4"/>
  <c r="I14" i="4"/>
  <c r="G13" i="4"/>
  <c r="I13" i="4" s="1"/>
  <c r="I12" i="4"/>
  <c r="G11" i="4"/>
  <c r="I11" i="4" s="1"/>
  <c r="I10" i="4"/>
  <c r="G9" i="4"/>
  <c r="I9" i="4" s="1"/>
  <c r="E18" i="3"/>
  <c r="E17" i="3"/>
  <c r="E16" i="3"/>
  <c r="E15" i="3"/>
  <c r="E14" i="3"/>
  <c r="E21" i="3"/>
  <c r="E27" i="3"/>
  <c r="E26" i="3"/>
  <c r="E24" i="3"/>
  <c r="E22" i="3"/>
  <c r="E29" i="3"/>
  <c r="E28" i="3"/>
  <c r="E25" i="3"/>
  <c r="E23" i="3"/>
  <c r="I4" i="3"/>
  <c r="J4" i="3" s="1"/>
  <c r="E20" i="3"/>
  <c r="G8" i="6" l="1"/>
  <c r="I8" i="6" s="1"/>
  <c r="E9" i="6" s="1"/>
  <c r="F8" i="6"/>
  <c r="H8" i="6" s="1"/>
  <c r="D9" i="6" s="1"/>
  <c r="E5" i="5"/>
  <c r="K8" i="4"/>
  <c r="J8" i="4"/>
  <c r="K13" i="4"/>
  <c r="J13" i="4"/>
  <c r="K14" i="4"/>
  <c r="J14" i="4"/>
  <c r="J11" i="4"/>
  <c r="K11" i="4"/>
  <c r="K12" i="4"/>
  <c r="J12" i="4"/>
  <c r="K9" i="4"/>
  <c r="J9" i="4"/>
  <c r="K10" i="4"/>
  <c r="J10" i="4"/>
  <c r="G9" i="6" l="1"/>
  <c r="I9" i="6" s="1"/>
  <c r="F9" i="6"/>
  <c r="H9" i="6" s="1"/>
  <c r="D10" i="6" s="1"/>
  <c r="E10" i="6"/>
  <c r="F10" i="6" s="1"/>
  <c r="K5" i="5"/>
  <c r="L5" i="5" s="1"/>
  <c r="D6" i="5" s="1"/>
  <c r="G10" i="6" l="1"/>
  <c r="I10" i="6" s="1"/>
  <c r="E11" i="6" s="1"/>
  <c r="F11" i="6" s="1"/>
  <c r="H10" i="6"/>
  <c r="D11" i="6" s="1"/>
  <c r="J6" i="5"/>
  <c r="M5" i="5"/>
  <c r="C6" i="5" s="1"/>
  <c r="G11" i="6" l="1"/>
  <c r="I11" i="6" s="1"/>
  <c r="E12" i="6" s="1"/>
  <c r="F12" i="6" s="1"/>
  <c r="H11" i="6"/>
  <c r="D12" i="6" s="1"/>
  <c r="E6" i="5"/>
  <c r="G6" i="5"/>
  <c r="G12" i="6" l="1"/>
  <c r="I12" i="6" s="1"/>
  <c r="E13" i="6" s="1"/>
  <c r="F13" i="6" s="1"/>
  <c r="H12" i="6"/>
  <c r="D13" i="6" s="1"/>
  <c r="K6" i="5"/>
  <c r="H6" i="5"/>
  <c r="L6" i="5" s="1"/>
  <c r="D7" i="5" s="1"/>
  <c r="G13" i="6" l="1"/>
  <c r="I13" i="6" s="1"/>
  <c r="E14" i="6" s="1"/>
  <c r="F14" i="6" s="1"/>
  <c r="H13" i="6"/>
  <c r="D14" i="6" s="1"/>
  <c r="G14" i="6" s="1"/>
  <c r="I14" i="6" s="1"/>
  <c r="E15" i="6" s="1"/>
  <c r="F15" i="6" s="1"/>
  <c r="M6" i="5"/>
  <c r="C7" i="5" s="1"/>
  <c r="E7" i="5"/>
  <c r="G7" i="5"/>
  <c r="K7" i="5" s="1"/>
  <c r="H7" i="5"/>
  <c r="J7" i="5"/>
  <c r="H14" i="6" l="1"/>
  <c r="D15" i="6" s="1"/>
  <c r="L7" i="5"/>
  <c r="D8" i="5" s="1"/>
  <c r="M7" i="5"/>
  <c r="C8" i="5" s="1"/>
  <c r="G15" i="6" l="1"/>
  <c r="I15" i="6" s="1"/>
  <c r="E16" i="6" s="1"/>
  <c r="F16" i="6" s="1"/>
  <c r="H15" i="6"/>
  <c r="D16" i="6" s="1"/>
  <c r="G16" i="6" s="1"/>
  <c r="I16" i="6" s="1"/>
  <c r="E17" i="6" s="1"/>
  <c r="E8" i="5"/>
  <c r="G8" i="5" s="1"/>
  <c r="J8" i="5"/>
  <c r="F17" i="6" l="1"/>
  <c r="H16" i="6"/>
  <c r="D17" i="6" s="1"/>
  <c r="K8" i="5"/>
  <c r="H8" i="5"/>
  <c r="L8" i="5"/>
  <c r="D9" i="5" s="1"/>
  <c r="G17" i="6" l="1"/>
  <c r="I17" i="6" s="1"/>
  <c r="E18" i="6" s="1"/>
  <c r="F18" i="6" s="1"/>
  <c r="H17" i="6"/>
  <c r="D18" i="6" s="1"/>
  <c r="G18" i="6" s="1"/>
  <c r="I18" i="6" s="1"/>
  <c r="E19" i="6" s="1"/>
  <c r="F19" i="6" s="1"/>
  <c r="M8" i="5"/>
  <c r="C9" i="5" s="1"/>
  <c r="J9" i="5"/>
  <c r="H18" i="6" l="1"/>
  <c r="D19" i="6" s="1"/>
  <c r="G19" i="6" s="1"/>
  <c r="I19" i="6" s="1"/>
  <c r="E20" i="6" s="1"/>
  <c r="F20" i="6" s="1"/>
  <c r="E9" i="5"/>
  <c r="G9" i="5"/>
  <c r="K9" i="5"/>
  <c r="H9" i="5"/>
  <c r="L9" i="5" s="1"/>
  <c r="H19" i="6" l="1"/>
  <c r="D20" i="6" s="1"/>
  <c r="G20" i="6" s="1"/>
  <c r="I20" i="6" s="1"/>
  <c r="E21" i="6" s="1"/>
  <c r="D10" i="5"/>
  <c r="J10" i="5" s="1"/>
  <c r="M9" i="5"/>
  <c r="C10" i="5" s="1"/>
  <c r="F21" i="6" l="1"/>
  <c r="H20" i="6"/>
  <c r="D21" i="6" s="1"/>
  <c r="G21" i="6" s="1"/>
  <c r="I21" i="6" s="1"/>
  <c r="E22" i="6" s="1"/>
  <c r="E10" i="5"/>
  <c r="G10" i="5" s="1"/>
  <c r="F22" i="6" l="1"/>
  <c r="H21" i="6"/>
  <c r="D22" i="6" s="1"/>
  <c r="G22" i="6" s="1"/>
  <c r="I22" i="6" s="1"/>
  <c r="E23" i="6" s="1"/>
  <c r="K10" i="5"/>
  <c r="H10" i="5"/>
  <c r="L10" i="5" s="1"/>
  <c r="D11" i="5"/>
  <c r="M10" i="5"/>
  <c r="C11" i="5" s="1"/>
  <c r="F23" i="6" l="1"/>
  <c r="H23" i="6" s="1"/>
  <c r="H22" i="6"/>
  <c r="D23" i="6" s="1"/>
  <c r="E11" i="5"/>
  <c r="G11" i="5" s="1"/>
  <c r="J11" i="5"/>
  <c r="G23" i="6" l="1"/>
  <c r="I23" i="6" s="1"/>
  <c r="E24" i="6" s="1"/>
  <c r="F24" i="6" s="1"/>
  <c r="D24" i="6"/>
  <c r="G24" i="6" s="1"/>
  <c r="I24" i="6" s="1"/>
  <c r="K11" i="5"/>
  <c r="H11" i="5"/>
  <c r="L11" i="5" s="1"/>
  <c r="D12" i="5" s="1"/>
  <c r="J12" i="5"/>
  <c r="M11" i="5"/>
  <c r="C12" i="5" s="1"/>
  <c r="E12" i="5" s="1"/>
  <c r="H24" i="6" l="1"/>
  <c r="G12" i="5"/>
  <c r="K12" i="5" l="1"/>
  <c r="H12" i="5"/>
  <c r="L12" i="5" l="1"/>
  <c r="D13" i="5"/>
  <c r="M12" i="5"/>
  <c r="C13" i="5" s="1"/>
  <c r="E13" i="5" l="1"/>
  <c r="J13" i="5"/>
  <c r="G13" i="5" l="1"/>
  <c r="K13" i="5" l="1"/>
  <c r="H13" i="5"/>
  <c r="L13" i="5" s="1"/>
  <c r="D14" i="5" l="1"/>
  <c r="M13" i="5"/>
  <c r="C14" i="5" s="1"/>
  <c r="E14" i="5" l="1"/>
  <c r="J14" i="5"/>
  <c r="G14" i="5" l="1"/>
  <c r="K14" i="5" l="1"/>
  <c r="H14" i="5"/>
  <c r="L14" i="5" s="1"/>
  <c r="D15" i="5" l="1"/>
  <c r="M14" i="5"/>
  <c r="C15" i="5" s="1"/>
  <c r="E15" i="5" l="1"/>
  <c r="G15" i="5"/>
  <c r="K15" i="5" s="1"/>
  <c r="H15" i="5"/>
  <c r="J15" i="5"/>
  <c r="L15" i="5" l="1"/>
  <c r="D16" i="5" s="1"/>
  <c r="M15" i="5"/>
  <c r="C16" i="5" s="1"/>
  <c r="E16" i="5" l="1"/>
  <c r="G16" i="5"/>
  <c r="K16" i="5" s="1"/>
  <c r="J16" i="5"/>
  <c r="H16" i="5"/>
  <c r="L16" i="5" s="1"/>
  <c r="D17" i="5" s="1"/>
  <c r="J17" i="5" l="1"/>
  <c r="M16" i="5"/>
  <c r="C17" i="5" s="1"/>
  <c r="E17" i="5" s="1"/>
  <c r="G17" i="5" l="1"/>
  <c r="K17" i="5" l="1"/>
  <c r="H17" i="5"/>
  <c r="L17" i="5" s="1"/>
  <c r="D18" i="5" l="1"/>
  <c r="M17" i="5"/>
  <c r="C18" i="5" s="1"/>
  <c r="E18" i="5" s="1"/>
  <c r="G18" i="5" l="1"/>
  <c r="K18" i="5" s="1"/>
  <c r="J18" i="5"/>
  <c r="H18" i="5" l="1"/>
  <c r="L18" i="5"/>
  <c r="D19" i="5" s="1"/>
  <c r="J19" i="5"/>
  <c r="M18" i="5"/>
  <c r="C19" i="5" s="1"/>
  <c r="E19" i="5" l="1"/>
  <c r="G19" i="5" l="1"/>
  <c r="K19" i="5" l="1"/>
  <c r="H19" i="5"/>
  <c r="L19" i="5" s="1"/>
  <c r="D20" i="5" l="1"/>
  <c r="M19" i="5"/>
  <c r="C20" i="5" s="1"/>
  <c r="E20" i="5" l="1"/>
  <c r="G20" i="5"/>
  <c r="K20" i="5" s="1"/>
  <c r="J20" i="5"/>
  <c r="H20" i="5" l="1"/>
  <c r="L20" i="5" s="1"/>
  <c r="D21" i="5" s="1"/>
  <c r="J21" i="5" s="1"/>
  <c r="M20" i="5" l="1"/>
  <c r="C21" i="5" s="1"/>
  <c r="E21" i="5"/>
  <c r="G21" i="5" l="1"/>
  <c r="K21" i="5"/>
  <c r="H21" i="5"/>
  <c r="L21" i="5" s="1"/>
  <c r="D22" i="5" s="1"/>
  <c r="M21" i="5" l="1"/>
  <c r="C22" i="5" s="1"/>
  <c r="E22" i="5"/>
  <c r="G22" i="5"/>
  <c r="K22" i="5" s="1"/>
  <c r="H22" i="5"/>
  <c r="J22" i="5"/>
  <c r="L22" i="5" l="1"/>
  <c r="D23" i="5" s="1"/>
  <c r="M22" i="5"/>
  <c r="C23" i="5" s="1"/>
  <c r="E23" i="5" l="1"/>
  <c r="J23" i="5"/>
  <c r="G23" i="5" l="1"/>
  <c r="K23" i="5" l="1"/>
  <c r="H23" i="5"/>
  <c r="L23" i="5" s="1"/>
  <c r="D24" i="5" l="1"/>
  <c r="M23" i="5"/>
  <c r="C24" i="5" s="1"/>
  <c r="E24" i="5" s="1"/>
  <c r="G24" i="5" l="1"/>
  <c r="K24" i="5" s="1"/>
  <c r="J24" i="5"/>
  <c r="H24" i="5"/>
  <c r="L24" i="5" s="1"/>
  <c r="M24" i="5" s="1"/>
  <c r="C25" i="5" s="1"/>
  <c r="D25" i="5" l="1"/>
  <c r="E25" i="5"/>
  <c r="J25" i="5"/>
  <c r="G25" i="5" l="1"/>
  <c r="K25" i="5" l="1"/>
  <c r="H25" i="5"/>
  <c r="L25" i="5" s="1"/>
  <c r="D26" i="5" l="1"/>
  <c r="M25" i="5"/>
  <c r="C26" i="5" s="1"/>
  <c r="E26" i="5" s="1"/>
  <c r="G26" i="5" l="1"/>
  <c r="K26" i="5" s="1"/>
  <c r="J26" i="5"/>
  <c r="H26" i="5"/>
  <c r="L26" i="5" s="1"/>
  <c r="D27" i="5" s="1"/>
  <c r="J27" i="5" l="1"/>
  <c r="M26" i="5"/>
  <c r="C27" i="5" s="1"/>
  <c r="E27" i="5" s="1"/>
  <c r="G27" i="5" l="1"/>
  <c r="K27" i="5" l="1"/>
  <c r="H27" i="5"/>
  <c r="L27" i="5" s="1"/>
  <c r="D28" i="5" l="1"/>
  <c r="M27" i="5"/>
  <c r="C28" i="5" s="1"/>
  <c r="E28" i="5" l="1"/>
  <c r="G28" i="5"/>
  <c r="K28" i="5" s="1"/>
  <c r="J28" i="5"/>
  <c r="H28" i="5"/>
  <c r="L28" i="5" l="1"/>
  <c r="D29" i="5" s="1"/>
  <c r="M28" i="5" l="1"/>
  <c r="C29" i="5" s="1"/>
  <c r="J29" i="5"/>
  <c r="E29" i="5" l="1"/>
  <c r="G29" i="5" s="1"/>
  <c r="K29" i="5" l="1"/>
  <c r="H29" i="5"/>
  <c r="L29" i="5" s="1"/>
  <c r="D30" i="5" l="1"/>
  <c r="M29" i="5"/>
  <c r="C30" i="5" s="1"/>
  <c r="J30" i="5" l="1"/>
  <c r="E30" i="5"/>
  <c r="G30" i="5"/>
  <c r="K30" i="5" s="1"/>
  <c r="H30" i="5" l="1"/>
  <c r="L30" i="5" s="1"/>
  <c r="D31" i="5" s="1"/>
  <c r="J31" i="5" s="1"/>
  <c r="M30" i="5" l="1"/>
  <c r="C31" i="5" s="1"/>
  <c r="E31" i="5" l="1"/>
  <c r="G31" i="5"/>
  <c r="H31" i="5" l="1"/>
  <c r="K31" i="5"/>
  <c r="L31" i="5" l="1"/>
  <c r="D32" i="5" l="1"/>
  <c r="M31" i="5"/>
  <c r="C32" i="5" s="1"/>
  <c r="E32" i="5" l="1"/>
  <c r="G32" i="5"/>
  <c r="K32" i="5" s="1"/>
  <c r="J32" i="5"/>
  <c r="H32" i="5"/>
  <c r="L32" i="5" s="1"/>
  <c r="D33" i="5" s="1"/>
  <c r="J33" i="5" l="1"/>
  <c r="M32" i="5"/>
  <c r="C33" i="5" s="1"/>
  <c r="E33" i="5" l="1"/>
  <c r="G33" i="5"/>
  <c r="K33" i="5" l="1"/>
  <c r="H33" i="5"/>
  <c r="L33" i="5" s="1"/>
  <c r="D34" i="5" s="1"/>
  <c r="J34" i="5" l="1"/>
  <c r="M33" i="5"/>
  <c r="C34" i="5" s="1"/>
  <c r="E34" i="5" l="1"/>
  <c r="G34" i="5" s="1"/>
  <c r="K34" i="5" l="1"/>
  <c r="H34" i="5"/>
  <c r="L34" i="5" s="1"/>
  <c r="D35" i="5" s="1"/>
  <c r="M34" i="5"/>
  <c r="C35" i="5" s="1"/>
  <c r="E35" i="5" l="1"/>
  <c r="G35" i="5"/>
  <c r="K35" i="5" s="1"/>
  <c r="J35" i="5"/>
  <c r="H35" i="5"/>
  <c r="L35" i="5" s="1"/>
  <c r="D36" i="5" s="1"/>
  <c r="J36" i="5" l="1"/>
  <c r="M35" i="5"/>
  <c r="C36" i="5" s="1"/>
  <c r="E36" i="5" l="1"/>
  <c r="G36" i="5"/>
  <c r="K36" i="5" l="1"/>
  <c r="H36" i="5"/>
  <c r="L36" i="5" l="1"/>
  <c r="D37" i="5" l="1"/>
  <c r="J37" i="5" s="1"/>
  <c r="M36" i="5"/>
  <c r="C37" i="5" s="1"/>
  <c r="E37" i="5" s="1"/>
  <c r="G37" i="5"/>
  <c r="K37" i="5" l="1"/>
  <c r="H37" i="5"/>
  <c r="L37" i="5" s="1"/>
  <c r="D38" i="5" l="1"/>
  <c r="M37" i="5"/>
  <c r="C38" i="5" s="1"/>
  <c r="E38" i="5" l="1"/>
  <c r="G38" i="5"/>
  <c r="K38" i="5" s="1"/>
  <c r="J38" i="5"/>
  <c r="H38" i="5"/>
  <c r="L38" i="5" s="1"/>
  <c r="D39" i="5" s="1"/>
  <c r="J39" i="5" l="1"/>
  <c r="M38" i="5"/>
  <c r="C39" i="5" s="1"/>
  <c r="E39" i="5" l="1"/>
  <c r="G39" i="5"/>
  <c r="K39" i="5" l="1"/>
  <c r="H39" i="5"/>
  <c r="L39" i="5" s="1"/>
  <c r="D40" i="5" s="1"/>
  <c r="M39" i="5"/>
  <c r="C40" i="5" s="1"/>
  <c r="E40" i="5" l="1"/>
  <c r="G40" i="5"/>
  <c r="K40" i="5" s="1"/>
  <c r="J40" i="5"/>
  <c r="H40" i="5"/>
  <c r="L40" i="5" s="1"/>
  <c r="D41" i="5" s="1"/>
  <c r="J41" i="5" l="1"/>
  <c r="M40" i="5"/>
  <c r="C41" i="5" s="1"/>
  <c r="E41" i="5" l="1"/>
  <c r="G41" i="5"/>
  <c r="K41" i="5" l="1"/>
  <c r="H41" i="5"/>
  <c r="L41" i="5" s="1"/>
  <c r="D42" i="5" s="1"/>
  <c r="M41" i="5"/>
  <c r="C42" i="5" s="1"/>
  <c r="E42" i="5" l="1"/>
  <c r="G42" i="5"/>
  <c r="K42" i="5" s="1"/>
  <c r="J42" i="5"/>
  <c r="H42" i="5"/>
  <c r="L42" i="5" l="1"/>
  <c r="D43" i="5" s="1"/>
  <c r="J43" i="5"/>
  <c r="M42" i="5"/>
  <c r="C43" i="5" s="1"/>
  <c r="E43" i="5" l="1"/>
  <c r="G43" i="5"/>
  <c r="K43" i="5" l="1"/>
  <c r="H43" i="5"/>
  <c r="L43" i="5" s="1"/>
  <c r="D44" i="5" s="1"/>
  <c r="M43" i="5"/>
  <c r="C44" i="5" s="1"/>
  <c r="E44" i="5" l="1"/>
  <c r="J44" i="5"/>
  <c r="G44" i="5" l="1"/>
  <c r="K44" i="5" l="1"/>
  <c r="H44" i="5"/>
  <c r="L44" i="5" s="1"/>
  <c r="D45" i="5" l="1"/>
  <c r="M44" i="5"/>
  <c r="C45" i="5" s="1"/>
  <c r="E45" i="5" l="1"/>
  <c r="G45" i="5"/>
  <c r="K45" i="5" s="1"/>
  <c r="J45" i="5"/>
  <c r="H45" i="5"/>
  <c r="L45" i="5" s="1"/>
  <c r="D46" i="5" s="1"/>
  <c r="J46" i="5" l="1"/>
  <c r="M45" i="5"/>
  <c r="C46" i="5" s="1"/>
  <c r="E46" i="5" l="1"/>
  <c r="G46" i="5"/>
  <c r="K46" i="5" l="1"/>
  <c r="H46" i="5"/>
  <c r="L46" i="5" s="1"/>
  <c r="D47" i="5" s="1"/>
  <c r="M46" i="5"/>
  <c r="C47" i="5" s="1"/>
  <c r="E47" i="5" l="1"/>
  <c r="G47" i="5"/>
  <c r="K47" i="5" s="1"/>
  <c r="J47" i="5"/>
  <c r="H47" i="5"/>
  <c r="L47" i="5" l="1"/>
  <c r="D48" i="5" s="1"/>
  <c r="J48" i="5"/>
  <c r="M47" i="5"/>
  <c r="C48" i="5" s="1"/>
  <c r="E48" i="5" s="1"/>
  <c r="G48" i="5" l="1"/>
  <c r="K48" i="5" l="1"/>
  <c r="H48" i="5"/>
  <c r="L48" i="5" s="1"/>
  <c r="D49" i="5" l="1"/>
  <c r="M48" i="5"/>
  <c r="C49" i="5" s="1"/>
  <c r="E49" i="5" l="1"/>
  <c r="J49" i="5"/>
  <c r="G49" i="5" l="1"/>
  <c r="K49" i="5" l="1"/>
  <c r="H49" i="5"/>
  <c r="L49" i="5" s="1"/>
  <c r="D50" i="5" l="1"/>
  <c r="M49" i="5"/>
  <c r="C50" i="5" s="1"/>
  <c r="E50" i="5" l="1"/>
  <c r="G50" i="5"/>
  <c r="K50" i="5" s="1"/>
  <c r="H50" i="5"/>
  <c r="J50" i="5"/>
  <c r="L50" i="5" l="1"/>
  <c r="D51" i="5" s="1"/>
  <c r="M50" i="5"/>
  <c r="C51" i="5" s="1"/>
  <c r="E51" i="5" l="1"/>
  <c r="G51" i="5"/>
  <c r="K51" i="5" s="1"/>
  <c r="J51" i="5"/>
  <c r="H51" i="5"/>
  <c r="L51" i="5" s="1"/>
  <c r="D52" i="5" s="1"/>
  <c r="J52" i="5" l="1"/>
  <c r="M51" i="5"/>
  <c r="C52" i="5" s="1"/>
  <c r="E52" i="5" l="1"/>
  <c r="G52" i="5"/>
  <c r="K52" i="5" l="1"/>
  <c r="H52" i="5"/>
  <c r="L52" i="5" s="1"/>
  <c r="D53" i="5" s="1"/>
  <c r="M52" i="5"/>
  <c r="C53" i="5" s="1"/>
  <c r="E53" i="5" l="1"/>
  <c r="G53" i="5"/>
  <c r="K53" i="5" s="1"/>
  <c r="H53" i="5"/>
  <c r="J53" i="5"/>
  <c r="L53" i="5" l="1"/>
  <c r="D54" i="5" s="1"/>
  <c r="M53" i="5"/>
  <c r="C54" i="5" s="1"/>
  <c r="E54" i="5" l="1"/>
  <c r="G54" i="5"/>
  <c r="K54" i="5" s="1"/>
  <c r="J54" i="5"/>
  <c r="H54" i="5"/>
  <c r="L54" i="5" s="1"/>
  <c r="D55" i="5"/>
  <c r="J55" i="5" l="1"/>
  <c r="M54" i="5"/>
  <c r="C55" i="5" s="1"/>
  <c r="E55" i="5" l="1"/>
  <c r="G55" i="5"/>
  <c r="K55" i="5" l="1"/>
  <c r="H55" i="5"/>
  <c r="L55" i="5" s="1"/>
  <c r="D56" i="5" s="1"/>
  <c r="M55" i="5"/>
  <c r="C56" i="5" s="1"/>
  <c r="E56" i="5" l="1"/>
  <c r="G56" i="5"/>
  <c r="K56" i="5" s="1"/>
  <c r="J56" i="5"/>
  <c r="H56" i="5"/>
  <c r="L56" i="5" s="1"/>
  <c r="D57" i="5" s="1"/>
  <c r="J57" i="5" l="1"/>
  <c r="M56" i="5"/>
  <c r="C57" i="5" s="1"/>
  <c r="E57" i="5" l="1"/>
  <c r="G57" i="5"/>
  <c r="K57" i="5" l="1"/>
  <c r="H57" i="5"/>
  <c r="L57" i="5" s="1"/>
  <c r="D58" i="5" s="1"/>
  <c r="M57" i="5"/>
  <c r="C58" i="5" s="1"/>
  <c r="E58" i="5" l="1"/>
  <c r="J58" i="5"/>
  <c r="G58" i="5" l="1"/>
  <c r="K58" i="5" l="1"/>
  <c r="H58" i="5"/>
  <c r="L58" i="5" s="1"/>
  <c r="D59" i="5" l="1"/>
  <c r="M58" i="5"/>
  <c r="C59" i="5" s="1"/>
  <c r="E59" i="5" l="1"/>
  <c r="G59" i="5"/>
  <c r="K59" i="5" s="1"/>
  <c r="J59" i="5"/>
  <c r="H59" i="5"/>
  <c r="L59" i="5" s="1"/>
  <c r="D60" i="5" s="1"/>
  <c r="J60" i="5" l="1"/>
  <c r="M59" i="5"/>
  <c r="C60" i="5" s="1"/>
  <c r="E60" i="5" l="1"/>
  <c r="G60" i="5"/>
  <c r="K60" i="5" l="1"/>
  <c r="H60" i="5"/>
  <c r="L60" i="5" s="1"/>
  <c r="D61" i="5" s="1"/>
  <c r="M60" i="5"/>
  <c r="C61" i="5" s="1"/>
  <c r="E61" i="5" l="1"/>
  <c r="G61" i="5"/>
  <c r="K61" i="5" s="1"/>
  <c r="J61" i="5"/>
  <c r="H61" i="5"/>
  <c r="L61" i="5" s="1"/>
  <c r="D62" i="5" s="1"/>
  <c r="J62" i="5" l="1"/>
  <c r="M61" i="5"/>
  <c r="C62" i="5" s="1"/>
  <c r="E62" i="5" l="1"/>
  <c r="G62" i="5"/>
  <c r="K62" i="5" l="1"/>
  <c r="H62" i="5"/>
  <c r="L62" i="5" s="1"/>
  <c r="D63" i="5" s="1"/>
  <c r="M62" i="5"/>
  <c r="C63" i="5" s="1"/>
  <c r="E63" i="5" l="1"/>
  <c r="G63" i="5"/>
  <c r="K63" i="5" s="1"/>
  <c r="J63" i="5"/>
  <c r="H63" i="5"/>
  <c r="L63" i="5" s="1"/>
  <c r="D64" i="5"/>
  <c r="J64" i="5" l="1"/>
  <c r="M63" i="5"/>
  <c r="C64" i="5" s="1"/>
  <c r="E64" i="5" l="1"/>
  <c r="G64" i="5"/>
  <c r="K64" i="5" l="1"/>
  <c r="H64" i="5"/>
  <c r="L64" i="5" s="1"/>
  <c r="D65" i="5" s="1"/>
  <c r="M64" i="5"/>
  <c r="C65" i="5" s="1"/>
  <c r="E65" i="5" l="1"/>
  <c r="G65" i="5"/>
  <c r="K65" i="5" s="1"/>
  <c r="J65" i="5"/>
  <c r="H65" i="5"/>
  <c r="L65" i="5" s="1"/>
  <c r="D66" i="5"/>
  <c r="J66" i="5" l="1"/>
  <c r="M65" i="5"/>
  <c r="C66" i="5" s="1"/>
  <c r="E66" i="5" l="1"/>
  <c r="G66" i="5" s="1"/>
  <c r="K66" i="5" l="1"/>
  <c r="H66" i="5"/>
  <c r="L66" i="5" s="1"/>
  <c r="D67" i="5" s="1"/>
  <c r="M66" i="5"/>
  <c r="C67" i="5" s="1"/>
  <c r="E67" i="5" l="1"/>
  <c r="G67" i="5"/>
  <c r="K67" i="5" s="1"/>
  <c r="J67" i="5"/>
  <c r="H67" i="5"/>
  <c r="L67" i="5" s="1"/>
  <c r="D68" i="5" s="1"/>
  <c r="J68" i="5" l="1"/>
  <c r="M67" i="5"/>
  <c r="C68" i="5" s="1"/>
  <c r="E68" i="5" l="1"/>
  <c r="G68" i="5"/>
  <c r="K68" i="5" l="1"/>
  <c r="H68" i="5"/>
  <c r="L68" i="5" s="1"/>
  <c r="D69" i="5" s="1"/>
  <c r="M68" i="5"/>
  <c r="C69" i="5" s="1"/>
  <c r="E69" i="5" l="1"/>
  <c r="G69" i="5"/>
  <c r="K69" i="5" s="1"/>
  <c r="J69" i="5"/>
  <c r="H69" i="5"/>
  <c r="L69" i="5" s="1"/>
  <c r="D70" i="5"/>
  <c r="J70" i="5" l="1"/>
  <c r="M69" i="5"/>
  <c r="C70" i="5" s="1"/>
  <c r="E70" i="5" l="1"/>
  <c r="G70" i="5"/>
  <c r="K70" i="5" l="1"/>
  <c r="H70" i="5"/>
  <c r="L70" i="5" s="1"/>
  <c r="D71" i="5" s="1"/>
  <c r="M70" i="5"/>
  <c r="C71" i="5" s="1"/>
  <c r="E71" i="5" l="1"/>
  <c r="G71" i="5" s="1"/>
  <c r="J71" i="5"/>
  <c r="K71" i="5" l="1"/>
  <c r="H71" i="5"/>
  <c r="L71" i="5" s="1"/>
  <c r="D72" i="5" s="1"/>
  <c r="M71" i="5"/>
  <c r="C72" i="5" s="1"/>
  <c r="E72" i="5" l="1"/>
  <c r="G72" i="5" s="1"/>
  <c r="J72" i="5"/>
  <c r="K72" i="5" l="1"/>
  <c r="H72" i="5"/>
  <c r="L72" i="5" s="1"/>
  <c r="D73" i="5" s="1"/>
  <c r="J73" i="5" s="1"/>
  <c r="M72" i="5"/>
  <c r="C73" i="5" s="1"/>
  <c r="E73" i="5" l="1"/>
  <c r="G73" i="5"/>
  <c r="K73" i="5" l="1"/>
  <c r="H73" i="5"/>
  <c r="L73" i="5" s="1"/>
  <c r="D74" i="5" l="1"/>
  <c r="M73" i="5"/>
  <c r="C74" i="5" s="1"/>
  <c r="E74" i="5" l="1"/>
  <c r="G74" i="5"/>
  <c r="K74" i="5" s="1"/>
  <c r="H74" i="5"/>
  <c r="J74" i="5"/>
  <c r="L74" i="5" l="1"/>
  <c r="D75" i="5" s="1"/>
  <c r="M74" i="5"/>
  <c r="C75" i="5" s="1"/>
  <c r="E75" i="5" l="1"/>
  <c r="G75" i="5"/>
  <c r="K75" i="5" s="1"/>
  <c r="J75" i="5"/>
  <c r="H75" i="5"/>
  <c r="L75" i="5" s="1"/>
  <c r="D76" i="5"/>
  <c r="J76" i="5" s="1"/>
  <c r="M75" i="5" l="1"/>
  <c r="C76" i="5" s="1"/>
  <c r="E76" i="5" l="1"/>
  <c r="G76" i="5"/>
  <c r="K76" i="5" l="1"/>
  <c r="H76" i="5"/>
  <c r="L76" i="5" s="1"/>
  <c r="D77" i="5" l="1"/>
  <c r="M76" i="5"/>
  <c r="C77" i="5" s="1"/>
  <c r="E77" i="5" l="1"/>
  <c r="G77" i="5"/>
  <c r="K77" i="5" s="1"/>
  <c r="J77" i="5"/>
  <c r="H77" i="5"/>
  <c r="L77" i="5" s="1"/>
  <c r="D78" i="5"/>
  <c r="J78" i="5" s="1"/>
  <c r="M77" i="5" l="1"/>
  <c r="C78" i="5" s="1"/>
  <c r="E78" i="5" l="1"/>
  <c r="G78" i="5"/>
  <c r="K78" i="5" l="1"/>
  <c r="H78" i="5"/>
  <c r="L78" i="5" l="1"/>
  <c r="D79" i="5" l="1"/>
  <c r="M78" i="5"/>
  <c r="C79" i="5" s="1"/>
  <c r="E79" i="5" l="1"/>
  <c r="G79" i="5"/>
  <c r="K79" i="5" s="1"/>
  <c r="J79" i="5"/>
  <c r="H79" i="5"/>
  <c r="L79" i="5" s="1"/>
  <c r="D80" i="5" s="1"/>
  <c r="J80" i="5" s="1"/>
  <c r="M79" i="5" l="1"/>
  <c r="C80" i="5" s="1"/>
  <c r="E80" i="5" s="1"/>
  <c r="G80" i="5" s="1"/>
  <c r="K80" i="5" s="1"/>
  <c r="H80" i="5" l="1"/>
  <c r="L80" i="5" s="1"/>
  <c r="D81" i="5" s="1"/>
  <c r="J81" i="5"/>
  <c r="M80" i="5" l="1"/>
  <c r="C81" i="5" s="1"/>
  <c r="E81" i="5" l="1"/>
  <c r="G81" i="5"/>
  <c r="K81" i="5" l="1"/>
  <c r="H81" i="5"/>
  <c r="L81" i="5" s="1"/>
  <c r="M81" i="5" l="1"/>
  <c r="C82" i="5" s="1"/>
  <c r="D82" i="5"/>
  <c r="J82" i="5" s="1"/>
  <c r="E82" i="5" l="1"/>
  <c r="G82" i="5"/>
  <c r="K82" i="5" l="1"/>
  <c r="H82" i="5"/>
  <c r="L82" i="5" l="1"/>
  <c r="D83" i="5" l="1"/>
  <c r="M82" i="5"/>
  <c r="C83" i="5" s="1"/>
  <c r="E83" i="5" l="1"/>
  <c r="G83" i="5"/>
  <c r="K83" i="5" s="1"/>
  <c r="J83" i="5"/>
  <c r="H83" i="5"/>
  <c r="L83" i="5" s="1"/>
  <c r="D84" i="5" s="1"/>
  <c r="J84" i="5" l="1"/>
  <c r="M83" i="5"/>
  <c r="C84" i="5" s="1"/>
  <c r="E84" i="5" l="1"/>
  <c r="G84" i="5" l="1"/>
  <c r="K84" i="5" l="1"/>
  <c r="H84" i="5"/>
  <c r="L84" i="5" s="1"/>
  <c r="D85" i="5" l="1"/>
  <c r="M84" i="5"/>
  <c r="C85" i="5" s="1"/>
  <c r="E85" i="5" l="1"/>
  <c r="G85" i="5"/>
  <c r="K85" i="5" s="1"/>
  <c r="J85" i="5"/>
  <c r="H85" i="5"/>
  <c r="L85" i="5" s="1"/>
  <c r="D86" i="5" s="1"/>
  <c r="J86" i="5" l="1"/>
  <c r="M85" i="5"/>
  <c r="C86" i="5" s="1"/>
  <c r="E86" i="5" l="1"/>
  <c r="G86" i="5"/>
  <c r="K86" i="5" l="1"/>
  <c r="H86" i="5"/>
  <c r="L86" i="5" s="1"/>
  <c r="D87" i="5" s="1"/>
  <c r="M86" i="5"/>
  <c r="C87" i="5" s="1"/>
  <c r="E87" i="5" s="1"/>
  <c r="G87" i="5" l="1"/>
  <c r="K87" i="5" s="1"/>
  <c r="J87" i="5"/>
  <c r="H87" i="5"/>
  <c r="L87" i="5" s="1"/>
  <c r="D88" i="5" s="1"/>
  <c r="J88" i="5" l="1"/>
  <c r="M87" i="5"/>
  <c r="C88" i="5" s="1"/>
  <c r="E88" i="5" s="1"/>
  <c r="G88" i="5" l="1"/>
  <c r="K88" i="5" l="1"/>
  <c r="H88" i="5"/>
  <c r="L88" i="5" s="1"/>
  <c r="D89" i="5" l="1"/>
  <c r="M88" i="5"/>
  <c r="C89" i="5" s="1"/>
  <c r="E89" i="5" s="1"/>
  <c r="G89" i="5" l="1"/>
  <c r="K89" i="5" s="1"/>
  <c r="J89" i="5"/>
  <c r="H89" i="5"/>
  <c r="L89" i="5" s="1"/>
  <c r="D90" i="5" s="1"/>
  <c r="J90" i="5" l="1"/>
  <c r="M89" i="5"/>
  <c r="C90" i="5" s="1"/>
  <c r="E90" i="5" s="1"/>
  <c r="G90" i="5" l="1"/>
  <c r="K90" i="5" l="1"/>
  <c r="H90" i="5"/>
  <c r="L90" i="5" s="1"/>
  <c r="D91" i="5" l="1"/>
  <c r="M90" i="5"/>
  <c r="C91" i="5" s="1"/>
  <c r="E91" i="5" l="1"/>
  <c r="G91" i="5"/>
  <c r="K91" i="5" s="1"/>
  <c r="H91" i="5"/>
  <c r="J91" i="5"/>
  <c r="L91" i="5" l="1"/>
  <c r="D92" i="5" s="1"/>
  <c r="M91" i="5"/>
  <c r="C92" i="5" s="1"/>
  <c r="E92" i="5" l="1"/>
  <c r="G92" i="5"/>
  <c r="K92" i="5" s="1"/>
  <c r="J92" i="5"/>
  <c r="H92" i="5"/>
  <c r="L92" i="5" s="1"/>
  <c r="D93" i="5" s="1"/>
  <c r="J93" i="5" l="1"/>
  <c r="M92" i="5"/>
  <c r="C93" i="5" s="1"/>
  <c r="E93" i="5" s="1"/>
  <c r="G93" i="5" l="1"/>
  <c r="K93" i="5" l="1"/>
  <c r="H93" i="5"/>
  <c r="L93" i="5" s="1"/>
  <c r="D94" i="5" l="1"/>
  <c r="M93" i="5"/>
  <c r="C94" i="5" s="1"/>
  <c r="E94" i="5" l="1"/>
  <c r="G94" i="5"/>
  <c r="K94" i="5" s="1"/>
  <c r="J94" i="5"/>
  <c r="H94" i="5"/>
  <c r="L94" i="5" s="1"/>
  <c r="D95" i="5" s="1"/>
  <c r="J95" i="5" l="1"/>
  <c r="M94" i="5"/>
  <c r="C95" i="5" s="1"/>
  <c r="E95" i="5" l="1"/>
  <c r="G95" i="5"/>
  <c r="K95" i="5" l="1"/>
  <c r="H95" i="5"/>
  <c r="L95" i="5" s="1"/>
  <c r="D96" i="5" s="1"/>
  <c r="M95" i="5"/>
  <c r="C96" i="5" s="1"/>
  <c r="E96" i="5" l="1"/>
  <c r="G96" i="5"/>
  <c r="K96" i="5" s="1"/>
  <c r="J96" i="5"/>
  <c r="H96" i="5"/>
  <c r="L96" i="5" s="1"/>
  <c r="D97" i="5"/>
  <c r="J97" i="5" l="1"/>
  <c r="M96" i="5"/>
  <c r="C97" i="5" s="1"/>
  <c r="E97" i="5" l="1"/>
  <c r="G97" i="5"/>
  <c r="K97" i="5" l="1"/>
  <c r="H97" i="5"/>
  <c r="L97" i="5" s="1"/>
  <c r="D98" i="5" s="1"/>
  <c r="M97" i="5"/>
  <c r="C98" i="5" s="1"/>
  <c r="E98" i="5" l="1"/>
  <c r="G98" i="5"/>
  <c r="K98" i="5" s="1"/>
  <c r="J98" i="5"/>
  <c r="H98" i="5"/>
  <c r="L98" i="5" s="1"/>
  <c r="D99" i="5" s="1"/>
  <c r="J99" i="5" l="1"/>
  <c r="M98" i="5"/>
  <c r="C99" i="5" s="1"/>
  <c r="E99" i="5" l="1"/>
  <c r="G99" i="5"/>
  <c r="K99" i="5" l="1"/>
  <c r="H99" i="5"/>
  <c r="L99" i="5" s="1"/>
  <c r="D100" i="5" s="1"/>
  <c r="M99" i="5"/>
  <c r="C100" i="5" s="1"/>
  <c r="E100" i="5" l="1"/>
  <c r="G100" i="5"/>
  <c r="K100" i="5" s="1"/>
  <c r="J100" i="5"/>
  <c r="H100" i="5"/>
  <c r="L100" i="5" s="1"/>
  <c r="D101" i="5" s="1"/>
  <c r="J101" i="5" l="1"/>
  <c r="M100" i="5"/>
  <c r="C101" i="5" s="1"/>
  <c r="E101" i="5" l="1"/>
  <c r="G101" i="5"/>
  <c r="K101" i="5" l="1"/>
  <c r="H101" i="5"/>
  <c r="L101" i="5" s="1"/>
  <c r="D102" i="5" s="1"/>
  <c r="M101" i="5"/>
  <c r="C102" i="5" s="1"/>
  <c r="E102" i="5" l="1"/>
  <c r="G102" i="5"/>
  <c r="K102" i="5" s="1"/>
  <c r="J102" i="5"/>
  <c r="H102" i="5"/>
  <c r="L102" i="5" s="1"/>
  <c r="D103" i="5" s="1"/>
  <c r="J103" i="5" l="1"/>
  <c r="M102" i="5"/>
  <c r="C103" i="5" s="1"/>
  <c r="E103" i="5" l="1"/>
  <c r="G103" i="5" l="1"/>
  <c r="K103" i="5" l="1"/>
  <c r="H103" i="5"/>
  <c r="L103" i="5" s="1"/>
  <c r="M103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<sst xmlns="http://schemas.openxmlformats.org/spreadsheetml/2006/main" count="84" uniqueCount="53">
  <si>
    <t>x1</t>
  </si>
  <si>
    <t>x2</t>
  </si>
  <si>
    <t>x3</t>
  </si>
  <si>
    <t>f(x1, x2)</t>
  </si>
  <si>
    <t>2x^2 + 3x - 9 = 0</t>
  </si>
  <si>
    <t>Первонаальное значение x:</t>
  </si>
  <si>
    <t>Первоначальное значение x:</t>
  </si>
  <si>
    <t>Значение левой части:</t>
  </si>
  <si>
    <t>i</t>
  </si>
  <si>
    <t>x</t>
  </si>
  <si>
    <t>sinx</t>
  </si>
  <si>
    <t>Δyᵢ</t>
  </si>
  <si>
    <t>Δ²yᵢ</t>
  </si>
  <si>
    <t>Δ³yᵢ</t>
  </si>
  <si>
    <t>Δ⁴yᵢ</t>
  </si>
  <si>
    <t>Δ⁵yᵢ</t>
  </si>
  <si>
    <t>Δ⁶yᵢ</t>
  </si>
  <si>
    <t>t</t>
  </si>
  <si>
    <t>k</t>
  </si>
  <si>
    <t>f1(x1, x2)</t>
  </si>
  <si>
    <t>f2(x1, x2)</t>
  </si>
  <si>
    <t>x1^(k+1)</t>
  </si>
  <si>
    <t>x2^(k+1)</t>
  </si>
  <si>
    <t>x1^(k+1) - x1^k</t>
  </si>
  <si>
    <t>x2^(k+1) - x2^k</t>
  </si>
  <si>
    <t>f`(x1, x2)</t>
  </si>
  <si>
    <t>f`^(-1) (x1, x2)</t>
  </si>
  <si>
    <t>f`^(-1) (x1, x2)*f`(x1, x2)</t>
  </si>
  <si>
    <t>xk</t>
  </si>
  <si>
    <t>yk</t>
  </si>
  <si>
    <t>f(xk, yk)</t>
  </si>
  <si>
    <t>|(xk)</t>
  </si>
  <si>
    <t>g(|(xk), yk)</t>
  </si>
  <si>
    <t>fx`(xk, yk)</t>
  </si>
  <si>
    <t>fy`(xk, yk)</t>
  </si>
  <si>
    <t>Rx`(|(xk), yk)</t>
  </si>
  <si>
    <t>qk</t>
  </si>
  <si>
    <t>pk</t>
  </si>
  <si>
    <t>gy`(|(xk), yk)</t>
  </si>
  <si>
    <t>x1 + f1(x2)</t>
  </si>
  <si>
    <t>x2 + f2(x1)</t>
  </si>
  <si>
    <t>a</t>
  </si>
  <si>
    <t>b</t>
  </si>
  <si>
    <t>h</t>
  </si>
  <si>
    <t>y</t>
  </si>
  <si>
    <t>Пло трапеции:</t>
  </si>
  <si>
    <t>Разность по трапеции:</t>
  </si>
  <si>
    <t>По Симпсону:</t>
  </si>
  <si>
    <t>Разность по Симпсону:</t>
  </si>
  <si>
    <t>y(x)</t>
  </si>
  <si>
    <t>Сумма</t>
  </si>
  <si>
    <t>(y-y(x))^2</t>
  </si>
  <si>
    <t>y+B16:D862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</si>
</sst>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0000"/>
  </numFmts>
  <fonts count="2" x14ac:knownFonts="1">
    <font>
      <sz val="11"/>
      <color theme="1"/>
      <name val="Calibri"/>
      <family val="2"/>
      <scheme val="minor"/>
    </font>
    <font>
      <sz val="8"/>
      <color rgb="FF383A42"/>
      <name val="Courier New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2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0" xfId="0" applyAlignment="1">
      <alignment horizontal="right"/>
    </xf>
    <xf numFmtId="0" fontId="0" fillId="0" borderId="7" xfId="0" applyBorder="1"/>
    <xf numFmtId="0" fontId="0" fillId="0" borderId="1" xfId="0" applyBorder="1" applyAlignment="1">
      <alignment horizontal="center" vertical="center"/>
    </xf>
    <xf numFmtId="164" fontId="0" fillId="0" borderId="7" xfId="0" applyNumberFormat="1" applyBorder="1"/>
    <xf numFmtId="164" fontId="0" fillId="0" borderId="9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4" borderId="7" xfId="0" applyNumberFormat="1" applyFill="1" applyBorder="1"/>
    <xf numFmtId="164" fontId="0" fillId="4" borderId="5" xfId="0" applyNumberFormat="1" applyFill="1" applyBorder="1"/>
    <xf numFmtId="164" fontId="0" fillId="2" borderId="7" xfId="0" applyNumberFormat="1" applyFill="1" applyBorder="1"/>
    <xf numFmtId="164" fontId="0" fillId="0" borderId="0" xfId="0" applyNumberFormat="1"/>
    <xf numFmtId="0" fontId="0" fillId="0" borderId="0" xfId="0" applyAlignment="1">
      <alignment horizontal="center"/>
    </xf>
    <xf numFmtId="164" fontId="0" fillId="5" borderId="7" xfId="0" applyNumberFormat="1" applyFill="1" applyBorder="1"/>
    <xf numFmtId="164" fontId="0" fillId="0" borderId="8" xfId="0" applyNumberFormat="1" applyBorder="1"/>
    <xf numFmtId="164" fontId="0" fillId="0" borderId="4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0" xfId="0" applyBorder="1"/>
    <xf numFmtId="0" fontId="0" fillId="0" borderId="13" xfId="0" applyBorder="1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0" xfId="0" applyNumberFormat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18" xfId="0" applyNumberFormat="1" applyBorder="1"/>
    <xf numFmtId="164" fontId="0" fillId="5" borderId="19" xfId="0" applyNumberFormat="1" applyFill="1" applyBorder="1"/>
    <xf numFmtId="164" fontId="0" fillId="0" borderId="19" xfId="0" applyNumberFormat="1" applyBorder="1"/>
    <xf numFmtId="164" fontId="0" fillId="0" borderId="20" xfId="0" applyNumberForma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4.1'!$C$16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4.1'!$B$17:$B$97</c:f>
              <c:numCache>
                <c:formatCode>General</c:formatCode>
                <c:ptCount val="8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</c:numCache>
            </c:numRef>
          </c:xVal>
          <c:yVal>
            <c:numRef>
              <c:f>'Задание 4.1'!$C$17:$C$97</c:f>
              <c:numCache>
                <c:formatCode>General</c:formatCode>
                <c:ptCount val="81"/>
                <c:pt idx="20">
                  <c:v>3.1415926535897931</c:v>
                </c:pt>
                <c:pt idx="21">
                  <c:v>2.8240322242982714</c:v>
                </c:pt>
                <c:pt idx="22">
                  <c:v>2.6905658417935303</c:v>
                </c:pt>
                <c:pt idx="23">
                  <c:v>2.5867816206097221</c:v>
                </c:pt>
                <c:pt idx="24">
                  <c:v>2.4980915447965089</c:v>
                </c:pt>
                <c:pt idx="25">
                  <c:v>2.4188584057763776</c:v>
                </c:pt>
                <c:pt idx="26">
                  <c:v>2.3461938234056499</c:v>
                </c:pt>
                <c:pt idx="27">
                  <c:v>2.2783807635202518</c:v>
                </c:pt>
                <c:pt idx="28">
                  <c:v>2.2142974355881808</c:v>
                </c:pt>
                <c:pt idx="29">
                  <c:v>2.15316056466364</c:v>
                </c:pt>
                <c:pt idx="30">
                  <c:v>2.0943951023931957</c:v>
                </c:pt>
                <c:pt idx="31">
                  <c:v>2.0375616658421931</c:v>
                </c:pt>
                <c:pt idx="32">
                  <c:v>1.9823131728623844</c:v>
                </c:pt>
                <c:pt idx="33">
                  <c:v>1.928367430440407</c:v>
                </c:pt>
                <c:pt idx="34">
                  <c:v>1.8754889808102941</c:v>
                </c:pt>
                <c:pt idx="35">
                  <c:v>1.8234765819369751</c:v>
                </c:pt>
                <c:pt idx="36">
                  <c:v>1.7721542475852274</c:v>
                </c:pt>
                <c:pt idx="37">
                  <c:v>1.7213645995715825</c:v>
                </c:pt>
                <c:pt idx="38">
                  <c:v>1.6709637479564565</c:v>
                </c:pt>
                <c:pt idx="39">
                  <c:v>1.6208171836006666</c:v>
                </c:pt>
                <c:pt idx="40">
                  <c:v>1.5707963267948966</c:v>
                </c:pt>
                <c:pt idx="41">
                  <c:v>1.5207754699891267</c:v>
                </c:pt>
                <c:pt idx="42">
                  <c:v>1.4706289056333366</c:v>
                </c:pt>
                <c:pt idx="43">
                  <c:v>1.4202280540182106</c:v>
                </c:pt>
                <c:pt idx="44">
                  <c:v>1.3694384060045657</c:v>
                </c:pt>
                <c:pt idx="45">
                  <c:v>1.318116071652818</c:v>
                </c:pt>
                <c:pt idx="46">
                  <c:v>1.2661036727794992</c:v>
                </c:pt>
                <c:pt idx="47">
                  <c:v>1.2132252231493861</c:v>
                </c:pt>
                <c:pt idx="48">
                  <c:v>1.1592794807274087</c:v>
                </c:pt>
                <c:pt idx="49">
                  <c:v>1.1040309877476</c:v>
                </c:pt>
                <c:pt idx="50">
                  <c:v>1.0471975511965976</c:v>
                </c:pt>
                <c:pt idx="51">
                  <c:v>0.98843208892615331</c:v>
                </c:pt>
                <c:pt idx="52">
                  <c:v>0.92729521800161208</c:v>
                </c:pt>
                <c:pt idx="53">
                  <c:v>0.86321189006954113</c:v>
                </c:pt>
                <c:pt idx="54">
                  <c:v>0.79539883018414326</c:v>
                </c:pt>
                <c:pt idx="55">
                  <c:v>0.72273424781341555</c:v>
                </c:pt>
                <c:pt idx="56">
                  <c:v>0.64350110879328459</c:v>
                </c:pt>
                <c:pt idx="57">
                  <c:v>0.55481103298007128</c:v>
                </c:pt>
                <c:pt idx="58">
                  <c:v>0.45102681179626258</c:v>
                </c:pt>
                <c:pt idx="59">
                  <c:v>0.31756042929152084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8D-4C9F-B7B5-04CFA79E6924}"/>
            </c:ext>
          </c:extLst>
        </c:ser>
        <c:ser>
          <c:idx val="1"/>
          <c:order val="1"/>
          <c:tx>
            <c:strRef>
              <c:f>'Задание 4.1'!$D$16</c:f>
              <c:strCache>
                <c:ptCount val="1"/>
                <c:pt idx="0">
                  <c:v>y+B16:D862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4.1'!$B$17:$B$97</c:f>
              <c:numCache>
                <c:formatCode>General</c:formatCode>
                <c:ptCount val="8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</c:numCache>
            </c:numRef>
          </c:xVal>
          <c:yVal>
            <c:numRef>
              <c:f>'Задание 4.1'!$D$17:$D$97</c:f>
              <c:numCache>
                <c:formatCode>General</c:formatCode>
                <c:ptCount val="81"/>
                <c:pt idx="0">
                  <c:v>2</c:v>
                </c:pt>
                <c:pt idx="1">
                  <c:v>2.1494381324735992</c:v>
                </c:pt>
                <c:pt idx="2">
                  <c:v>2.2955202066613394</c:v>
                </c:pt>
                <c:pt idx="3">
                  <c:v>2.43496553411123</c:v>
                </c:pt>
                <c:pt idx="4">
                  <c:v>2.5646424733950353</c:v>
                </c:pt>
                <c:pt idx="5">
                  <c:v>2.681638760023334</c:v>
                </c:pt>
                <c:pt idx="6">
                  <c:v>2.7833269096274833</c:v>
                </c:pt>
                <c:pt idx="7">
                  <c:v>2.8674232255940169</c:v>
                </c:pt>
                <c:pt idx="8">
                  <c:v>2.9320390859672263</c:v>
                </c:pt>
                <c:pt idx="9">
                  <c:v>2.9757233578266593</c:v>
                </c:pt>
                <c:pt idx="10">
                  <c:v>2.9974949866040546</c:v>
                </c:pt>
                <c:pt idx="11">
                  <c:v>2.9968650284539189</c:v>
                </c:pt>
                <c:pt idx="12">
                  <c:v>2.9738476308781951</c:v>
                </c:pt>
                <c:pt idx="13">
                  <c:v>2.9289597150038693</c:v>
                </c:pt>
                <c:pt idx="14">
                  <c:v>2.8632093666488738</c:v>
                </c:pt>
                <c:pt idx="15">
                  <c:v>2.7780731968879211</c:v>
                </c:pt>
                <c:pt idx="16">
                  <c:v>2.6754631805511506</c:v>
                </c:pt>
                <c:pt idx="17">
                  <c:v>2.5576837173914169</c:v>
                </c:pt>
                <c:pt idx="18">
                  <c:v>2.42737988023383</c:v>
                </c:pt>
                <c:pt idx="19">
                  <c:v>2.2874780123425449</c:v>
                </c:pt>
                <c:pt idx="20">
                  <c:v>2.1411200080598674</c:v>
                </c:pt>
                <c:pt idx="21">
                  <c:v>1.991592752632851</c:v>
                </c:pt>
                <c:pt idx="22">
                  <c:v>1.8422543058567513</c:v>
                </c:pt>
                <c:pt idx="23">
                  <c:v>1.6964584872915711</c:v>
                </c:pt>
                <c:pt idx="24">
                  <c:v>1.557479556705148</c:v>
                </c:pt>
                <c:pt idx="25">
                  <c:v>1.4284386812576564</c:v>
                </c:pt>
                <c:pt idx="26">
                  <c:v>1.3122338408160259</c:v>
                </c:pt>
                <c:pt idx="27">
                  <c:v>1.2114747455738044</c:v>
                </c:pt>
                <c:pt idx="28">
                  <c:v>1.1284242275864123</c:v>
                </c:pt>
                <c:pt idx="29">
                  <c:v>1.0649474224415509</c:v>
                </c:pt>
                <c:pt idx="30">
                  <c:v>1.022469882334903</c:v>
                </c:pt>
                <c:pt idx="31">
                  <c:v>1.0019455612411206</c:v>
                </c:pt>
                <c:pt idx="32">
                  <c:v>1.0038353911641593</c:v>
                </c:pt>
                <c:pt idx="33">
                  <c:v>1.0280969305981791</c:v>
                </c:pt>
                <c:pt idx="34">
                  <c:v>1.0741853176722675</c:v>
                </c:pt>
                <c:pt idx="35">
                  <c:v>1.1410655065734079</c:v>
                </c:pt>
                <c:pt idx="36">
                  <c:v>1.2272355124440129</c:v>
                </c:pt>
                <c:pt idx="37">
                  <c:v>1.3307601427237388</c:v>
                </c:pt>
                <c:pt idx="38">
                  <c:v>1.4493144574023615</c:v>
                </c:pt>
                <c:pt idx="39">
                  <c:v>1.5802359821601404</c:v>
                </c:pt>
                <c:pt idx="40">
                  <c:v>1.7205845018010741</c:v>
                </c:pt>
                <c:pt idx="41">
                  <c:v>1.8672080911474824</c:v>
                </c:pt>
                <c:pt idx="42">
                  <c:v>2.0168139004843506</c:v>
                </c:pt>
                <c:pt idx="43">
                  <c:v>2.1660421058649564</c:v>
                </c:pt>
                <c:pt idx="44">
                  <c:v>2.3115413635133786</c:v>
                </c:pt>
                <c:pt idx="45">
                  <c:v>2.4500440737806177</c:v>
                </c:pt>
                <c:pt idx="46">
                  <c:v>2.5784397643881993</c:v>
                </c:pt>
                <c:pt idx="47">
                  <c:v>2.6938449449297641</c:v>
                </c:pt>
                <c:pt idx="48">
                  <c:v>2.7936678638491528</c:v>
                </c:pt>
                <c:pt idx="49">
                  <c:v>2.8756667135928824</c:v>
                </c:pt>
                <c:pt idx="50">
                  <c:v>2.9379999767747389</c:v>
                </c:pt>
                <c:pt idx="51">
                  <c:v>2.9792677826862</c:v>
                </c:pt>
                <c:pt idx="52">
                  <c:v>2.9985433453746051</c:v>
                </c:pt>
                <c:pt idx="53">
                  <c:v>2.99539377725762</c:v>
                </c:pt>
                <c:pt idx="54">
                  <c:v>2.969889810845086</c:v>
                </c:pt>
                <c:pt idx="55">
                  <c:v>2.9226042102393404</c:v>
                </c:pt>
                <c:pt idx="56">
                  <c:v>2.8545989080882812</c:v>
                </c:pt>
                <c:pt idx="57">
                  <c:v>2.7674011568674874</c:v>
                </c:pt>
                <c:pt idx="58">
                  <c:v>2.6629692300821834</c:v>
                </c:pt>
                <c:pt idx="59">
                  <c:v>2.5436484436660871</c:v>
                </c:pt>
                <c:pt idx="60">
                  <c:v>2.4121184852417565</c:v>
                </c:pt>
                <c:pt idx="61">
                  <c:v>2.2713332341136345</c:v>
                </c:pt>
                <c:pt idx="62">
                  <c:v>2.1244544235070615</c:v>
                </c:pt>
                <c:pt idx="63">
                  <c:v>1.9747806348563413</c:v>
                </c:pt>
                <c:pt idx="64">
                  <c:v>1.8256732187770186</c:v>
                </c:pt>
                <c:pt idx="65">
                  <c:v>1.6804808063777263</c:v>
                </c:pt>
                <c:pt idx="66">
                  <c:v>1.5424641062246802</c:v>
                </c:pt>
                <c:pt idx="67">
                  <c:v>1.4147226758569635</c:v>
                </c:pt>
                <c:pt idx="68">
                  <c:v>1.3001253124064576</c:v>
                </c:pt>
                <c:pt idx="69">
                  <c:v>1.2012456255989985</c:v>
                </c:pt>
                <c:pt idx="70">
                  <c:v>1.1203042400283301</c:v>
                </c:pt>
                <c:pt idx="71">
                  <c:v>1.0591189247150927</c:v>
                </c:pt>
                <c:pt idx="72">
                  <c:v>1.0190637699335086</c:v>
                </c:pt>
                <c:pt idx="73">
                  <c:v>1.0010383281061832</c:v>
                </c:pt>
                <c:pt idx="74">
                  <c:v>1.0054474117960108</c:v>
                </c:pt>
                <c:pt idx="75">
                  <c:v>1.0321920024887385</c:v>
                </c:pt>
                <c:pt idx="76">
                  <c:v>1.0806714743353236</c:v>
                </c:pt>
                <c:pt idx="77">
                  <c:v>1.1497970829136337</c:v>
                </c:pt>
                <c:pt idx="78">
                  <c:v>1.2380164160809666</c:v>
                </c:pt>
                <c:pt idx="79">
                  <c:v>1.3433482578039859</c:v>
                </c:pt>
                <c:pt idx="80">
                  <c:v>1.4634270819995652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8D-4C9F-B7B5-04CFA79E6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314536"/>
        <c:axId val="618313552"/>
      </c:scatterChart>
      <c:valAx>
        <c:axId val="618314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8313552"/>
        <c:crosses val="autoZero"/>
        <c:crossBetween val="midCat"/>
      </c:valAx>
      <c:valAx>
        <c:axId val="61831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8314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5'!$G$2:$J$2</c:f>
              <c:numCache>
                <c:formatCode>General</c:formatCode>
                <c:ptCount val="4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</c:numCache>
            </c:numRef>
          </c:xVal>
          <c:yVal>
            <c:numRef>
              <c:f>'Задание 5'!$G$3:$J$3</c:f>
              <c:numCache>
                <c:formatCode>General</c:formatCode>
                <c:ptCount val="4"/>
                <c:pt idx="0">
                  <c:v>1.8</c:v>
                </c:pt>
                <c:pt idx="1">
                  <c:v>2.4</c:v>
                </c:pt>
                <c:pt idx="2">
                  <c:v>2.2000000000000002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AF-42B5-AFA1-EB813D3BDEA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'Задание 5'!$G$2:$J$2</c:f>
              <c:numCache>
                <c:formatCode>General</c:formatCode>
                <c:ptCount val="4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</c:numCache>
            </c:numRef>
          </c:xVal>
          <c:yVal>
            <c:numRef>
              <c:f>'Задание 5'!$G$4:$J$4</c:f>
              <c:numCache>
                <c:formatCode>General</c:formatCode>
                <c:ptCount val="4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AF-42B5-AFA1-EB813D3BDEA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'Задание 5'!$G$2:$J$2</c:f>
              <c:numCache>
                <c:formatCode>General</c:formatCode>
                <c:ptCount val="4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</c:numCache>
            </c:numRef>
          </c:xVal>
          <c:yVal>
            <c:numRef>
              <c:f>'Задание 5'!$G$5:$J$5</c:f>
              <c:numCache>
                <c:formatCode>General</c:formatCode>
                <c:ptCount val="4"/>
                <c:pt idx="0">
                  <c:v>2.19</c:v>
                </c:pt>
                <c:pt idx="1">
                  <c:v>2.19</c:v>
                </c:pt>
                <c:pt idx="2">
                  <c:v>2.1100000000000003</c:v>
                </c:pt>
                <c:pt idx="3">
                  <c:v>2.0100000000000002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AF-42B5-AFA1-EB813D3BD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84248"/>
        <c:axId val="614091464"/>
      </c:scatterChart>
      <c:valAx>
        <c:axId val="614084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4091464"/>
        <c:crosses val="autoZero"/>
        <c:crossBetween val="midCat"/>
      </c:valAx>
      <c:valAx>
        <c:axId val="61409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4084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179070</xdr:rowOff>
    </xdr:from>
    <xdr:to>
      <xdr:col>10</xdr:col>
      <xdr:colOff>1005840</xdr:colOff>
      <xdr:row>29</xdr:row>
      <xdr:rowOff>179070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99A5029-83D7-48F1-AD0D-D1087BD0E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6</xdr:row>
      <xdr:rowOff>186690</xdr:rowOff>
    </xdr:from>
    <xdr:to>
      <xdr:col>13</xdr:col>
      <xdr:colOff>0</xdr:colOff>
      <xdr:row>22</xdr:row>
      <xdr:rowOff>3810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89B0400-49AA-4BBA-8DD9-CEBED24BB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60" zoomScaleNormal="160" workbookViewId="0">
      <selection activeCell="D2" sqref="D2"/>
    </sheetView>
  </sheetViews>
  <sheetFormatPr defaultColWidth="9.44140625" defaultRowHeight="14.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" thickBot="1" x14ac:dyDescent="0.35">
      <c r="A2" s="6">
        <v>2.0000032978722659</v>
      </c>
      <c r="B2" s="7">
        <v>-7.0000017483580086</v>
      </c>
      <c r="C2" s="4">
        <v>2</v>
      </c>
      <c r="D2" s="5">
        <f>A2*A2+B2*B2+2*C2*C2+A2*B2+2*A2*C2+3*B2*C2+3*B2*C2-A2</f>
        <v>-30.999999999991839</v>
      </c>
    </row>
    <row r="3" spans="1:4" ht="15" thickBot="1" x14ac:dyDescent="0.35"/>
    <row r="4" spans="1:4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ht="15" thickBot="1" x14ac:dyDescent="0.35">
      <c r="A5" s="6">
        <v>1</v>
      </c>
      <c r="B5" s="7">
        <v>-6.5000000000000187</v>
      </c>
      <c r="C5" s="4">
        <v>2</v>
      </c>
      <c r="D5" s="5">
        <f>A5*A5+B5*B5+2*C5*C5+A5*B5+2*A5*C5+3*B5*C5+3*B5*C5-A5</f>
        <v>-30.250000000000007</v>
      </c>
    </row>
    <row r="6" spans="1:4" ht="15" thickBot="1" x14ac:dyDescent="0.35"/>
    <row r="7" spans="1:4" x14ac:dyDescent="0.3">
      <c r="A7" s="1" t="s">
        <v>0</v>
      </c>
      <c r="B7" s="2" t="s">
        <v>1</v>
      </c>
      <c r="C7" s="2" t="s">
        <v>2</v>
      </c>
      <c r="D7" s="3" t="s">
        <v>3</v>
      </c>
    </row>
    <row r="8" spans="1:4" ht="15" thickBot="1" x14ac:dyDescent="0.35">
      <c r="A8" s="6">
        <v>1</v>
      </c>
      <c r="B8" s="7">
        <v>-8</v>
      </c>
      <c r="C8" s="4">
        <v>2</v>
      </c>
      <c r="D8" s="5">
        <f>A8*A8+B8*B8+2*C8*C8+A8*B8+2*A8*C8+3*B8*C8+3*B8*C8-A8</f>
        <v>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D952-877C-44CE-8EB5-D26894F12CB7}">
  <dimension ref="A2:B6"/>
  <sheetViews>
    <sheetView workbookViewId="0">
      <selection activeCell="B5" sqref="B5"/>
    </sheetView>
  </sheetViews>
  <sheetFormatPr defaultRowHeight="14.4" x14ac:dyDescent="0.3"/>
  <cols>
    <col min="1" max="1" width="34.5546875" customWidth="1"/>
    <col min="2" max="2" width="21.5546875" customWidth="1"/>
  </cols>
  <sheetData>
    <row r="2" spans="1:2" x14ac:dyDescent="0.3">
      <c r="A2" t="s">
        <v>4</v>
      </c>
    </row>
    <row r="4" spans="1:2" x14ac:dyDescent="0.3">
      <c r="A4" s="8" t="s">
        <v>6</v>
      </c>
      <c r="B4">
        <v>1.4999999691105335</v>
      </c>
    </row>
    <row r="5" spans="1:2" x14ac:dyDescent="0.3">
      <c r="A5" s="8" t="s">
        <v>7</v>
      </c>
      <c r="B5" s="39">
        <f>2*B4*B4+3*B4-9</f>
        <v>-2.7800519575293947E-7</v>
      </c>
    </row>
    <row r="6" spans="1:2" x14ac:dyDescent="0.3">
      <c r="A6" s="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E2AC-FC91-467D-92E3-50772595EEEF}">
  <dimension ref="B2:J31"/>
  <sheetViews>
    <sheetView workbookViewId="0">
      <selection activeCell="B13" sqref="B13:E13"/>
    </sheetView>
  </sheetViews>
  <sheetFormatPr defaultRowHeight="14.4" x14ac:dyDescent="0.3"/>
  <sheetData>
    <row r="2" spans="2:10" ht="15" thickBot="1" x14ac:dyDescent="0.35"/>
    <row r="3" spans="2:10" ht="15" thickBot="1" x14ac:dyDescent="0.35">
      <c r="B3" s="40" t="s">
        <v>8</v>
      </c>
      <c r="C3" s="41" t="s">
        <v>9</v>
      </c>
      <c r="D3" s="41" t="s">
        <v>10</v>
      </c>
      <c r="E3" s="41" t="s">
        <v>11</v>
      </c>
      <c r="F3" s="41" t="s">
        <v>12</v>
      </c>
      <c r="G3" s="41" t="s">
        <v>13</v>
      </c>
      <c r="H3" s="41" t="s">
        <v>14</v>
      </c>
      <c r="I3" s="41" t="s">
        <v>15</v>
      </c>
      <c r="J3" s="42" t="s">
        <v>16</v>
      </c>
    </row>
    <row r="4" spans="2:10" x14ac:dyDescent="0.3">
      <c r="B4" s="27">
        <v>0</v>
      </c>
      <c r="C4" s="31">
        <v>0.6</v>
      </c>
      <c r="D4" s="31">
        <v>0.56459999999999999</v>
      </c>
      <c r="E4" s="31">
        <f>D5-D4</f>
        <v>7.9600000000000004E-2</v>
      </c>
      <c r="F4" s="31">
        <f>E5-E4</f>
        <v>-6.3999999999999613E-3</v>
      </c>
      <c r="G4" s="31">
        <f>F5-F4</f>
        <v>-9.0000000000012292E-4</v>
      </c>
      <c r="H4" s="31">
        <f>G5-G4</f>
        <v>5.00000000000278E-4</v>
      </c>
      <c r="I4" s="31">
        <f t="shared" ref="F4:J5" si="0">H5-H4</f>
        <v>-9.0000000000056701E-4</v>
      </c>
      <c r="J4" s="28">
        <f t="shared" si="0"/>
        <v>1.700000000001145E-3</v>
      </c>
    </row>
    <row r="5" spans="2:10" x14ac:dyDescent="0.3">
      <c r="B5" s="27">
        <v>1</v>
      </c>
      <c r="C5" s="31">
        <v>0.7</v>
      </c>
      <c r="D5" s="31">
        <v>0.64419999999999999</v>
      </c>
      <c r="E5" s="31">
        <f t="shared" ref="E5:H9" si="1">D6-D5</f>
        <v>7.3200000000000043E-2</v>
      </c>
      <c r="F5" s="31">
        <f t="shared" si="1"/>
        <v>-7.3000000000000842E-3</v>
      </c>
      <c r="G5" s="31">
        <f t="shared" si="1"/>
        <v>-3.9999999999984492E-4</v>
      </c>
      <c r="H5" s="31">
        <f t="shared" si="1"/>
        <v>-4.0000000000028901E-4</v>
      </c>
      <c r="I5" s="31">
        <f t="shared" si="0"/>
        <v>8.0000000000057803E-4</v>
      </c>
      <c r="J5" s="28"/>
    </row>
    <row r="6" spans="2:10" x14ac:dyDescent="0.3">
      <c r="B6" s="27">
        <v>2</v>
      </c>
      <c r="C6" s="31">
        <v>0.8</v>
      </c>
      <c r="D6" s="31">
        <v>0.71740000000000004</v>
      </c>
      <c r="E6" s="31">
        <f t="shared" si="1"/>
        <v>6.5899999999999959E-2</v>
      </c>
      <c r="F6" s="31">
        <f t="shared" si="1"/>
        <v>-7.6999999999999291E-3</v>
      </c>
      <c r="G6" s="31">
        <f t="shared" si="1"/>
        <v>-8.0000000000013394E-4</v>
      </c>
      <c r="H6" s="31">
        <f t="shared" si="1"/>
        <v>4.0000000000028901E-4</v>
      </c>
      <c r="I6" s="31"/>
      <c r="J6" s="28"/>
    </row>
    <row r="7" spans="2:10" x14ac:dyDescent="0.3">
      <c r="B7" s="27">
        <v>3</v>
      </c>
      <c r="C7" s="31">
        <v>0.9</v>
      </c>
      <c r="D7" s="31">
        <v>0.7833</v>
      </c>
      <c r="E7" s="31">
        <f t="shared" si="1"/>
        <v>5.8200000000000029E-2</v>
      </c>
      <c r="F7" s="31">
        <f t="shared" si="1"/>
        <v>-8.5000000000000631E-3</v>
      </c>
      <c r="G7" s="31">
        <f t="shared" si="1"/>
        <v>-3.9999999999984492E-4</v>
      </c>
      <c r="H7" s="31"/>
      <c r="I7" s="31"/>
      <c r="J7" s="28"/>
    </row>
    <row r="8" spans="2:10" x14ac:dyDescent="0.3">
      <c r="B8" s="27">
        <v>4</v>
      </c>
      <c r="C8" s="31">
        <v>1</v>
      </c>
      <c r="D8" s="31">
        <v>0.84150000000000003</v>
      </c>
      <c r="E8" s="31">
        <f t="shared" si="1"/>
        <v>4.9699999999999966E-2</v>
      </c>
      <c r="F8" s="31">
        <f t="shared" si="1"/>
        <v>-8.899999999999908E-3</v>
      </c>
      <c r="G8" s="31"/>
      <c r="H8" s="31"/>
      <c r="I8" s="31"/>
      <c r="J8" s="28"/>
    </row>
    <row r="9" spans="2:10" x14ac:dyDescent="0.3">
      <c r="B9" s="27">
        <v>5</v>
      </c>
      <c r="C9" s="31">
        <v>1.1000000000000001</v>
      </c>
      <c r="D9" s="31">
        <v>0.89119999999999999</v>
      </c>
      <c r="E9" s="31">
        <f t="shared" si="1"/>
        <v>4.0800000000000058E-2</v>
      </c>
      <c r="F9" s="31"/>
      <c r="G9" s="31"/>
      <c r="H9" s="31"/>
      <c r="I9" s="31"/>
      <c r="J9" s="28"/>
    </row>
    <row r="10" spans="2:10" ht="15" thickBot="1" x14ac:dyDescent="0.35">
      <c r="B10" s="29">
        <v>6</v>
      </c>
      <c r="C10" s="32">
        <v>1.2</v>
      </c>
      <c r="D10" s="32">
        <v>0.93200000000000005</v>
      </c>
      <c r="E10" s="32"/>
      <c r="F10" s="32"/>
      <c r="G10" s="32"/>
      <c r="H10" s="32"/>
      <c r="I10" s="32"/>
      <c r="J10" s="30"/>
    </row>
    <row r="13" spans="2:10" x14ac:dyDescent="0.3">
      <c r="B13" s="9" t="s">
        <v>9</v>
      </c>
      <c r="C13" s="9" t="s">
        <v>17</v>
      </c>
      <c r="D13" s="9"/>
      <c r="E13" s="9"/>
    </row>
    <row r="14" spans="2:10" x14ac:dyDescent="0.3">
      <c r="B14" s="27">
        <v>0.95</v>
      </c>
      <c r="C14" s="31">
        <f>10*B14-12</f>
        <v>-2.5</v>
      </c>
      <c r="D14" s="31">
        <v>0.81340000000000001</v>
      </c>
      <c r="E14" s="28">
        <f>$D$19+$E$31*(B14-$B$19)</f>
        <v>0.8166500000000001</v>
      </c>
    </row>
    <row r="15" spans="2:10" x14ac:dyDescent="0.3">
      <c r="B15" s="27">
        <v>0.96</v>
      </c>
      <c r="C15" s="31">
        <f t="shared" ref="C15:C29" si="2">10*B15-12</f>
        <v>-2.4000000000000004</v>
      </c>
      <c r="D15" s="31">
        <v>0.81918999999999997</v>
      </c>
      <c r="E15" s="28">
        <f>$D$19+$E$31*(B15-$B$19)</f>
        <v>0.82162000000000002</v>
      </c>
    </row>
    <row r="16" spans="2:10" x14ac:dyDescent="0.3">
      <c r="B16" s="27">
        <v>0.97</v>
      </c>
      <c r="C16" s="31">
        <f t="shared" si="2"/>
        <v>-2.3000000000000007</v>
      </c>
      <c r="D16" s="31">
        <v>0.82489000000000001</v>
      </c>
      <c r="E16" s="28">
        <f>$D$19+$E$31*(B16-$B$19)</f>
        <v>0.82659000000000005</v>
      </c>
    </row>
    <row r="17" spans="2:5" x14ac:dyDescent="0.3">
      <c r="B17" s="27">
        <v>0.98</v>
      </c>
      <c r="C17" s="31">
        <f t="shared" si="2"/>
        <v>-2.1999999999999993</v>
      </c>
      <c r="D17" s="31">
        <v>0.83050999999999997</v>
      </c>
      <c r="E17" s="28">
        <f>$D$19+$E$31*(B17-$B$19)</f>
        <v>0.83156000000000008</v>
      </c>
    </row>
    <row r="18" spans="2:5" x14ac:dyDescent="0.3">
      <c r="B18" s="27">
        <v>0.99</v>
      </c>
      <c r="C18" s="31">
        <f t="shared" si="2"/>
        <v>-2.0999999999999996</v>
      </c>
      <c r="D18" s="31">
        <v>0.83604999999999996</v>
      </c>
      <c r="E18" s="28">
        <f>$D$19+$E$31*(B18-$B$19)</f>
        <v>0.83653</v>
      </c>
    </row>
    <row r="19" spans="2:5" x14ac:dyDescent="0.3">
      <c r="B19" s="27">
        <v>1</v>
      </c>
      <c r="C19" s="31">
        <f t="shared" si="2"/>
        <v>-2</v>
      </c>
      <c r="D19" s="31">
        <v>0.84150000000000003</v>
      </c>
      <c r="E19" s="28">
        <f>$D$19+$E$31*(B19-$B$19)</f>
        <v>0.84150000000000003</v>
      </c>
    </row>
    <row r="20" spans="2:5" x14ac:dyDescent="0.3">
      <c r="B20" s="27">
        <v>1.01</v>
      </c>
      <c r="C20" s="31">
        <f t="shared" si="2"/>
        <v>-1.9000000000000004</v>
      </c>
      <c r="D20" s="31">
        <v>0.84687000000000001</v>
      </c>
      <c r="E20" s="28">
        <f>$D$19+$E$31*(B20-$B$19)</f>
        <v>0.84647000000000006</v>
      </c>
    </row>
    <row r="21" spans="2:5" x14ac:dyDescent="0.3">
      <c r="B21" s="27">
        <v>1.02</v>
      </c>
      <c r="C21" s="31">
        <f t="shared" si="2"/>
        <v>-1.8000000000000007</v>
      </c>
      <c r="D21" s="31">
        <v>0.85214999999999996</v>
      </c>
      <c r="E21" s="28">
        <f>$D$19+$E$31*(B21-$B$19)</f>
        <v>0.85143999999999997</v>
      </c>
    </row>
    <row r="22" spans="2:5" x14ac:dyDescent="0.3">
      <c r="B22" s="27">
        <v>1.03</v>
      </c>
      <c r="C22" s="31">
        <f t="shared" si="2"/>
        <v>-1.6999999999999993</v>
      </c>
      <c r="D22" s="31">
        <v>0.85733999999999999</v>
      </c>
      <c r="E22" s="28">
        <f>$D$19+$E$31*(B22-$B$19)</f>
        <v>0.85641</v>
      </c>
    </row>
    <row r="23" spans="2:5" x14ac:dyDescent="0.3">
      <c r="B23" s="27">
        <v>1.04</v>
      </c>
      <c r="C23" s="31">
        <f t="shared" si="2"/>
        <v>-1.5999999999999996</v>
      </c>
      <c r="D23" s="31">
        <v>0.86245000000000005</v>
      </c>
      <c r="E23" s="28">
        <f>$D$19+$E$31*(B23-$B$19)</f>
        <v>0.86138000000000003</v>
      </c>
    </row>
    <row r="24" spans="2:5" x14ac:dyDescent="0.3">
      <c r="B24" s="27">
        <v>1.05</v>
      </c>
      <c r="C24" s="31">
        <f t="shared" si="2"/>
        <v>-1.5</v>
      </c>
      <c r="D24" s="31">
        <f>(D19+D29)/2</f>
        <v>0.86634999999999995</v>
      </c>
      <c r="E24" s="28">
        <f>$D$19+$E$31*(B24-$B$19)</f>
        <v>0.86634999999999995</v>
      </c>
    </row>
    <row r="25" spans="2:5" x14ac:dyDescent="0.3">
      <c r="B25" s="27">
        <v>1.06</v>
      </c>
      <c r="C25" s="31">
        <f t="shared" si="2"/>
        <v>-1.3999999999999986</v>
      </c>
      <c r="D25" s="31">
        <v>0.87239999999999995</v>
      </c>
      <c r="E25" s="28">
        <f>$D$19+$E$31*(B25-$B$19)</f>
        <v>0.87131999999999998</v>
      </c>
    </row>
    <row r="26" spans="2:5" x14ac:dyDescent="0.3">
      <c r="B26" s="27">
        <v>1.07</v>
      </c>
      <c r="C26" s="31">
        <f t="shared" si="2"/>
        <v>-1.2999999999999989</v>
      </c>
      <c r="D26" s="31">
        <v>0.87722999999999995</v>
      </c>
      <c r="E26" s="28">
        <f>$D$19+$E$31*(B26-$B$19)</f>
        <v>0.87629000000000001</v>
      </c>
    </row>
    <row r="27" spans="2:5" x14ac:dyDescent="0.3">
      <c r="B27" s="27">
        <v>1.08</v>
      </c>
      <c r="C27" s="31">
        <f t="shared" si="2"/>
        <v>-1.1999999999999993</v>
      </c>
      <c r="D27" s="31">
        <v>0.88197999999999999</v>
      </c>
      <c r="E27" s="28">
        <f>$D$19+$E$31*(B27-$B$19)</f>
        <v>0.88126000000000004</v>
      </c>
    </row>
    <row r="28" spans="2:5" x14ac:dyDescent="0.3">
      <c r="B28" s="27">
        <v>1.0900000000000001</v>
      </c>
      <c r="C28" s="31">
        <f t="shared" si="2"/>
        <v>-1.0999999999999996</v>
      </c>
      <c r="D28" s="31">
        <v>0.88663999999999998</v>
      </c>
      <c r="E28" s="28">
        <f>$D$19+$E$31*(B28-$B$19)</f>
        <v>0.88622999999999996</v>
      </c>
    </row>
    <row r="29" spans="2:5" ht="15" thickBot="1" x14ac:dyDescent="0.35">
      <c r="B29" s="29">
        <v>1.1000000000000001</v>
      </c>
      <c r="C29" s="32">
        <f t="shared" si="2"/>
        <v>-1</v>
      </c>
      <c r="D29" s="32">
        <v>0.89119999999999999</v>
      </c>
      <c r="E29" s="30">
        <f>$D$19+$E$31*(B29-$B$19)</f>
        <v>0.89119999999999999</v>
      </c>
    </row>
    <row r="31" spans="2:5" x14ac:dyDescent="0.3">
      <c r="E31">
        <f>(D29-D19)/(B29-B19)</f>
        <v>0.49699999999999922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1351-BC9B-4F19-921E-04CF67D72295}">
  <dimension ref="B4:K97"/>
  <sheetViews>
    <sheetView zoomScale="130" zoomScaleNormal="130" workbookViewId="0">
      <selection activeCell="D29" sqref="D29"/>
    </sheetView>
  </sheetViews>
  <sheetFormatPr defaultRowHeight="14.4" x14ac:dyDescent="0.3"/>
  <cols>
    <col min="3" max="3" width="10.77734375" customWidth="1"/>
    <col min="4" max="6" width="9" bestFit="1" customWidth="1"/>
    <col min="7" max="7" width="9.88671875" bestFit="1" customWidth="1"/>
    <col min="9" max="9" width="22.21875" customWidth="1"/>
    <col min="10" max="10" width="11" customWidth="1"/>
    <col min="11" max="11" width="16" customWidth="1"/>
    <col min="14" max="14" width="20.5546875" customWidth="1"/>
  </cols>
  <sheetData>
    <row r="4" spans="2:11" ht="15" thickBot="1" x14ac:dyDescent="0.35"/>
    <row r="5" spans="2:11" x14ac:dyDescent="0.3">
      <c r="B5" s="38" t="s">
        <v>18</v>
      </c>
      <c r="C5" s="15" t="s">
        <v>0</v>
      </c>
      <c r="D5" s="15" t="s">
        <v>20</v>
      </c>
      <c r="E5" s="34" t="s">
        <v>25</v>
      </c>
      <c r="F5" s="34"/>
      <c r="G5" s="34" t="s">
        <v>26</v>
      </c>
      <c r="H5" s="34"/>
      <c r="I5" s="34" t="s">
        <v>27</v>
      </c>
      <c r="J5" s="15" t="s">
        <v>21</v>
      </c>
      <c r="K5" s="16" t="s">
        <v>23</v>
      </c>
    </row>
    <row r="6" spans="2:11" x14ac:dyDescent="0.3">
      <c r="B6" s="36"/>
      <c r="C6" s="17" t="s">
        <v>1</v>
      </c>
      <c r="D6" s="17" t="s">
        <v>19</v>
      </c>
      <c r="E6" s="35"/>
      <c r="F6" s="35"/>
      <c r="G6" s="35"/>
      <c r="H6" s="35"/>
      <c r="I6" s="35"/>
      <c r="J6" s="17" t="s">
        <v>22</v>
      </c>
      <c r="K6" s="18" t="s">
        <v>24</v>
      </c>
    </row>
    <row r="7" spans="2:11" x14ac:dyDescent="0.3">
      <c r="B7" s="36">
        <v>1</v>
      </c>
      <c r="C7" s="21">
        <v>2</v>
      </c>
      <c r="D7" s="11">
        <f>C7-COS(C8)-2</f>
        <v>0.41614683654714257</v>
      </c>
      <c r="E7" s="11">
        <v>1</v>
      </c>
      <c r="F7" s="11">
        <f>SIN(C8)</f>
        <v>0.90929742682568171</v>
      </c>
      <c r="G7" s="11" cm="1">
        <f t="array" ref="G7:H8">MINVERSE(E7:F8)</f>
        <v>0.2763010169277077</v>
      </c>
      <c r="H7" s="11">
        <v>-0.25123980372168375</v>
      </c>
      <c r="I7" s="11">
        <f>G7*D7+H7*D8</f>
        <v>4.4781499204929437E-2</v>
      </c>
      <c r="J7" s="11">
        <f>C7-I7</f>
        <v>1.9552185007950706</v>
      </c>
      <c r="K7" s="12">
        <f t="shared" ref="K7:K14" si="0">I7</f>
        <v>4.4781499204929437E-2</v>
      </c>
    </row>
    <row r="8" spans="2:11" x14ac:dyDescent="0.3">
      <c r="B8" s="36"/>
      <c r="C8" s="21">
        <v>2</v>
      </c>
      <c r="D8" s="11">
        <f>C8-SIN(3*C7)-2</f>
        <v>0.27941549819892586</v>
      </c>
      <c r="E8" s="11">
        <f>-3*COS(3*C7)</f>
        <v>-2.880510859951098</v>
      </c>
      <c r="F8" s="11">
        <v>1</v>
      </c>
      <c r="G8" s="11">
        <v>0.79588807987579413</v>
      </c>
      <c r="H8" s="11">
        <v>0.2763010169277077</v>
      </c>
      <c r="I8" s="11">
        <f>G8*D7+H8*D8</f>
        <v>0.40840909298361655</v>
      </c>
      <c r="J8" s="11">
        <f t="shared" ref="J7:J14" si="1">C8-I8</f>
        <v>1.5915909070163834</v>
      </c>
      <c r="K8" s="12">
        <f t="shared" si="0"/>
        <v>0.40840909298361655</v>
      </c>
    </row>
    <row r="9" spans="2:11" x14ac:dyDescent="0.3">
      <c r="B9" s="36">
        <v>2</v>
      </c>
      <c r="C9" s="11">
        <v>1.9552</v>
      </c>
      <c r="D9" s="11">
        <f>C9-COS(C10)-2</f>
        <v>-2.3997827375819014E-2</v>
      </c>
      <c r="E9" s="11">
        <v>1</v>
      </c>
      <c r="F9" s="11">
        <f>SIN(C10)</f>
        <v>0.99978361139504268</v>
      </c>
      <c r="G9" s="11" cm="1">
        <f t="array" ref="G9:H10">MINVERSE(E9:F10)</f>
        <v>0.26726396262176727</v>
      </c>
      <c r="H9" s="11">
        <v>-0.26720612974574015</v>
      </c>
      <c r="I9" s="11">
        <f>G9*D9+H9*D10</f>
        <v>-5.653402595015922E-3</v>
      </c>
      <c r="J9" s="11">
        <f t="shared" si="1"/>
        <v>1.9608534025950159</v>
      </c>
      <c r="K9" s="12">
        <f t="shared" si="0"/>
        <v>-5.653402595015922E-3</v>
      </c>
    </row>
    <row r="10" spans="2:11" x14ac:dyDescent="0.3">
      <c r="B10" s="36"/>
      <c r="C10" s="11">
        <v>1.5915999999999999</v>
      </c>
      <c r="D10" s="11">
        <f>C10-SIN(3*C9)-2</f>
        <v>-2.8455628786738796E-3</v>
      </c>
      <c r="E10" s="11">
        <f>-3*COS(3*C9)</f>
        <v>-2.7422126808073877</v>
      </c>
      <c r="F10" s="11">
        <v>1</v>
      </c>
      <c r="G10" s="11">
        <v>0.73289462742424183</v>
      </c>
      <c r="H10" s="11">
        <v>0.26726396262176727</v>
      </c>
      <c r="I10" s="11">
        <f>G10*D9+H10*D10</f>
        <v>-1.8348395164435934E-2</v>
      </c>
      <c r="J10" s="11">
        <f t="shared" si="1"/>
        <v>1.6099483951644358</v>
      </c>
      <c r="K10" s="12">
        <f t="shared" si="0"/>
        <v>-1.8348395164435934E-2</v>
      </c>
    </row>
    <row r="11" spans="2:11" x14ac:dyDescent="0.3">
      <c r="B11" s="36">
        <v>3</v>
      </c>
      <c r="C11" s="11">
        <v>1.9609000000000001</v>
      </c>
      <c r="D11" s="11">
        <f>C11-COS(C12)-2</f>
        <v>-6.2915862559798086E-6</v>
      </c>
      <c r="E11" s="11">
        <v>1</v>
      </c>
      <c r="F11" s="11">
        <f>SIN(C12)</f>
        <v>0.99923554878840315</v>
      </c>
      <c r="G11" s="11" cm="1">
        <f t="array" ref="G11:H12">MINVERSE(E11:F12)</f>
        <v>0.26592181546582611</v>
      </c>
      <c r="H11" s="11">
        <v>-0.26571853121180317</v>
      </c>
      <c r="I11" s="11">
        <f>G11*D11+H11*D12</f>
        <v>6.0692677940594228E-5</v>
      </c>
      <c r="J11" s="11">
        <f t="shared" si="1"/>
        <v>1.9608393073220596</v>
      </c>
      <c r="K11" s="12">
        <f t="shared" si="0"/>
        <v>6.0692677940594228E-5</v>
      </c>
    </row>
    <row r="12" spans="2:11" x14ac:dyDescent="0.3">
      <c r="B12" s="36"/>
      <c r="C12" s="11">
        <v>1.6099000000000001</v>
      </c>
      <c r="D12" s="11">
        <f>C12-SIN(3*C11)-2</f>
        <v>-2.3470605416764379E-4</v>
      </c>
      <c r="E12" s="11">
        <f>-3*COS(3*C11)</f>
        <v>-2.7626156940821081</v>
      </c>
      <c r="F12" s="11">
        <v>1</v>
      </c>
      <c r="G12" s="11">
        <v>0.73463978080469738</v>
      </c>
      <c r="H12" s="11">
        <v>0.26592181546582605</v>
      </c>
      <c r="I12" s="11">
        <f>G12*D11+H12*D12</f>
        <v>-6.7035509573087188E-5</v>
      </c>
      <c r="J12" s="11">
        <f t="shared" si="1"/>
        <v>1.6099670355095732</v>
      </c>
      <c r="K12" s="12">
        <f t="shared" si="0"/>
        <v>-6.7035509573087188E-5</v>
      </c>
    </row>
    <row r="13" spans="2:11" x14ac:dyDescent="0.3">
      <c r="B13" s="36">
        <v>4</v>
      </c>
      <c r="C13" s="9">
        <v>1.9608000000000001</v>
      </c>
      <c r="D13" s="11">
        <f>C13-COS(C14)-2</f>
        <v>-6.3682270121656614E-6</v>
      </c>
      <c r="E13" s="11">
        <v>1</v>
      </c>
      <c r="F13" s="11">
        <f>SIN(C14)</f>
        <v>0.99923163442139051</v>
      </c>
      <c r="G13" s="11" cm="1">
        <f t="array" ref="G13:H14">MINVERSE(E13:F14)</f>
        <v>0.26594738452671057</v>
      </c>
      <c r="H13" s="11">
        <v>-0.265743039710719</v>
      </c>
      <c r="I13" s="11">
        <f>G13*D13+H13*D14</f>
        <v>-3.9306342945027417E-5</v>
      </c>
      <c r="J13" s="19">
        <f t="shared" si="1"/>
        <v>1.9608393063429452</v>
      </c>
      <c r="K13" s="12">
        <f t="shared" si="0"/>
        <v>-3.9306342945027417E-5</v>
      </c>
    </row>
    <row r="14" spans="2:11" ht="15" thickBot="1" x14ac:dyDescent="0.35">
      <c r="B14" s="37"/>
      <c r="C14" s="4">
        <v>1.61</v>
      </c>
      <c r="D14" s="13">
        <f>C14-SIN(3*C13)-2</f>
        <v>1.4153796715810074E-4</v>
      </c>
      <c r="E14" s="13">
        <f>-3*COS(3*C13)</f>
        <v>-2.7622646910051154</v>
      </c>
      <c r="F14" s="13">
        <v>1</v>
      </c>
      <c r="G14" s="13">
        <v>0.73461706994329279</v>
      </c>
      <c r="H14" s="13">
        <v>0.26594738452671057</v>
      </c>
      <c r="I14" s="13">
        <f>G14*D13+H14*D14</f>
        <v>3.296344390851348E-5</v>
      </c>
      <c r="J14" s="20">
        <f t="shared" si="1"/>
        <v>1.6099670365560916</v>
      </c>
      <c r="K14" s="14">
        <f t="shared" si="0"/>
        <v>3.296344390851348E-5</v>
      </c>
    </row>
    <row r="16" spans="2:11" x14ac:dyDescent="0.3">
      <c r="B16" t="s">
        <v>9</v>
      </c>
      <c r="C16" t="s">
        <v>44</v>
      </c>
      <c r="D16" t="s">
        <v>52</v>
      </c>
    </row>
    <row r="17" spans="2:4" x14ac:dyDescent="0.3">
      <c r="B17">
        <v>0</v>
      </c>
      <c r="D17">
        <f>2+SIN(3*B17)</f>
        <v>2</v>
      </c>
    </row>
    <row r="18" spans="2:4" x14ac:dyDescent="0.3">
      <c r="B18">
        <v>0.05</v>
      </c>
      <c r="D18">
        <f t="shared" ref="D18:D81" si="2">2+SIN(3*B18)</f>
        <v>2.1494381324735992</v>
      </c>
    </row>
    <row r="19" spans="2:4" x14ac:dyDescent="0.3">
      <c r="B19">
        <v>0.1</v>
      </c>
      <c r="D19">
        <f t="shared" si="2"/>
        <v>2.2955202066613394</v>
      </c>
    </row>
    <row r="20" spans="2:4" x14ac:dyDescent="0.3">
      <c r="B20">
        <v>0.15</v>
      </c>
      <c r="D20">
        <f t="shared" si="2"/>
        <v>2.43496553411123</v>
      </c>
    </row>
    <row r="21" spans="2:4" x14ac:dyDescent="0.3">
      <c r="B21">
        <v>0.2</v>
      </c>
      <c r="D21">
        <f t="shared" si="2"/>
        <v>2.5646424733950353</v>
      </c>
    </row>
    <row r="22" spans="2:4" x14ac:dyDescent="0.3">
      <c r="B22">
        <v>0.25</v>
      </c>
      <c r="D22">
        <f t="shared" si="2"/>
        <v>2.681638760023334</v>
      </c>
    </row>
    <row r="23" spans="2:4" x14ac:dyDescent="0.3">
      <c r="B23">
        <v>0.3</v>
      </c>
      <c r="D23">
        <f t="shared" si="2"/>
        <v>2.7833269096274833</v>
      </c>
    </row>
    <row r="24" spans="2:4" x14ac:dyDescent="0.3">
      <c r="B24">
        <v>0.35</v>
      </c>
      <c r="D24">
        <f t="shared" si="2"/>
        <v>2.8674232255940169</v>
      </c>
    </row>
    <row r="25" spans="2:4" x14ac:dyDescent="0.3">
      <c r="B25">
        <v>0.4</v>
      </c>
      <c r="D25">
        <f t="shared" si="2"/>
        <v>2.9320390859672263</v>
      </c>
    </row>
    <row r="26" spans="2:4" x14ac:dyDescent="0.3">
      <c r="B26">
        <v>0.45</v>
      </c>
      <c r="D26">
        <f t="shared" si="2"/>
        <v>2.9757233578266593</v>
      </c>
    </row>
    <row r="27" spans="2:4" x14ac:dyDescent="0.3">
      <c r="B27">
        <v>0.5</v>
      </c>
      <c r="D27">
        <f t="shared" si="2"/>
        <v>2.9974949866040546</v>
      </c>
    </row>
    <row r="28" spans="2:4" x14ac:dyDescent="0.3">
      <c r="B28">
        <v>0.55000000000000004</v>
      </c>
      <c r="D28">
        <f t="shared" si="2"/>
        <v>2.9968650284539189</v>
      </c>
    </row>
    <row r="29" spans="2:4" x14ac:dyDescent="0.3">
      <c r="B29">
        <v>0.6</v>
      </c>
      <c r="D29">
        <f t="shared" si="2"/>
        <v>2.9738476308781951</v>
      </c>
    </row>
    <row r="30" spans="2:4" x14ac:dyDescent="0.3">
      <c r="B30">
        <v>0.65</v>
      </c>
      <c r="D30">
        <f t="shared" si="2"/>
        <v>2.9289597150038693</v>
      </c>
    </row>
    <row r="31" spans="2:4" x14ac:dyDescent="0.3">
      <c r="B31">
        <v>0.7</v>
      </c>
      <c r="D31">
        <f t="shared" si="2"/>
        <v>2.8632093666488738</v>
      </c>
    </row>
    <row r="32" spans="2:4" x14ac:dyDescent="0.3">
      <c r="B32">
        <v>0.75</v>
      </c>
      <c r="D32">
        <f t="shared" si="2"/>
        <v>2.7780731968879211</v>
      </c>
    </row>
    <row r="33" spans="2:4" x14ac:dyDescent="0.3">
      <c r="B33">
        <v>0.8</v>
      </c>
      <c r="D33">
        <f t="shared" si="2"/>
        <v>2.6754631805511506</v>
      </c>
    </row>
    <row r="34" spans="2:4" x14ac:dyDescent="0.3">
      <c r="B34">
        <v>0.85</v>
      </c>
      <c r="D34">
        <f t="shared" si="2"/>
        <v>2.5576837173914169</v>
      </c>
    </row>
    <row r="35" spans="2:4" x14ac:dyDescent="0.3">
      <c r="B35">
        <v>0.9</v>
      </c>
      <c r="D35">
        <f t="shared" si="2"/>
        <v>2.42737988023383</v>
      </c>
    </row>
    <row r="36" spans="2:4" x14ac:dyDescent="0.3">
      <c r="B36">
        <v>0.95</v>
      </c>
      <c r="D36">
        <f t="shared" si="2"/>
        <v>2.2874780123425449</v>
      </c>
    </row>
    <row r="37" spans="2:4" x14ac:dyDescent="0.3">
      <c r="B37">
        <v>1</v>
      </c>
      <c r="C37">
        <f t="shared" ref="C37:C77" si="3">ACOS(B37-2)</f>
        <v>3.1415926535897931</v>
      </c>
      <c r="D37">
        <f t="shared" si="2"/>
        <v>2.1411200080598674</v>
      </c>
    </row>
    <row r="38" spans="2:4" x14ac:dyDescent="0.3">
      <c r="B38">
        <v>1.05</v>
      </c>
      <c r="C38">
        <f t="shared" si="3"/>
        <v>2.8240322242982714</v>
      </c>
      <c r="D38">
        <f t="shared" si="2"/>
        <v>1.991592752632851</v>
      </c>
    </row>
    <row r="39" spans="2:4" x14ac:dyDescent="0.3">
      <c r="B39">
        <v>1.1000000000000001</v>
      </c>
      <c r="C39">
        <f t="shared" si="3"/>
        <v>2.6905658417935303</v>
      </c>
      <c r="D39">
        <f t="shared" si="2"/>
        <v>1.8422543058567513</v>
      </c>
    </row>
    <row r="40" spans="2:4" x14ac:dyDescent="0.3">
      <c r="B40">
        <v>1.1499999999999999</v>
      </c>
      <c r="C40">
        <f t="shared" si="3"/>
        <v>2.5867816206097221</v>
      </c>
      <c r="D40">
        <f t="shared" si="2"/>
        <v>1.6964584872915711</v>
      </c>
    </row>
    <row r="41" spans="2:4" x14ac:dyDescent="0.3">
      <c r="B41">
        <v>1.2</v>
      </c>
      <c r="C41">
        <f t="shared" si="3"/>
        <v>2.4980915447965089</v>
      </c>
      <c r="D41">
        <f t="shared" si="2"/>
        <v>1.557479556705148</v>
      </c>
    </row>
    <row r="42" spans="2:4" x14ac:dyDescent="0.3">
      <c r="B42">
        <v>1.25</v>
      </c>
      <c r="C42">
        <f t="shared" si="3"/>
        <v>2.4188584057763776</v>
      </c>
      <c r="D42">
        <f t="shared" si="2"/>
        <v>1.4284386812576564</v>
      </c>
    </row>
    <row r="43" spans="2:4" x14ac:dyDescent="0.3">
      <c r="B43">
        <v>1.3</v>
      </c>
      <c r="C43">
        <f t="shared" si="3"/>
        <v>2.3461938234056499</v>
      </c>
      <c r="D43">
        <f t="shared" si="2"/>
        <v>1.3122338408160259</v>
      </c>
    </row>
    <row r="44" spans="2:4" x14ac:dyDescent="0.3">
      <c r="B44">
        <v>1.35</v>
      </c>
      <c r="C44">
        <f t="shared" si="3"/>
        <v>2.2783807635202518</v>
      </c>
      <c r="D44">
        <f t="shared" si="2"/>
        <v>1.2114747455738044</v>
      </c>
    </row>
    <row r="45" spans="2:4" x14ac:dyDescent="0.3">
      <c r="B45">
        <v>1.4</v>
      </c>
      <c r="C45">
        <f t="shared" si="3"/>
        <v>2.2142974355881808</v>
      </c>
      <c r="D45">
        <f t="shared" si="2"/>
        <v>1.1284242275864123</v>
      </c>
    </row>
    <row r="46" spans="2:4" x14ac:dyDescent="0.3">
      <c r="B46">
        <v>1.45</v>
      </c>
      <c r="C46">
        <f t="shared" si="3"/>
        <v>2.15316056466364</v>
      </c>
      <c r="D46">
        <f t="shared" si="2"/>
        <v>1.0649474224415509</v>
      </c>
    </row>
    <row r="47" spans="2:4" x14ac:dyDescent="0.3">
      <c r="B47">
        <v>1.5</v>
      </c>
      <c r="C47">
        <f t="shared" si="3"/>
        <v>2.0943951023931957</v>
      </c>
      <c r="D47">
        <f t="shared" si="2"/>
        <v>1.022469882334903</v>
      </c>
    </row>
    <row r="48" spans="2:4" x14ac:dyDescent="0.3">
      <c r="B48">
        <v>1.55</v>
      </c>
      <c r="C48">
        <f t="shared" si="3"/>
        <v>2.0375616658421931</v>
      </c>
      <c r="D48">
        <f t="shared" si="2"/>
        <v>1.0019455612411206</v>
      </c>
    </row>
    <row r="49" spans="2:4" x14ac:dyDescent="0.3">
      <c r="B49">
        <v>1.6</v>
      </c>
      <c r="C49">
        <f t="shared" si="3"/>
        <v>1.9823131728623844</v>
      </c>
      <c r="D49">
        <f t="shared" si="2"/>
        <v>1.0038353911641593</v>
      </c>
    </row>
    <row r="50" spans="2:4" x14ac:dyDescent="0.3">
      <c r="B50">
        <v>1.65</v>
      </c>
      <c r="C50">
        <f t="shared" si="3"/>
        <v>1.928367430440407</v>
      </c>
      <c r="D50">
        <f t="shared" si="2"/>
        <v>1.0280969305981791</v>
      </c>
    </row>
    <row r="51" spans="2:4" x14ac:dyDescent="0.3">
      <c r="B51">
        <v>1.7</v>
      </c>
      <c r="C51">
        <f t="shared" si="3"/>
        <v>1.8754889808102941</v>
      </c>
      <c r="D51">
        <f t="shared" si="2"/>
        <v>1.0741853176722675</v>
      </c>
    </row>
    <row r="52" spans="2:4" x14ac:dyDescent="0.3">
      <c r="B52">
        <v>1.75</v>
      </c>
      <c r="C52">
        <f t="shared" si="3"/>
        <v>1.8234765819369751</v>
      </c>
      <c r="D52">
        <f t="shared" si="2"/>
        <v>1.1410655065734079</v>
      </c>
    </row>
    <row r="53" spans="2:4" x14ac:dyDescent="0.3">
      <c r="B53">
        <v>1.8</v>
      </c>
      <c r="C53">
        <f t="shared" si="3"/>
        <v>1.7721542475852274</v>
      </c>
      <c r="D53">
        <f t="shared" si="2"/>
        <v>1.2272355124440129</v>
      </c>
    </row>
    <row r="54" spans="2:4" x14ac:dyDescent="0.3">
      <c r="B54">
        <v>1.85</v>
      </c>
      <c r="C54">
        <f t="shared" si="3"/>
        <v>1.7213645995715825</v>
      </c>
      <c r="D54">
        <f t="shared" si="2"/>
        <v>1.3307601427237388</v>
      </c>
    </row>
    <row r="55" spans="2:4" x14ac:dyDescent="0.3">
      <c r="B55">
        <v>1.9</v>
      </c>
      <c r="C55">
        <f t="shared" si="3"/>
        <v>1.6709637479564565</v>
      </c>
      <c r="D55">
        <f t="shared" si="2"/>
        <v>1.4493144574023615</v>
      </c>
    </row>
    <row r="56" spans="2:4" x14ac:dyDescent="0.3">
      <c r="B56">
        <v>1.95</v>
      </c>
      <c r="C56">
        <f t="shared" si="3"/>
        <v>1.6208171836006666</v>
      </c>
      <c r="D56">
        <f t="shared" si="2"/>
        <v>1.5802359821601404</v>
      </c>
    </row>
    <row r="57" spans="2:4" x14ac:dyDescent="0.3">
      <c r="B57">
        <v>2</v>
      </c>
      <c r="C57">
        <f t="shared" si="3"/>
        <v>1.5707963267948966</v>
      </c>
      <c r="D57">
        <f t="shared" si="2"/>
        <v>1.7205845018010741</v>
      </c>
    </row>
    <row r="58" spans="2:4" x14ac:dyDescent="0.3">
      <c r="B58">
        <v>2.0499999999999998</v>
      </c>
      <c r="C58">
        <f t="shared" si="3"/>
        <v>1.5207754699891267</v>
      </c>
      <c r="D58">
        <f t="shared" si="2"/>
        <v>1.8672080911474824</v>
      </c>
    </row>
    <row r="59" spans="2:4" x14ac:dyDescent="0.3">
      <c r="B59">
        <v>2.1</v>
      </c>
      <c r="C59">
        <f t="shared" si="3"/>
        <v>1.4706289056333366</v>
      </c>
      <c r="D59">
        <f t="shared" si="2"/>
        <v>2.0168139004843506</v>
      </c>
    </row>
    <row r="60" spans="2:4" x14ac:dyDescent="0.3">
      <c r="B60">
        <v>2.15</v>
      </c>
      <c r="C60">
        <f t="shared" si="3"/>
        <v>1.4202280540182106</v>
      </c>
      <c r="D60">
        <f t="shared" si="2"/>
        <v>2.1660421058649564</v>
      </c>
    </row>
    <row r="61" spans="2:4" x14ac:dyDescent="0.3">
      <c r="B61">
        <v>2.2000000000000002</v>
      </c>
      <c r="C61">
        <f t="shared" si="3"/>
        <v>1.3694384060045657</v>
      </c>
      <c r="D61">
        <f t="shared" si="2"/>
        <v>2.3115413635133786</v>
      </c>
    </row>
    <row r="62" spans="2:4" x14ac:dyDescent="0.3">
      <c r="B62">
        <v>2.25</v>
      </c>
      <c r="C62">
        <f t="shared" si="3"/>
        <v>1.318116071652818</v>
      </c>
      <c r="D62">
        <f t="shared" si="2"/>
        <v>2.4500440737806177</v>
      </c>
    </row>
    <row r="63" spans="2:4" x14ac:dyDescent="0.3">
      <c r="B63">
        <v>2.2999999999999998</v>
      </c>
      <c r="C63">
        <f t="shared" si="3"/>
        <v>1.2661036727794992</v>
      </c>
      <c r="D63">
        <f t="shared" si="2"/>
        <v>2.5784397643881993</v>
      </c>
    </row>
    <row r="64" spans="2:4" x14ac:dyDescent="0.3">
      <c r="B64">
        <v>2.35</v>
      </c>
      <c r="C64">
        <f t="shared" si="3"/>
        <v>1.2132252231493861</v>
      </c>
      <c r="D64">
        <f t="shared" si="2"/>
        <v>2.6938449449297641</v>
      </c>
    </row>
    <row r="65" spans="2:4" x14ac:dyDescent="0.3">
      <c r="B65">
        <v>2.4</v>
      </c>
      <c r="C65">
        <f t="shared" si="3"/>
        <v>1.1592794807274087</v>
      </c>
      <c r="D65">
        <f t="shared" si="2"/>
        <v>2.7936678638491528</v>
      </c>
    </row>
    <row r="66" spans="2:4" x14ac:dyDescent="0.3">
      <c r="B66">
        <v>2.4500000000000002</v>
      </c>
      <c r="C66">
        <f t="shared" si="3"/>
        <v>1.1040309877476</v>
      </c>
      <c r="D66">
        <f t="shared" si="2"/>
        <v>2.8756667135928824</v>
      </c>
    </row>
    <row r="67" spans="2:4" x14ac:dyDescent="0.3">
      <c r="B67">
        <v>2.5</v>
      </c>
      <c r="C67">
        <f t="shared" si="3"/>
        <v>1.0471975511965976</v>
      </c>
      <c r="D67">
        <f t="shared" si="2"/>
        <v>2.9379999767747389</v>
      </c>
    </row>
    <row r="68" spans="2:4" x14ac:dyDescent="0.3">
      <c r="B68">
        <v>2.5499999999999998</v>
      </c>
      <c r="C68">
        <f t="shared" si="3"/>
        <v>0.98843208892615331</v>
      </c>
      <c r="D68">
        <f t="shared" si="2"/>
        <v>2.9792677826862</v>
      </c>
    </row>
    <row r="69" spans="2:4" x14ac:dyDescent="0.3">
      <c r="B69">
        <v>2.6</v>
      </c>
      <c r="C69">
        <f t="shared" si="3"/>
        <v>0.92729521800161208</v>
      </c>
      <c r="D69">
        <f t="shared" si="2"/>
        <v>2.9985433453746051</v>
      </c>
    </row>
    <row r="70" spans="2:4" x14ac:dyDescent="0.3">
      <c r="B70">
        <v>2.65</v>
      </c>
      <c r="C70">
        <f t="shared" si="3"/>
        <v>0.86321189006954113</v>
      </c>
      <c r="D70">
        <f t="shared" si="2"/>
        <v>2.99539377725762</v>
      </c>
    </row>
    <row r="71" spans="2:4" x14ac:dyDescent="0.3">
      <c r="B71">
        <v>2.7</v>
      </c>
      <c r="C71">
        <f t="shared" si="3"/>
        <v>0.79539883018414326</v>
      </c>
      <c r="D71">
        <f t="shared" si="2"/>
        <v>2.969889810845086</v>
      </c>
    </row>
    <row r="72" spans="2:4" x14ac:dyDescent="0.3">
      <c r="B72">
        <v>2.75</v>
      </c>
      <c r="C72">
        <f t="shared" si="3"/>
        <v>0.72273424781341555</v>
      </c>
      <c r="D72">
        <f t="shared" si="2"/>
        <v>2.9226042102393404</v>
      </c>
    </row>
    <row r="73" spans="2:4" x14ac:dyDescent="0.3">
      <c r="B73">
        <v>2.8</v>
      </c>
      <c r="C73">
        <f t="shared" si="3"/>
        <v>0.64350110879328459</v>
      </c>
      <c r="D73">
        <f t="shared" si="2"/>
        <v>2.8545989080882812</v>
      </c>
    </row>
    <row r="74" spans="2:4" x14ac:dyDescent="0.3">
      <c r="B74">
        <v>2.85</v>
      </c>
      <c r="C74">
        <f t="shared" si="3"/>
        <v>0.55481103298007128</v>
      </c>
      <c r="D74">
        <f t="shared" si="2"/>
        <v>2.7674011568674874</v>
      </c>
    </row>
    <row r="75" spans="2:4" x14ac:dyDescent="0.3">
      <c r="B75">
        <v>2.9</v>
      </c>
      <c r="C75">
        <f t="shared" si="3"/>
        <v>0.45102681179626258</v>
      </c>
      <c r="D75">
        <f t="shared" si="2"/>
        <v>2.6629692300821834</v>
      </c>
    </row>
    <row r="76" spans="2:4" x14ac:dyDescent="0.3">
      <c r="B76">
        <v>2.95</v>
      </c>
      <c r="C76">
        <f t="shared" si="3"/>
        <v>0.31756042929152084</v>
      </c>
      <c r="D76">
        <f t="shared" si="2"/>
        <v>2.5436484436660871</v>
      </c>
    </row>
    <row r="77" spans="2:4" x14ac:dyDescent="0.3">
      <c r="B77">
        <v>3</v>
      </c>
      <c r="C77">
        <f t="shared" si="3"/>
        <v>0</v>
      </c>
      <c r="D77">
        <f t="shared" si="2"/>
        <v>2.4121184852417565</v>
      </c>
    </row>
    <row r="78" spans="2:4" x14ac:dyDescent="0.3">
      <c r="B78">
        <v>3.05</v>
      </c>
      <c r="D78">
        <f t="shared" si="2"/>
        <v>2.2713332341136345</v>
      </c>
    </row>
    <row r="79" spans="2:4" x14ac:dyDescent="0.3">
      <c r="B79">
        <v>3.1</v>
      </c>
      <c r="D79">
        <f t="shared" si="2"/>
        <v>2.1244544235070615</v>
      </c>
    </row>
    <row r="80" spans="2:4" x14ac:dyDescent="0.3">
      <c r="B80">
        <v>3.15</v>
      </c>
      <c r="D80">
        <f t="shared" si="2"/>
        <v>1.9747806348563413</v>
      </c>
    </row>
    <row r="81" spans="2:4" x14ac:dyDescent="0.3">
      <c r="B81">
        <v>3.2</v>
      </c>
      <c r="D81">
        <f t="shared" si="2"/>
        <v>1.8256732187770186</v>
      </c>
    </row>
    <row r="82" spans="2:4" x14ac:dyDescent="0.3">
      <c r="B82">
        <v>3.25</v>
      </c>
      <c r="D82">
        <f t="shared" ref="D82:D97" si="4">2+SIN(3*B82)</f>
        <v>1.6804808063777263</v>
      </c>
    </row>
    <row r="83" spans="2:4" x14ac:dyDescent="0.3">
      <c r="B83">
        <v>3.3</v>
      </c>
      <c r="D83">
        <f t="shared" si="4"/>
        <v>1.5424641062246802</v>
      </c>
    </row>
    <row r="84" spans="2:4" x14ac:dyDescent="0.3">
      <c r="B84">
        <v>3.35</v>
      </c>
      <c r="D84">
        <f t="shared" si="4"/>
        <v>1.4147226758569635</v>
      </c>
    </row>
    <row r="85" spans="2:4" x14ac:dyDescent="0.3">
      <c r="B85">
        <v>3.4</v>
      </c>
      <c r="D85">
        <f t="shared" si="4"/>
        <v>1.3001253124064576</v>
      </c>
    </row>
    <row r="86" spans="2:4" x14ac:dyDescent="0.3">
      <c r="B86">
        <v>3.45</v>
      </c>
      <c r="D86">
        <f t="shared" si="4"/>
        <v>1.2012456255989985</v>
      </c>
    </row>
    <row r="87" spans="2:4" x14ac:dyDescent="0.3">
      <c r="B87">
        <v>3.5</v>
      </c>
      <c r="D87">
        <f t="shared" si="4"/>
        <v>1.1203042400283301</v>
      </c>
    </row>
    <row r="88" spans="2:4" x14ac:dyDescent="0.3">
      <c r="B88">
        <v>3.55</v>
      </c>
      <c r="D88">
        <f t="shared" si="4"/>
        <v>1.0591189247150927</v>
      </c>
    </row>
    <row r="89" spans="2:4" x14ac:dyDescent="0.3">
      <c r="B89">
        <v>3.6</v>
      </c>
      <c r="D89">
        <f t="shared" si="4"/>
        <v>1.0190637699335086</v>
      </c>
    </row>
    <row r="90" spans="2:4" x14ac:dyDescent="0.3">
      <c r="B90">
        <v>3.65</v>
      </c>
      <c r="D90">
        <f t="shared" si="4"/>
        <v>1.0010383281061832</v>
      </c>
    </row>
    <row r="91" spans="2:4" x14ac:dyDescent="0.3">
      <c r="B91">
        <v>3.7</v>
      </c>
      <c r="D91">
        <f t="shared" si="4"/>
        <v>1.0054474117960108</v>
      </c>
    </row>
    <row r="92" spans="2:4" x14ac:dyDescent="0.3">
      <c r="B92">
        <v>3.75</v>
      </c>
      <c r="D92">
        <f t="shared" si="4"/>
        <v>1.0321920024887385</v>
      </c>
    </row>
    <row r="93" spans="2:4" x14ac:dyDescent="0.3">
      <c r="B93">
        <v>3.8</v>
      </c>
      <c r="D93">
        <f t="shared" si="4"/>
        <v>1.0806714743353236</v>
      </c>
    </row>
    <row r="94" spans="2:4" x14ac:dyDescent="0.3">
      <c r="B94">
        <v>3.85</v>
      </c>
      <c r="D94">
        <f t="shared" si="4"/>
        <v>1.1497970829136337</v>
      </c>
    </row>
    <row r="95" spans="2:4" x14ac:dyDescent="0.3">
      <c r="B95">
        <v>3.9</v>
      </c>
      <c r="D95">
        <f t="shared" si="4"/>
        <v>1.2380164160809666</v>
      </c>
    </row>
    <row r="96" spans="2:4" x14ac:dyDescent="0.3">
      <c r="B96">
        <v>3.95</v>
      </c>
      <c r="D96">
        <f t="shared" si="4"/>
        <v>1.3433482578039859</v>
      </c>
    </row>
    <row r="97" spans="2:4" x14ac:dyDescent="0.3">
      <c r="B97">
        <v>4</v>
      </c>
      <c r="D97">
        <f t="shared" si="4"/>
        <v>1.4634270819995652</v>
      </c>
    </row>
  </sheetData>
  <mergeCells count="8">
    <mergeCell ref="I5:I6"/>
    <mergeCell ref="B7:B8"/>
    <mergeCell ref="B9:B10"/>
    <mergeCell ref="B11:B12"/>
    <mergeCell ref="B13:B14"/>
    <mergeCell ref="B5:B6"/>
    <mergeCell ref="E5:F6"/>
    <mergeCell ref="G5:H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917A-44CD-41B9-B0B6-5712C704C490}">
  <dimension ref="B2:M198"/>
  <sheetViews>
    <sheetView workbookViewId="0">
      <selection activeCell="C103" sqref="C103:D103"/>
    </sheetView>
  </sheetViews>
  <sheetFormatPr defaultColWidth="12.44140625" defaultRowHeight="14.4" x14ac:dyDescent="0.3"/>
  <cols>
    <col min="12" max="12" width="12.44140625" customWidth="1"/>
  </cols>
  <sheetData>
    <row r="2" spans="2:13" ht="15" thickBot="1" x14ac:dyDescent="0.35"/>
    <row r="3" spans="2:13" ht="22.2" customHeight="1" x14ac:dyDescent="0.3">
      <c r="B3" s="10" t="s">
        <v>18</v>
      </c>
      <c r="C3" s="15" t="s">
        <v>28</v>
      </c>
      <c r="D3" s="15" t="s">
        <v>29</v>
      </c>
      <c r="E3" s="15" t="s">
        <v>30</v>
      </c>
      <c r="F3" s="15" t="s">
        <v>33</v>
      </c>
      <c r="G3" s="15" t="s">
        <v>31</v>
      </c>
      <c r="H3" s="15" t="s">
        <v>32</v>
      </c>
      <c r="I3" s="15" t="s">
        <v>38</v>
      </c>
      <c r="J3" s="15" t="s">
        <v>34</v>
      </c>
      <c r="K3" s="15" t="s">
        <v>35</v>
      </c>
      <c r="L3" s="15" t="s">
        <v>36</v>
      </c>
      <c r="M3" s="16" t="s">
        <v>37</v>
      </c>
    </row>
    <row r="4" spans="2:13" x14ac:dyDescent="0.3">
      <c r="B4" s="25">
        <v>1</v>
      </c>
      <c r="C4" s="24">
        <v>2</v>
      </c>
      <c r="D4" s="24">
        <v>2</v>
      </c>
      <c r="E4" s="11">
        <f>C4-COS(D4)-2</f>
        <v>0.41614683654714257</v>
      </c>
      <c r="F4" s="11">
        <v>1</v>
      </c>
      <c r="G4" s="11">
        <f>C4-E4</f>
        <v>1.5838531634528574</v>
      </c>
      <c r="H4" s="11">
        <f>-SIN(3*G4)</f>
        <v>0.99923293365938581</v>
      </c>
      <c r="I4" s="11">
        <v>1</v>
      </c>
      <c r="J4" s="11">
        <f>SIN(D4)</f>
        <v>0.90929742682568171</v>
      </c>
      <c r="K4" s="11">
        <f>-3*COS(3*G4)</f>
        <v>-0.11748148200511516</v>
      </c>
      <c r="L4" s="11">
        <f>H4*F4/(F4*I4-J4*K4)</f>
        <v>0.90279166408441658</v>
      </c>
      <c r="M4" s="12">
        <f>(E4-L4*J4)/F4</f>
        <v>-0.40475930056449261</v>
      </c>
    </row>
    <row r="5" spans="2:13" x14ac:dyDescent="0.3">
      <c r="B5" s="25">
        <v>2</v>
      </c>
      <c r="C5" s="11">
        <f>C4-M4</f>
        <v>2.4047593005644927</v>
      </c>
      <c r="D5" s="11">
        <f>D4-L4</f>
        <v>1.0972083359155835</v>
      </c>
      <c r="E5" s="11">
        <f>C5-COS(D5)-2</f>
        <v>-5.1323001684123071E-2</v>
      </c>
      <c r="F5" s="11">
        <v>2</v>
      </c>
      <c r="G5" s="11">
        <f t="shared" ref="G5" si="0">C5-E5</f>
        <v>2.4560823022486158</v>
      </c>
      <c r="H5" s="11">
        <f>D5-SIN(3*G5)-2</f>
        <v>-1.7871238384634398</v>
      </c>
      <c r="I5" s="11">
        <v>2</v>
      </c>
      <c r="J5" s="11">
        <f>SIN(D5)</f>
        <v>0.88993760094492147</v>
      </c>
      <c r="K5" s="11">
        <f>-3*COS(3*G5)</f>
        <v>-1.4005746849856373</v>
      </c>
      <c r="L5" s="11">
        <f>H5*F5/(F5*I5-J5*K5)</f>
        <v>-0.68127311589056838</v>
      </c>
      <c r="M5" s="12">
        <f>(E5-L5*J5)/F5</f>
        <v>0.2774837803299004</v>
      </c>
    </row>
    <row r="6" spans="2:13" x14ac:dyDescent="0.3">
      <c r="B6" s="25">
        <v>3</v>
      </c>
      <c r="C6" s="11">
        <f t="shared" ref="C6:C23" si="1">C5-M5</f>
        <v>2.1272755202345923</v>
      </c>
      <c r="D6" s="11">
        <f t="shared" ref="D6:D23" si="2">D5-L5</f>
        <v>1.7784814518061518</v>
      </c>
      <c r="E6" s="11">
        <f t="shared" ref="E6:E23" si="3">C6-COS(D6)-2</f>
        <v>0.33347084426881324</v>
      </c>
      <c r="F6" s="11">
        <v>3</v>
      </c>
      <c r="G6" s="11">
        <f t="shared" ref="G6:G23" si="4">C6-E6</f>
        <v>1.7938046759657791</v>
      </c>
      <c r="H6" s="11">
        <f t="shared" ref="H6:H23" si="5">D6-SIN(3*G6)-2</f>
        <v>0.56290817689986294</v>
      </c>
      <c r="I6" s="11">
        <v>3</v>
      </c>
      <c r="J6" s="11">
        <f t="shared" ref="J6:J23" si="6">SIN(D6)</f>
        <v>0.97851085244182279</v>
      </c>
      <c r="K6" s="11">
        <f t="shared" ref="K6:K23" si="7">-3*COS(3*G6)</f>
        <v>-1.8606645094236614</v>
      </c>
      <c r="L6" s="11">
        <f t="shared" ref="L6:L23" si="8">H6*F6/(F6*I6-J6*K6)</f>
        <v>0.15606454177535831</v>
      </c>
      <c r="M6" s="12">
        <f t="shared" ref="M6:M23" si="9">(E6-L6*J6)/F6</f>
        <v>6.0253332153421636E-2</v>
      </c>
    </row>
    <row r="7" spans="2:13" x14ac:dyDescent="0.3">
      <c r="B7" s="25">
        <v>4</v>
      </c>
      <c r="C7" s="11">
        <f t="shared" si="1"/>
        <v>2.0670221880811708</v>
      </c>
      <c r="D7" s="11">
        <f t="shared" si="2"/>
        <v>1.6224169100307935</v>
      </c>
      <c r="E7" s="11">
        <f t="shared" si="3"/>
        <v>0.11861984894234334</v>
      </c>
      <c r="F7" s="11">
        <v>4</v>
      </c>
      <c r="G7" s="11">
        <f t="shared" si="4"/>
        <v>1.9484023391388274</v>
      </c>
      <c r="H7" s="11">
        <f t="shared" si="5"/>
        <v>4.6526360169953485E-2</v>
      </c>
      <c r="I7" s="11">
        <v>4</v>
      </c>
      <c r="J7" s="11">
        <f t="shared" si="6"/>
        <v>0.99866795352291915</v>
      </c>
      <c r="K7" s="11">
        <f t="shared" si="7"/>
        <v>-2.7168328194285225</v>
      </c>
      <c r="L7" s="11">
        <f t="shared" si="8"/>
        <v>9.94513513041409E-3</v>
      </c>
      <c r="M7" s="12">
        <f t="shared" si="9"/>
        <v>2.7171990298535953E-2</v>
      </c>
    </row>
    <row r="8" spans="2:13" x14ac:dyDescent="0.3">
      <c r="B8" s="25">
        <v>5</v>
      </c>
      <c r="C8" s="11">
        <f t="shared" si="1"/>
        <v>2.0398501977826347</v>
      </c>
      <c r="D8" s="11">
        <f t="shared" si="2"/>
        <v>1.6124717749003794</v>
      </c>
      <c r="E8" s="11">
        <f t="shared" si="3"/>
        <v>8.1513582984189537E-2</v>
      </c>
      <c r="F8" s="11">
        <v>5</v>
      </c>
      <c r="G8" s="11">
        <f t="shared" si="4"/>
        <v>1.9583366147984451</v>
      </c>
      <c r="H8" s="11">
        <f t="shared" si="5"/>
        <v>9.407119268334263E-3</v>
      </c>
      <c r="I8" s="11">
        <v>5</v>
      </c>
      <c r="J8" s="11">
        <f t="shared" si="6"/>
        <v>0.99913170419797348</v>
      </c>
      <c r="K8" s="11">
        <f t="shared" si="7"/>
        <v>-2.7535397203460561</v>
      </c>
      <c r="L8" s="11">
        <f t="shared" si="8"/>
        <v>1.6949062766410158E-3</v>
      </c>
      <c r="M8" s="12">
        <f t="shared" si="9"/>
        <v>1.596402967751067E-2</v>
      </c>
    </row>
    <row r="9" spans="2:13" x14ac:dyDescent="0.3">
      <c r="B9" s="25">
        <v>6</v>
      </c>
      <c r="C9" s="11">
        <f t="shared" si="1"/>
        <v>2.0238861681051241</v>
      </c>
      <c r="D9" s="11">
        <f t="shared" si="2"/>
        <v>1.6107768686237385</v>
      </c>
      <c r="E9" s="11">
        <f t="shared" si="3"/>
        <v>6.3856059677492638E-2</v>
      </c>
      <c r="F9" s="11">
        <v>6</v>
      </c>
      <c r="G9" s="11">
        <f>C9-E9</f>
        <v>1.9600301084276315</v>
      </c>
      <c r="H9" s="11">
        <f t="shared" si="5"/>
        <v>3.0440083828198183E-3</v>
      </c>
      <c r="I9" s="11">
        <v>6</v>
      </c>
      <c r="J9" s="11">
        <f t="shared" si="6"/>
        <v>0.99920088459112821</v>
      </c>
      <c r="K9" s="11">
        <f t="shared" si="7"/>
        <v>-2.7595540254880069</v>
      </c>
      <c r="L9" s="11">
        <f t="shared" si="8"/>
        <v>4.7124096078310612E-4</v>
      </c>
      <c r="M9" s="12">
        <f t="shared" si="9"/>
        <v>1.0564199215437097E-2</v>
      </c>
    </row>
    <row r="10" spans="2:13" x14ac:dyDescent="0.3">
      <c r="B10" s="25">
        <v>7</v>
      </c>
      <c r="C10" s="11">
        <f t="shared" si="1"/>
        <v>2.0133219688896871</v>
      </c>
      <c r="D10" s="11">
        <f t="shared" si="2"/>
        <v>1.6103056276629553</v>
      </c>
      <c r="E10" s="11">
        <f t="shared" si="3"/>
        <v>5.2820991656594707E-2</v>
      </c>
      <c r="F10" s="11">
        <v>7</v>
      </c>
      <c r="G10" s="11">
        <f t="shared" si="4"/>
        <v>1.9605009772330924</v>
      </c>
      <c r="H10" s="11">
        <f t="shared" si="5"/>
        <v>1.2729885705780042E-3</v>
      </c>
      <c r="I10" s="11">
        <v>7</v>
      </c>
      <c r="J10" s="11">
        <f t="shared" si="6"/>
        <v>0.99921960909524754</v>
      </c>
      <c r="K10" s="11">
        <f t="shared" si="7"/>
        <v>-2.7612136288857401</v>
      </c>
      <c r="L10" s="11">
        <f t="shared" si="8"/>
        <v>1.7216155394134738E-4</v>
      </c>
      <c r="M10" s="12">
        <f t="shared" si="9"/>
        <v>7.5212806365663144E-3</v>
      </c>
    </row>
    <row r="11" spans="2:13" x14ac:dyDescent="0.3">
      <c r="B11" s="25">
        <v>8</v>
      </c>
      <c r="C11" s="11">
        <f t="shared" si="1"/>
        <v>2.005800688253121</v>
      </c>
      <c r="D11" s="11">
        <f t="shared" si="2"/>
        <v>1.6101334661090139</v>
      </c>
      <c r="E11" s="11">
        <f t="shared" si="3"/>
        <v>4.5127683234880589E-2</v>
      </c>
      <c r="F11" s="11">
        <v>8</v>
      </c>
      <c r="G11" s="11">
        <f t="shared" si="4"/>
        <v>1.9606730050182404</v>
      </c>
      <c r="H11" s="11">
        <f t="shared" si="5"/>
        <v>6.2576950730530712E-4</v>
      </c>
      <c r="I11" s="11">
        <v>8</v>
      </c>
      <c r="J11" s="11">
        <f t="shared" si="6"/>
        <v>0.99922639450011763</v>
      </c>
      <c r="K11" s="11">
        <f t="shared" si="7"/>
        <v>-2.7618185763877161</v>
      </c>
      <c r="L11" s="11">
        <f t="shared" si="8"/>
        <v>7.4987715745360067E-5</v>
      </c>
      <c r="M11" s="12">
        <f t="shared" si="9"/>
        <v>5.6315941912555689E-3</v>
      </c>
    </row>
    <row r="12" spans="2:13" x14ac:dyDescent="0.3">
      <c r="B12" s="25">
        <v>9</v>
      </c>
      <c r="C12" s="11">
        <f t="shared" si="1"/>
        <v>2.0001690940618655</v>
      </c>
      <c r="D12" s="11">
        <f t="shared" si="2"/>
        <v>1.6100584783932685</v>
      </c>
      <c r="E12" s="11">
        <f t="shared" si="3"/>
        <v>3.9421159228288261E-2</v>
      </c>
      <c r="F12" s="11">
        <v>9</v>
      </c>
      <c r="G12" s="11">
        <f t="shared" si="4"/>
        <v>1.9607479348335772</v>
      </c>
      <c r="H12" s="11">
        <f t="shared" si="5"/>
        <v>3.4382937153498716E-4</v>
      </c>
      <c r="I12" s="11">
        <v>9</v>
      </c>
      <c r="J12" s="11">
        <f t="shared" si="6"/>
        <v>0.99922934073223191</v>
      </c>
      <c r="K12" s="11">
        <f t="shared" si="7"/>
        <v>-2.7620818422534015</v>
      </c>
      <c r="L12" s="11">
        <f t="shared" si="8"/>
        <v>3.6944437346455171E-5</v>
      </c>
      <c r="M12" s="12">
        <f t="shared" si="9"/>
        <v>4.3760270291683147E-3</v>
      </c>
    </row>
    <row r="13" spans="2:13" x14ac:dyDescent="0.3">
      <c r="B13" s="25">
        <v>10</v>
      </c>
      <c r="C13" s="11">
        <f t="shared" si="1"/>
        <v>1.9957930670326971</v>
      </c>
      <c r="D13" s="11">
        <f t="shared" si="2"/>
        <v>1.6100215339559221</v>
      </c>
      <c r="E13" s="11">
        <f t="shared" si="3"/>
        <v>3.5008216206567244E-2</v>
      </c>
      <c r="F13" s="11">
        <v>10</v>
      </c>
      <c r="G13" s="11">
        <f t="shared" si="4"/>
        <v>1.9607848508261299</v>
      </c>
      <c r="H13" s="11">
        <f t="shared" si="5"/>
        <v>2.0491754823126485E-4</v>
      </c>
      <c r="I13" s="11">
        <v>10</v>
      </c>
      <c r="J13" s="11">
        <f t="shared" si="6"/>
        <v>0.9992307901957741</v>
      </c>
      <c r="K13" s="11">
        <f t="shared" si="7"/>
        <v>-2.762211495254502</v>
      </c>
      <c r="L13" s="11">
        <f t="shared" si="8"/>
        <v>1.9941356090888077E-5</v>
      </c>
      <c r="M13" s="12">
        <f t="shared" si="9"/>
        <v>3.4988290189562968E-3</v>
      </c>
    </row>
    <row r="14" spans="2:13" x14ac:dyDescent="0.3">
      <c r="B14" s="25">
        <v>11</v>
      </c>
      <c r="C14" s="11">
        <f t="shared" si="1"/>
        <v>1.9922942380137407</v>
      </c>
      <c r="D14" s="11">
        <f t="shared" si="2"/>
        <v>1.6100015925998312</v>
      </c>
      <c r="E14" s="11">
        <f t="shared" si="3"/>
        <v>3.148946116281115E-2</v>
      </c>
      <c r="F14" s="11">
        <v>11</v>
      </c>
      <c r="G14" s="11">
        <f t="shared" si="4"/>
        <v>1.9608047768509296</v>
      </c>
      <c r="H14" s="11">
        <f t="shared" si="5"/>
        <v>1.2993560027263484E-4</v>
      </c>
      <c r="I14" s="11">
        <v>11</v>
      </c>
      <c r="J14" s="11">
        <f t="shared" si="6"/>
        <v>0.99923157200035195</v>
      </c>
      <c r="K14" s="11">
        <f t="shared" si="7"/>
        <v>-2.7622814635531929</v>
      </c>
      <c r="L14" s="11">
        <f t="shared" si="8"/>
        <v>1.1548883067783717E-5</v>
      </c>
      <c r="M14" s="12">
        <f t="shared" si="9"/>
        <v>2.8616291958389532E-3</v>
      </c>
    </row>
    <row r="15" spans="2:13" x14ac:dyDescent="0.3">
      <c r="B15" s="25">
        <v>12</v>
      </c>
      <c r="C15" s="11">
        <f t="shared" si="1"/>
        <v>1.9894326088179017</v>
      </c>
      <c r="D15" s="11">
        <f t="shared" si="2"/>
        <v>1.6099900437167634</v>
      </c>
      <c r="E15" s="11">
        <f t="shared" si="3"/>
        <v>2.861629195577553E-2</v>
      </c>
      <c r="F15" s="11">
        <v>12</v>
      </c>
      <c r="G15" s="11">
        <f t="shared" si="4"/>
        <v>1.9608163168621262</v>
      </c>
      <c r="H15" s="11">
        <f t="shared" si="5"/>
        <v>8.6509724399608245E-5</v>
      </c>
      <c r="I15" s="11">
        <v>12</v>
      </c>
      <c r="J15" s="11">
        <f t="shared" si="6"/>
        <v>0.99923202459476379</v>
      </c>
      <c r="K15" s="11">
        <f t="shared" si="7"/>
        <v>-2.7623219806668406</v>
      </c>
      <c r="L15" s="11">
        <f t="shared" si="8"/>
        <v>7.0735573313130776E-6</v>
      </c>
      <c r="M15" s="12">
        <f t="shared" si="9"/>
        <v>2.3841019858968564E-3</v>
      </c>
    </row>
    <row r="16" spans="2:13" x14ac:dyDescent="0.3">
      <c r="B16" s="25">
        <v>13</v>
      </c>
      <c r="C16" s="11">
        <f t="shared" si="1"/>
        <v>1.987048506832005</v>
      </c>
      <c r="D16" s="11">
        <f t="shared" si="2"/>
        <v>1.6099829701594321</v>
      </c>
      <c r="E16" s="11">
        <f t="shared" si="3"/>
        <v>2.6225121843885368E-2</v>
      </c>
      <c r="F16" s="11">
        <v>13</v>
      </c>
      <c r="G16" s="11">
        <f t="shared" si="4"/>
        <v>1.9608233849881196</v>
      </c>
      <c r="H16" s="11">
        <f t="shared" si="5"/>
        <v>5.9911639577414633E-5</v>
      </c>
      <c r="I16" s="11">
        <v>13</v>
      </c>
      <c r="J16" s="11">
        <f t="shared" si="6"/>
        <v>0.99923230173779454</v>
      </c>
      <c r="K16" s="11">
        <f t="shared" si="7"/>
        <v>-2.7623467953045755</v>
      </c>
      <c r="L16" s="11">
        <f t="shared" si="8"/>
        <v>4.5345266012995183E-6</v>
      </c>
      <c r="M16" s="12">
        <f t="shared" si="9"/>
        <v>2.0169685229563276E-3</v>
      </c>
    </row>
    <row r="17" spans="2:13" x14ac:dyDescent="0.3">
      <c r="B17" s="25">
        <v>14</v>
      </c>
      <c r="C17" s="11">
        <f t="shared" si="1"/>
        <v>1.9850315383090487</v>
      </c>
      <c r="D17" s="11">
        <f t="shared" si="2"/>
        <v>1.6099784356328308</v>
      </c>
      <c r="E17" s="11">
        <f t="shared" si="3"/>
        <v>2.4203622275073222E-2</v>
      </c>
      <c r="F17" s="11">
        <v>14</v>
      </c>
      <c r="G17" s="11">
        <f t="shared" si="4"/>
        <v>1.9608279160339754</v>
      </c>
      <c r="H17" s="11">
        <f t="shared" si="5"/>
        <v>4.2860756940044098E-5</v>
      </c>
      <c r="I17" s="11">
        <v>14</v>
      </c>
      <c r="J17" s="11">
        <f t="shared" si="6"/>
        <v>0.99923247937492443</v>
      </c>
      <c r="K17" s="11">
        <f t="shared" si="7"/>
        <v>-2.7623627021579522</v>
      </c>
      <c r="L17" s="11">
        <f t="shared" si="8"/>
        <v>3.0189669197278412E-6</v>
      </c>
      <c r="M17" s="12">
        <f t="shared" si="9"/>
        <v>1.7286146875194908E-3</v>
      </c>
    </row>
    <row r="18" spans="2:13" x14ac:dyDescent="0.3">
      <c r="B18" s="25">
        <v>15</v>
      </c>
      <c r="C18" s="11">
        <f t="shared" si="1"/>
        <v>1.9833029236215292</v>
      </c>
      <c r="D18" s="11">
        <f t="shared" si="2"/>
        <v>1.609975416665911</v>
      </c>
      <c r="E18" s="11">
        <f t="shared" si="3"/>
        <v>2.2471990937575015E-2</v>
      </c>
      <c r="F18" s="11">
        <v>15</v>
      </c>
      <c r="G18" s="11">
        <f t="shared" si="4"/>
        <v>1.9608309326839541</v>
      </c>
      <c r="H18" s="11">
        <f t="shared" si="5"/>
        <v>3.1508692660331405E-5</v>
      </c>
      <c r="I18" s="11">
        <v>15</v>
      </c>
      <c r="J18" s="11">
        <f t="shared" si="6"/>
        <v>0.99923259762959649</v>
      </c>
      <c r="K18" s="11">
        <f t="shared" si="7"/>
        <v>-2.762373292235389</v>
      </c>
      <c r="L18" s="11">
        <f t="shared" si="8"/>
        <v>2.0751223392390573E-6</v>
      </c>
      <c r="M18" s="12">
        <f t="shared" si="9"/>
        <v>1.497994493845972E-3</v>
      </c>
    </row>
    <row r="19" spans="2:13" x14ac:dyDescent="0.3">
      <c r="B19" s="25">
        <v>16</v>
      </c>
      <c r="C19" s="11">
        <f t="shared" si="1"/>
        <v>1.9818049291276831</v>
      </c>
      <c r="D19" s="11">
        <f t="shared" si="2"/>
        <v>1.6099733415435717</v>
      </c>
      <c r="E19" s="11">
        <f t="shared" si="3"/>
        <v>2.0971922913759045E-2</v>
      </c>
      <c r="F19" s="11">
        <v>16</v>
      </c>
      <c r="G19" s="11">
        <f t="shared" si="4"/>
        <v>1.9608330062139241</v>
      </c>
      <c r="H19" s="11">
        <f t="shared" si="5"/>
        <v>2.3705698964704425E-5</v>
      </c>
      <c r="I19" s="11">
        <v>16</v>
      </c>
      <c r="J19" s="11">
        <f t="shared" si="6"/>
        <v>0.99923267890805167</v>
      </c>
      <c r="K19" s="11">
        <f t="shared" si="7"/>
        <v>-2.7623805713189138</v>
      </c>
      <c r="L19" s="11">
        <f t="shared" si="8"/>
        <v>1.4658015185936985E-6</v>
      </c>
      <c r="M19" s="12">
        <f t="shared" si="9"/>
        <v>1.3106536398113046E-3</v>
      </c>
    </row>
    <row r="20" spans="2:13" x14ac:dyDescent="0.3">
      <c r="B20" s="25">
        <v>17</v>
      </c>
      <c r="C20" s="11">
        <f t="shared" si="1"/>
        <v>1.9804942754878718</v>
      </c>
      <c r="D20" s="11">
        <f t="shared" si="2"/>
        <v>1.6099718757420531</v>
      </c>
      <c r="E20" s="11">
        <f t="shared" si="3"/>
        <v>1.9659804597127462E-2</v>
      </c>
      <c r="F20" s="11">
        <v>17</v>
      </c>
      <c r="G20" s="11">
        <f t="shared" si="4"/>
        <v>1.9608344708907444</v>
      </c>
      <c r="H20" s="11">
        <f t="shared" si="5"/>
        <v>1.8193898888352322E-5</v>
      </c>
      <c r="I20" s="11">
        <v>17</v>
      </c>
      <c r="J20" s="11">
        <f t="shared" si="6"/>
        <v>0.99923273631801723</v>
      </c>
      <c r="K20" s="11">
        <f t="shared" si="7"/>
        <v>-2.762385712971791</v>
      </c>
      <c r="L20" s="11">
        <f t="shared" si="8"/>
        <v>1.0601041913402359E-6</v>
      </c>
      <c r="M20" s="12">
        <f t="shared" si="9"/>
        <v>1.156396782724445E-3</v>
      </c>
    </row>
    <row r="21" spans="2:13" x14ac:dyDescent="0.3">
      <c r="B21" s="25">
        <v>18</v>
      </c>
      <c r="C21" s="11">
        <f t="shared" si="1"/>
        <v>1.9793378787051474</v>
      </c>
      <c r="D21" s="11">
        <f t="shared" si="2"/>
        <v>1.6099708156378618</v>
      </c>
      <c r="E21" s="11">
        <f t="shared" si="3"/>
        <v>1.8502348523569356E-2</v>
      </c>
      <c r="F21" s="11">
        <v>18</v>
      </c>
      <c r="G21" s="11">
        <f t="shared" si="4"/>
        <v>1.9608355301815781</v>
      </c>
      <c r="H21" s="11">
        <f t="shared" si="5"/>
        <v>1.4207622862638658E-5</v>
      </c>
      <c r="I21" s="11">
        <v>18</v>
      </c>
      <c r="J21" s="11">
        <f t="shared" si="6"/>
        <v>0.99923277783699727</v>
      </c>
      <c r="K21" s="11">
        <f t="shared" si="7"/>
        <v>-2.7623894315102486</v>
      </c>
      <c r="L21" s="11">
        <f t="shared" si="8"/>
        <v>7.8264475505707442E-7</v>
      </c>
      <c r="M21" s="12">
        <f t="shared" si="9"/>
        <v>1.0278648044042612E-3</v>
      </c>
    </row>
    <row r="22" spans="2:13" x14ac:dyDescent="0.3">
      <c r="B22" s="25">
        <v>19</v>
      </c>
      <c r="C22" s="11">
        <f t="shared" si="1"/>
        <v>1.9783100139007432</v>
      </c>
      <c r="D22" s="11">
        <f t="shared" si="2"/>
        <v>1.6099700329931068</v>
      </c>
      <c r="E22" s="11">
        <f t="shared" si="3"/>
        <v>1.7473701674860287E-2</v>
      </c>
      <c r="F22" s="11">
        <v>19</v>
      </c>
      <c r="G22" s="11">
        <f t="shared" si="4"/>
        <v>1.9608363122258829</v>
      </c>
      <c r="H22" s="11">
        <f t="shared" si="5"/>
        <v>1.1264666111454602E-5</v>
      </c>
      <c r="I22" s="11">
        <v>19</v>
      </c>
      <c r="J22" s="11">
        <f t="shared" si="6"/>
        <v>0.99923280848855811</v>
      </c>
      <c r="K22" s="11">
        <f t="shared" si="7"/>
        <v>-2.7623921767835662</v>
      </c>
      <c r="L22" s="11">
        <f t="shared" si="8"/>
        <v>5.8837831414487869E-7</v>
      </c>
      <c r="M22" s="12">
        <f t="shared" si="9"/>
        <v>9.1963756568131522E-4</v>
      </c>
    </row>
    <row r="23" spans="2:13" x14ac:dyDescent="0.3">
      <c r="B23" s="25">
        <v>20</v>
      </c>
      <c r="C23" s="11">
        <f t="shared" si="1"/>
        <v>1.977390376335062</v>
      </c>
      <c r="D23" s="11">
        <f t="shared" si="2"/>
        <v>1.6099694446147927</v>
      </c>
      <c r="E23" s="11">
        <f t="shared" si="3"/>
        <v>1.6553476182257221E-2</v>
      </c>
      <c r="F23" s="11">
        <v>20</v>
      </c>
      <c r="G23" s="11">
        <f t="shared" si="4"/>
        <v>1.9608369001528048</v>
      </c>
      <c r="H23" s="11">
        <f t="shared" si="5"/>
        <v>9.0522024609462903E-6</v>
      </c>
      <c r="I23" s="11">
        <v>20</v>
      </c>
      <c r="J23" s="11">
        <f t="shared" si="6"/>
        <v>0.99923283153144971</v>
      </c>
      <c r="K23" s="11">
        <f t="shared" si="7"/>
        <v>-2.7623942406209365</v>
      </c>
      <c r="L23" s="11">
        <f t="shared" si="8"/>
        <v>4.4950820735845229E-7</v>
      </c>
      <c r="M23" s="12">
        <f t="shared" si="9"/>
        <v>8.2765135094491917E-4</v>
      </c>
    </row>
    <row r="24" spans="2:13" x14ac:dyDescent="0.3">
      <c r="B24" s="25">
        <v>21</v>
      </c>
      <c r="C24" s="11">
        <f t="shared" ref="C24:C59" si="10">C23-M23</f>
        <v>1.9765627249841171</v>
      </c>
      <c r="D24" s="11">
        <f t="shared" ref="D24:D59" si="11">D23-L23</f>
        <v>1.6099689951065854</v>
      </c>
      <c r="E24" s="11">
        <f t="shared" ref="E24:E59" si="12">C24-COS(D24)-2</f>
        <v>1.5725375667949404E-2</v>
      </c>
      <c r="F24" s="11">
        <v>21</v>
      </c>
      <c r="G24" s="11">
        <f t="shared" ref="G24:G78" si="13">C24-E24</f>
        <v>1.9608373493161677</v>
      </c>
      <c r="H24" s="11">
        <f t="shared" ref="H24:H59" si="14">D24-SIN(3*G24)-2</f>
        <v>7.3619276133030098E-6</v>
      </c>
      <c r="I24" s="11">
        <v>21</v>
      </c>
      <c r="J24" s="11">
        <f t="shared" ref="J24:J59" si="15">SIN(D24)</f>
        <v>0.9992328491354836</v>
      </c>
      <c r="K24" s="11">
        <f t="shared" ref="K24:K59" si="16">-3*COS(3*G24)</f>
        <v>-2.7623958173419441</v>
      </c>
      <c r="L24" s="11">
        <f t="shared" ref="L24:L59" si="17">H24*F24/(F24*I24-J24*K24)</f>
        <v>3.4838737944031121E-7</v>
      </c>
      <c r="M24" s="12">
        <f t="shared" ref="M24:M59" si="18">(E24-L24*J24)/F24</f>
        <v>7.4881083561122109E-4</v>
      </c>
    </row>
    <row r="25" spans="2:13" x14ac:dyDescent="0.3">
      <c r="B25" s="25">
        <v>22</v>
      </c>
      <c r="C25" s="11">
        <f t="shared" si="10"/>
        <v>1.9758139141485058</v>
      </c>
      <c r="D25" s="11">
        <f t="shared" si="11"/>
        <v>1.609968646719206</v>
      </c>
      <c r="E25" s="11">
        <f t="shared" si="12"/>
        <v>1.4976216712222268E-2</v>
      </c>
      <c r="F25" s="11">
        <v>22</v>
      </c>
      <c r="G25" s="11">
        <f t="shared" si="13"/>
        <v>1.9608376974362836</v>
      </c>
      <c r="H25" s="11">
        <f t="shared" si="14"/>
        <v>6.0518944691168031E-6</v>
      </c>
      <c r="I25" s="11">
        <v>22</v>
      </c>
      <c r="J25" s="11">
        <f t="shared" si="15"/>
        <v>0.99923286277919621</v>
      </c>
      <c r="K25" s="11">
        <f t="shared" si="16"/>
        <v>-2.7623970393622508</v>
      </c>
      <c r="L25" s="11">
        <f t="shared" si="17"/>
        <v>2.7352617780252983E-7</v>
      </c>
      <c r="M25" s="12">
        <f t="shared" si="18"/>
        <v>6.8072469981257167E-4</v>
      </c>
    </row>
    <row r="26" spans="2:13" x14ac:dyDescent="0.3">
      <c r="B26" s="25">
        <v>23</v>
      </c>
      <c r="C26" s="11">
        <f t="shared" si="10"/>
        <v>1.9751331894486932</v>
      </c>
      <c r="D26" s="11">
        <f t="shared" si="11"/>
        <v>1.6099683731930283</v>
      </c>
      <c r="E26" s="11">
        <f t="shared" si="12"/>
        <v>1.4295218696062317E-2</v>
      </c>
      <c r="F26" s="11">
        <v>23</v>
      </c>
      <c r="G26" s="11">
        <f t="shared" si="13"/>
        <v>1.9608379707526309</v>
      </c>
      <c r="H26" s="11">
        <f t="shared" si="14"/>
        <v>5.0233598916094024E-6</v>
      </c>
      <c r="I26" s="11">
        <v>23</v>
      </c>
      <c r="J26" s="11">
        <f t="shared" si="15"/>
        <v>0.9992328734910737</v>
      </c>
      <c r="K26" s="11">
        <f t="shared" si="16"/>
        <v>-2.7623979987937126</v>
      </c>
      <c r="L26" s="11">
        <f t="shared" si="17"/>
        <v>2.1727323776077519E-7</v>
      </c>
      <c r="M26" s="12">
        <f t="shared" si="18"/>
        <v>6.2152180823915723E-4</v>
      </c>
    </row>
    <row r="27" spans="2:13" x14ac:dyDescent="0.3">
      <c r="B27" s="25">
        <v>24</v>
      </c>
      <c r="C27" s="11">
        <f t="shared" si="10"/>
        <v>1.9745116676404539</v>
      </c>
      <c r="D27" s="11">
        <f t="shared" si="11"/>
        <v>1.6099681559197905</v>
      </c>
      <c r="E27" s="11">
        <f t="shared" si="12"/>
        <v>1.3673479781260323E-2</v>
      </c>
      <c r="F27" s="11">
        <v>24</v>
      </c>
      <c r="G27" s="11">
        <f t="shared" si="13"/>
        <v>1.9608381878591936</v>
      </c>
      <c r="H27" s="11">
        <f t="shared" si="14"/>
        <v>4.206351836621991E-6</v>
      </c>
      <c r="I27" s="11">
        <v>24</v>
      </c>
      <c r="J27" s="11">
        <f t="shared" si="15"/>
        <v>0.999232881999911</v>
      </c>
      <c r="K27" s="11">
        <f t="shared" si="16"/>
        <v>-2.7623987609087743</v>
      </c>
      <c r="L27" s="11">
        <f t="shared" si="17"/>
        <v>1.7442877063989328E-7</v>
      </c>
      <c r="M27" s="12">
        <f t="shared" si="18"/>
        <v>5.6972106192904721E-4</v>
      </c>
    </row>
    <row r="28" spans="2:13" x14ac:dyDescent="0.3">
      <c r="B28" s="25">
        <v>25</v>
      </c>
      <c r="C28" s="11">
        <f t="shared" si="10"/>
        <v>1.9739419465785248</v>
      </c>
      <c r="D28" s="11">
        <f t="shared" si="11"/>
        <v>1.6099679814910199</v>
      </c>
      <c r="E28" s="11">
        <f t="shared" si="12"/>
        <v>1.3103584424367654E-2</v>
      </c>
      <c r="F28" s="11">
        <v>25</v>
      </c>
      <c r="G28" s="11">
        <f t="shared" si="13"/>
        <v>1.9608383621541572</v>
      </c>
      <c r="H28" s="11">
        <f t="shared" si="14"/>
        <v>3.5504508213435315E-6</v>
      </c>
      <c r="I28" s="11">
        <v>25</v>
      </c>
      <c r="J28" s="11">
        <f t="shared" si="15"/>
        <v>0.9992328888308426</v>
      </c>
      <c r="K28" s="11">
        <f t="shared" si="16"/>
        <v>-2.76239937274027</v>
      </c>
      <c r="L28" s="11">
        <f t="shared" si="17"/>
        <v>1.4139357541132883E-7</v>
      </c>
      <c r="M28" s="12">
        <f t="shared" si="18"/>
        <v>5.2413772557027328E-4</v>
      </c>
    </row>
    <row r="29" spans="2:13" x14ac:dyDescent="0.3">
      <c r="B29" s="25">
        <v>26</v>
      </c>
      <c r="C29" s="11">
        <f t="shared" si="10"/>
        <v>1.9734178088529546</v>
      </c>
      <c r="D29" s="11">
        <f t="shared" si="11"/>
        <v>1.6099678400974444</v>
      </c>
      <c r="E29" s="11">
        <f t="shared" si="12"/>
        <v>1.2579305413686015E-2</v>
      </c>
      <c r="F29" s="11">
        <v>26</v>
      </c>
      <c r="G29" s="11">
        <f t="shared" si="13"/>
        <v>1.9608385034392686</v>
      </c>
      <c r="H29" s="11">
        <f t="shared" si="14"/>
        <v>3.0187713080387368E-6</v>
      </c>
      <c r="I29" s="11">
        <v>26</v>
      </c>
      <c r="J29" s="11">
        <f t="shared" si="15"/>
        <v>0.99923289436803664</v>
      </c>
      <c r="K29" s="11">
        <f t="shared" si="16"/>
        <v>-2.762399868695991</v>
      </c>
      <c r="L29" s="11">
        <f t="shared" si="17"/>
        <v>1.1563442385672077E-7</v>
      </c>
      <c r="M29" s="12">
        <f t="shared" si="18"/>
        <v>4.8381499492176829E-4</v>
      </c>
    </row>
    <row r="30" spans="2:13" x14ac:dyDescent="0.3">
      <c r="B30" s="25">
        <v>27</v>
      </c>
      <c r="C30" s="11">
        <f t="shared" si="10"/>
        <v>1.9729339938580328</v>
      </c>
      <c r="D30" s="11">
        <f t="shared" si="11"/>
        <v>1.6099677244630206</v>
      </c>
      <c r="E30" s="11">
        <f t="shared" si="12"/>
        <v>1.2095374873044129E-2</v>
      </c>
      <c r="F30" s="11">
        <v>27</v>
      </c>
      <c r="G30" s="11">
        <f t="shared" si="13"/>
        <v>1.9608386189849887</v>
      </c>
      <c r="H30" s="11">
        <f t="shared" si="14"/>
        <v>2.583953378376691E-6</v>
      </c>
      <c r="I30" s="11">
        <v>27</v>
      </c>
      <c r="J30" s="11">
        <f t="shared" si="15"/>
        <v>0.99923289889644706</v>
      </c>
      <c r="K30" s="11">
        <f t="shared" si="16"/>
        <v>-2.7624002742978857</v>
      </c>
      <c r="L30" s="11">
        <f t="shared" si="17"/>
        <v>9.5340978467046601E-8</v>
      </c>
      <c r="M30" s="12">
        <f t="shared" si="18"/>
        <v>4.4797331871117898E-4</v>
      </c>
    </row>
    <row r="31" spans="2:13" x14ac:dyDescent="0.3">
      <c r="B31" s="25">
        <v>28</v>
      </c>
      <c r="C31" s="11">
        <f t="shared" si="10"/>
        <v>1.9724860205393215</v>
      </c>
      <c r="D31" s="11">
        <f t="shared" si="11"/>
        <v>1.6099676291220422</v>
      </c>
      <c r="E31" s="11">
        <f t="shared" si="12"/>
        <v>1.1647306286490355E-2</v>
      </c>
      <c r="F31" s="11">
        <v>28</v>
      </c>
      <c r="G31" s="11">
        <f t="shared" si="13"/>
        <v>1.9608387142528312</v>
      </c>
      <c r="H31" s="11">
        <f t="shared" si="14"/>
        <v>2.2254444695946063E-6</v>
      </c>
      <c r="I31" s="11">
        <v>28</v>
      </c>
      <c r="J31" s="11">
        <f t="shared" si="15"/>
        <v>0.99923290263012687</v>
      </c>
      <c r="K31" s="11">
        <f t="shared" si="16"/>
        <v>-2.7624006087177886</v>
      </c>
      <c r="L31" s="11">
        <f t="shared" si="17"/>
        <v>7.9201310243612679E-8</v>
      </c>
      <c r="M31" s="12">
        <f t="shared" si="18"/>
        <v>4.1597239806911529E-4</v>
      </c>
    </row>
    <row r="32" spans="2:13" x14ac:dyDescent="0.3">
      <c r="B32" s="25">
        <v>29</v>
      </c>
      <c r="C32" s="11">
        <f t="shared" si="10"/>
        <v>1.9720700481412525</v>
      </c>
      <c r="D32" s="11">
        <f t="shared" si="11"/>
        <v>1.609967549920732</v>
      </c>
      <c r="E32" s="11">
        <f t="shared" si="12"/>
        <v>1.1231254747866348E-2</v>
      </c>
      <c r="F32" s="11">
        <v>29</v>
      </c>
      <c r="G32" s="11">
        <f t="shared" si="13"/>
        <v>1.9608387933933862</v>
      </c>
      <c r="H32" s="11">
        <f t="shared" si="14"/>
        <v>1.9276252314348596E-6</v>
      </c>
      <c r="I32" s="11">
        <v>29</v>
      </c>
      <c r="J32" s="11">
        <f t="shared" si="15"/>
        <v>0.99923290573174883</v>
      </c>
      <c r="K32" s="11">
        <f t="shared" si="16"/>
        <v>-2.7624008865257004</v>
      </c>
      <c r="L32" s="11">
        <f t="shared" si="17"/>
        <v>6.6252385793834881E-8</v>
      </c>
      <c r="M32" s="12">
        <f t="shared" si="18"/>
        <v>3.8728236366559929E-4</v>
      </c>
    </row>
    <row r="33" spans="2:13" x14ac:dyDescent="0.3">
      <c r="B33" s="25">
        <v>30</v>
      </c>
      <c r="C33" s="11">
        <f t="shared" si="10"/>
        <v>1.9716827657775868</v>
      </c>
      <c r="D33" s="11">
        <f t="shared" si="11"/>
        <v>1.6099674836683462</v>
      </c>
      <c r="E33" s="11">
        <f t="shared" si="12"/>
        <v>1.084390618263642E-2</v>
      </c>
      <c r="F33" s="11">
        <v>30</v>
      </c>
      <c r="G33" s="11">
        <f t="shared" si="13"/>
        <v>1.9608388595949504</v>
      </c>
      <c r="H33" s="11">
        <f t="shared" si="14"/>
        <v>1.6784975782613287E-6</v>
      </c>
      <c r="I33" s="11">
        <v>30</v>
      </c>
      <c r="J33" s="11">
        <f t="shared" si="15"/>
        <v>0.9992329083262701</v>
      </c>
      <c r="K33" s="11">
        <f t="shared" si="16"/>
        <v>-2.7624011189136191</v>
      </c>
      <c r="L33" s="11">
        <f t="shared" si="17"/>
        <v>5.5778846661796295E-8</v>
      </c>
      <c r="M33" s="12">
        <f t="shared" si="18"/>
        <v>3.6146168155257494E-4</v>
      </c>
    </row>
    <row r="34" spans="2:13" x14ac:dyDescent="0.3">
      <c r="B34" s="25">
        <v>31</v>
      </c>
      <c r="C34" s="11">
        <f t="shared" si="10"/>
        <v>1.9713213040960342</v>
      </c>
      <c r="D34" s="11">
        <f t="shared" si="11"/>
        <v>1.6099674278894995</v>
      </c>
      <c r="E34" s="11">
        <f t="shared" si="12"/>
        <v>1.0482388765024719E-2</v>
      </c>
      <c r="F34" s="11">
        <v>31</v>
      </c>
      <c r="G34" s="11">
        <f t="shared" si="13"/>
        <v>1.9608389153310095</v>
      </c>
      <c r="H34" s="11">
        <f t="shared" si="14"/>
        <v>1.4687533744783821E-6</v>
      </c>
      <c r="I34" s="11">
        <v>31</v>
      </c>
      <c r="J34" s="11">
        <f t="shared" si="15"/>
        <v>0.99923291051063179</v>
      </c>
      <c r="K34" s="11">
        <f t="shared" si="16"/>
        <v>-2.7624013145643005</v>
      </c>
      <c r="L34" s="11">
        <f t="shared" si="17"/>
        <v>4.7243443670357214E-8</v>
      </c>
      <c r="M34" s="12">
        <f t="shared" si="18"/>
        <v>3.381400502522903E-4</v>
      </c>
    </row>
    <row r="35" spans="2:13" x14ac:dyDescent="0.3">
      <c r="B35" s="25">
        <v>32</v>
      </c>
      <c r="C35" s="11">
        <f t="shared" si="10"/>
        <v>1.970983164045782</v>
      </c>
      <c r="D35" s="11">
        <f t="shared" si="11"/>
        <v>1.6099673806460559</v>
      </c>
      <c r="E35" s="11">
        <f t="shared" si="12"/>
        <v>1.0144201507568784E-2</v>
      </c>
      <c r="F35" s="11">
        <v>32</v>
      </c>
      <c r="G35" s="11">
        <f t="shared" si="13"/>
        <v>1.9608389625382132</v>
      </c>
      <c r="H35" s="11">
        <f t="shared" si="14"/>
        <v>1.2911046849417573E-6</v>
      </c>
      <c r="I35" s="11">
        <v>32</v>
      </c>
      <c r="J35" s="11">
        <f t="shared" si="15"/>
        <v>0.99923291236073508</v>
      </c>
      <c r="K35" s="11">
        <f t="shared" si="16"/>
        <v>-2.7624014802760204</v>
      </c>
      <c r="L35" s="11">
        <f t="shared" si="17"/>
        <v>4.0238554824594195E-8</v>
      </c>
      <c r="M35" s="12">
        <f t="shared" si="18"/>
        <v>3.1700504062126431E-4</v>
      </c>
    </row>
    <row r="36" spans="2:13" x14ac:dyDescent="0.3">
      <c r="B36" s="25">
        <v>33</v>
      </c>
      <c r="C36" s="11">
        <f t="shared" si="10"/>
        <v>1.9706661590051608</v>
      </c>
      <c r="D36" s="11">
        <f t="shared" si="11"/>
        <v>1.609967340407501</v>
      </c>
      <c r="E36" s="11">
        <f t="shared" si="12"/>
        <v>9.8271562592588957E-3</v>
      </c>
      <c r="F36" s="11">
        <v>33</v>
      </c>
      <c r="G36" s="11">
        <f t="shared" si="13"/>
        <v>1.9608390027459019</v>
      </c>
      <c r="H36" s="11">
        <f t="shared" si="14"/>
        <v>1.1397963484149898E-6</v>
      </c>
      <c r="I36" s="11">
        <v>33</v>
      </c>
      <c r="J36" s="11">
        <f t="shared" si="15"/>
        <v>0.99923291393651781</v>
      </c>
      <c r="K36" s="11">
        <f t="shared" si="16"/>
        <v>-2.7624016214172595</v>
      </c>
      <c r="L36" s="11">
        <f t="shared" si="17"/>
        <v>3.4451958086782863E-8</v>
      </c>
      <c r="M36" s="12">
        <f t="shared" si="18"/>
        <v>2.977915707190432E-4</v>
      </c>
    </row>
    <row r="37" spans="2:13" x14ac:dyDescent="0.3">
      <c r="B37" s="25">
        <v>34</v>
      </c>
      <c r="C37" s="11">
        <f t="shared" si="10"/>
        <v>1.9703683674344419</v>
      </c>
      <c r="D37" s="11">
        <f t="shared" si="11"/>
        <v>1.6099673059555428</v>
      </c>
      <c r="E37" s="11">
        <f t="shared" si="12"/>
        <v>9.5293302630095056E-3</v>
      </c>
      <c r="F37" s="11">
        <v>34</v>
      </c>
      <c r="G37" s="11">
        <f t="shared" si="13"/>
        <v>1.9608390371714324</v>
      </c>
      <c r="H37" s="11">
        <f t="shared" si="14"/>
        <v>1.0102472467465873E-6</v>
      </c>
      <c r="I37" s="11">
        <v>34</v>
      </c>
      <c r="J37" s="11">
        <f t="shared" si="15"/>
        <v>0.99923291528569036</v>
      </c>
      <c r="K37" s="11">
        <f t="shared" si="16"/>
        <v>-2.762401742261329</v>
      </c>
      <c r="L37" s="11">
        <f t="shared" si="17"/>
        <v>2.9642374614344515E-8</v>
      </c>
      <c r="M37" s="12">
        <f t="shared" si="18"/>
        <v>2.8027354833450307E-4</v>
      </c>
    </row>
    <row r="38" spans="2:13" x14ac:dyDescent="0.3">
      <c r="B38" s="25">
        <v>35</v>
      </c>
      <c r="C38" s="11">
        <f t="shared" si="10"/>
        <v>1.9700880938861074</v>
      </c>
      <c r="D38" s="11">
        <f t="shared" si="11"/>
        <v>1.6099672763131683</v>
      </c>
      <c r="E38" s="11">
        <f t="shared" si="12"/>
        <v>9.2490270950387199E-3</v>
      </c>
      <c r="F38" s="11">
        <v>35</v>
      </c>
      <c r="G38" s="11">
        <f t="shared" si="13"/>
        <v>1.9608390667910687</v>
      </c>
      <c r="H38" s="11">
        <f t="shared" si="14"/>
        <v>8.9878353604078143E-7</v>
      </c>
      <c r="I38" s="11">
        <v>35</v>
      </c>
      <c r="J38" s="11">
        <f t="shared" si="15"/>
        <v>0.9992329164465138</v>
      </c>
      <c r="K38" s="11">
        <f t="shared" si="16"/>
        <v>-2.762401846235226</v>
      </c>
      <c r="L38" s="11">
        <f t="shared" si="17"/>
        <v>2.5621796209536086E-8</v>
      </c>
      <c r="M38" s="12">
        <f t="shared" si="18"/>
        <v>2.6425718551133053E-4</v>
      </c>
    </row>
    <row r="39" spans="2:13" x14ac:dyDescent="0.3">
      <c r="B39" s="25">
        <v>36</v>
      </c>
      <c r="C39" s="11">
        <f t="shared" si="10"/>
        <v>1.969823836700596</v>
      </c>
      <c r="D39" s="11">
        <f t="shared" si="11"/>
        <v>1.609967250691372</v>
      </c>
      <c r="E39" s="11">
        <f t="shared" si="12"/>
        <v>8.9847443073849398E-3</v>
      </c>
      <c r="F39" s="11">
        <v>36</v>
      </c>
      <c r="G39" s="11">
        <f t="shared" si="13"/>
        <v>1.9608390923932111</v>
      </c>
      <c r="H39" s="11">
        <f t="shared" si="14"/>
        <v>8.0243833311399726E-7</v>
      </c>
      <c r="I39" s="11">
        <v>36</v>
      </c>
      <c r="J39" s="11">
        <f t="shared" si="15"/>
        <v>0.99923291744988696</v>
      </c>
      <c r="K39" s="11">
        <f t="shared" si="16"/>
        <v>-2.7624019361064844</v>
      </c>
      <c r="L39" s="11">
        <f t="shared" si="17"/>
        <v>2.2242580383334516E-8</v>
      </c>
      <c r="M39" s="12">
        <f t="shared" si="18"/>
        <v>2.4957561338517922E-4</v>
      </c>
    </row>
    <row r="40" spans="2:13" x14ac:dyDescent="0.3">
      <c r="B40" s="25">
        <v>37</v>
      </c>
      <c r="C40" s="11">
        <f t="shared" si="10"/>
        <v>1.9695742610872109</v>
      </c>
      <c r="D40" s="11">
        <f t="shared" si="11"/>
        <v>1.6099672284487916</v>
      </c>
      <c r="E40" s="11">
        <f t="shared" si="12"/>
        <v>8.7351464684815028E-3</v>
      </c>
      <c r="F40" s="11">
        <v>37</v>
      </c>
      <c r="G40" s="11">
        <f t="shared" si="13"/>
        <v>1.9608391146187294</v>
      </c>
      <c r="H40" s="11">
        <f t="shared" si="14"/>
        <v>7.1879993690515676E-7</v>
      </c>
      <c r="I40" s="11">
        <v>37</v>
      </c>
      <c r="J40" s="11">
        <f t="shared" si="15"/>
        <v>0.99923291832092631</v>
      </c>
      <c r="K40" s="11">
        <f t="shared" si="16"/>
        <v>-2.7624020141247589</v>
      </c>
      <c r="L40" s="11">
        <f t="shared" si="17"/>
        <v>1.9387933879248942E-8</v>
      </c>
      <c r="M40" s="12">
        <f t="shared" si="18"/>
        <v>2.3608451609242575E-4</v>
      </c>
    </row>
    <row r="41" spans="2:13" x14ac:dyDescent="0.3">
      <c r="B41" s="25">
        <v>38</v>
      </c>
      <c r="C41" s="11">
        <f t="shared" si="10"/>
        <v>1.9693381765711184</v>
      </c>
      <c r="D41" s="11">
        <f t="shared" si="11"/>
        <v>1.6099672090608577</v>
      </c>
      <c r="E41" s="11">
        <f t="shared" si="12"/>
        <v>8.4990425793272095E-3</v>
      </c>
      <c r="F41" s="11">
        <v>38</v>
      </c>
      <c r="G41" s="11">
        <f t="shared" si="13"/>
        <v>1.9608391339917912</v>
      </c>
      <c r="H41" s="11">
        <f t="shared" si="14"/>
        <v>6.4589581727503287E-7</v>
      </c>
      <c r="I41" s="11">
        <v>38</v>
      </c>
      <c r="J41" s="11">
        <f t="shared" si="15"/>
        <v>0.99923291908017475</v>
      </c>
      <c r="K41" s="11">
        <f t="shared" si="16"/>
        <v>-2.7624020821300412</v>
      </c>
      <c r="L41" s="11">
        <f t="shared" si="17"/>
        <v>1.6964829172615069E-8</v>
      </c>
      <c r="M41" s="12">
        <f t="shared" si="18"/>
        <v>2.2365856914503772E-4</v>
      </c>
    </row>
    <row r="42" spans="2:13" x14ac:dyDescent="0.3">
      <c r="B42" s="25">
        <v>39</v>
      </c>
      <c r="C42" s="11">
        <f t="shared" si="10"/>
        <v>1.9691145180019733</v>
      </c>
      <c r="D42" s="11">
        <f t="shared" si="11"/>
        <v>1.6099671920960286</v>
      </c>
      <c r="E42" s="11">
        <f t="shared" si="12"/>
        <v>8.2753670583661787E-3</v>
      </c>
      <c r="F42" s="11">
        <v>39</v>
      </c>
      <c r="G42" s="11">
        <f t="shared" si="13"/>
        <v>1.9608391509436072</v>
      </c>
      <c r="H42" s="11">
        <f t="shared" si="14"/>
        <v>5.8210325581953271E-7</v>
      </c>
      <c r="I42" s="11">
        <v>39</v>
      </c>
      <c r="J42" s="11">
        <f t="shared" si="15"/>
        <v>0.99923291974453199</v>
      </c>
      <c r="K42" s="11">
        <f t="shared" si="16"/>
        <v>-2.7624021416360129</v>
      </c>
      <c r="L42" s="11">
        <f t="shared" si="17"/>
        <v>1.489868664244171E-8</v>
      </c>
      <c r="M42" s="12">
        <f t="shared" si="18"/>
        <v>2.1218851720789807E-4</v>
      </c>
    </row>
    <row r="43" spans="2:13" x14ac:dyDescent="0.3">
      <c r="B43" s="25">
        <v>40</v>
      </c>
      <c r="C43" s="11">
        <f t="shared" si="10"/>
        <v>1.9689023294847654</v>
      </c>
      <c r="D43" s="11">
        <f t="shared" si="11"/>
        <v>1.6099671771973418</v>
      </c>
      <c r="E43" s="11">
        <f t="shared" si="12"/>
        <v>8.0631636539001406E-3</v>
      </c>
      <c r="F43" s="11">
        <v>40</v>
      </c>
      <c r="G43" s="11">
        <f t="shared" si="13"/>
        <v>1.9608391658308653</v>
      </c>
      <c r="H43" s="11">
        <f t="shared" si="14"/>
        <v>5.2607997558240527E-7</v>
      </c>
      <c r="I43" s="11">
        <v>40</v>
      </c>
      <c r="J43" s="11">
        <f t="shared" si="15"/>
        <v>0.99923292032797717</v>
      </c>
      <c r="K43" s="11">
        <f t="shared" si="16"/>
        <v>-2.7624021938947596</v>
      </c>
      <c r="L43" s="11">
        <f t="shared" si="17"/>
        <v>1.3129348938653253E-8</v>
      </c>
      <c r="M43" s="12">
        <f t="shared" si="18"/>
        <v>2.0157876336556146E-4</v>
      </c>
    </row>
    <row r="44" spans="2:13" x14ac:dyDescent="0.3">
      <c r="B44" s="25">
        <v>41</v>
      </c>
      <c r="C44" s="11">
        <f t="shared" si="10"/>
        <v>1.9687007507213998</v>
      </c>
      <c r="D44" s="11">
        <f t="shared" si="11"/>
        <v>1.6099671640679929</v>
      </c>
      <c r="E44" s="11">
        <f t="shared" si="12"/>
        <v>7.8615717712566813E-3</v>
      </c>
      <c r="F44" s="11">
        <v>41</v>
      </c>
      <c r="G44" s="11">
        <f t="shared" si="13"/>
        <v>1.9608391789501431</v>
      </c>
      <c r="H44" s="11">
        <f t="shared" si="14"/>
        <v>4.7670990444004246E-7</v>
      </c>
      <c r="I44" s="11">
        <v>41</v>
      </c>
      <c r="J44" s="11">
        <f t="shared" si="15"/>
        <v>0.99923292084213333</v>
      </c>
      <c r="K44" s="11">
        <f t="shared" si="16"/>
        <v>-2.76240223994736</v>
      </c>
      <c r="L44" s="11">
        <f t="shared" si="17"/>
        <v>1.1608009926575762E-8</v>
      </c>
      <c r="M44" s="12">
        <f t="shared" si="18"/>
        <v>1.9174537005246385E-4</v>
      </c>
    </row>
    <row r="45" spans="2:13" x14ac:dyDescent="0.3">
      <c r="B45" s="25">
        <v>42</v>
      </c>
      <c r="C45" s="11">
        <f t="shared" si="10"/>
        <v>1.9685090053513474</v>
      </c>
      <c r="D45" s="11">
        <f t="shared" si="11"/>
        <v>1.609967152459983</v>
      </c>
      <c r="E45" s="11">
        <f t="shared" si="12"/>
        <v>7.6698148020990509E-3</v>
      </c>
      <c r="F45" s="11">
        <v>42</v>
      </c>
      <c r="G45" s="11">
        <f t="shared" si="13"/>
        <v>1.9608391905492484</v>
      </c>
      <c r="H45" s="11">
        <f t="shared" si="14"/>
        <v>4.3306049946068015E-7</v>
      </c>
      <c r="I45" s="11">
        <v>42</v>
      </c>
      <c r="J45" s="11">
        <f t="shared" si="15"/>
        <v>0.99923292129671248</v>
      </c>
      <c r="K45" s="11">
        <f t="shared" si="16"/>
        <v>-2.7624022806636956</v>
      </c>
      <c r="L45" s="11">
        <f t="shared" si="17"/>
        <v>1.0294855023211352E-8</v>
      </c>
      <c r="M45" s="12">
        <f t="shared" si="18"/>
        <v>1.8261439321764266E-4</v>
      </c>
    </row>
    <row r="46" spans="2:13" x14ac:dyDescent="0.3">
      <c r="B46" s="25">
        <v>43</v>
      </c>
      <c r="C46" s="11">
        <f t="shared" si="10"/>
        <v>1.9683263909581299</v>
      </c>
      <c r="D46" s="11">
        <f t="shared" si="11"/>
        <v>1.609967142165128</v>
      </c>
      <c r="E46" s="11">
        <f t="shared" si="12"/>
        <v>7.4871901219233372E-3</v>
      </c>
      <c r="F46" s="11">
        <v>43</v>
      </c>
      <c r="G46" s="11">
        <f t="shared" si="13"/>
        <v>1.9608392008362066</v>
      </c>
      <c r="H46" s="11">
        <f t="shared" si="14"/>
        <v>3.943489277347112E-7</v>
      </c>
      <c r="I46" s="11">
        <v>43</v>
      </c>
      <c r="J46" s="11">
        <f t="shared" si="15"/>
        <v>0.99923292169986722</v>
      </c>
      <c r="K46" s="11">
        <f t="shared" si="16"/>
        <v>-2.7624023167739993</v>
      </c>
      <c r="L46" s="11">
        <f t="shared" si="17"/>
        <v>9.1572348997714989E-9</v>
      </c>
      <c r="M46" s="12">
        <f t="shared" si="18"/>
        <v>1.7412048771425008E-4</v>
      </c>
    </row>
    <row r="47" spans="2:13" x14ac:dyDescent="0.3">
      <c r="B47" s="25">
        <v>44</v>
      </c>
      <c r="C47" s="11">
        <f t="shared" si="10"/>
        <v>1.9681522704704157</v>
      </c>
      <c r="D47" s="11">
        <f t="shared" si="11"/>
        <v>1.6099671330078931</v>
      </c>
      <c r="E47" s="11">
        <f t="shared" si="12"/>
        <v>7.3130604839986013E-3</v>
      </c>
      <c r="F47" s="11">
        <v>44</v>
      </c>
      <c r="G47" s="11">
        <f t="shared" si="13"/>
        <v>1.9608392099864171</v>
      </c>
      <c r="H47" s="11">
        <f t="shared" si="14"/>
        <v>3.5991513014366205E-7</v>
      </c>
      <c r="I47" s="11">
        <v>44</v>
      </c>
      <c r="J47" s="11">
        <f t="shared" si="15"/>
        <v>0.99923292205847181</v>
      </c>
      <c r="K47" s="11">
        <f t="shared" si="16"/>
        <v>-2.7624023488939748</v>
      </c>
      <c r="L47" s="11">
        <f t="shared" si="17"/>
        <v>8.1682433161804259E-9</v>
      </c>
      <c r="M47" s="12">
        <f t="shared" si="18"/>
        <v>1.6620573459138555E-4</v>
      </c>
    </row>
    <row r="48" spans="2:13" x14ac:dyDescent="0.3">
      <c r="B48" s="25">
        <v>45</v>
      </c>
      <c r="C48" s="11">
        <f t="shared" si="10"/>
        <v>1.9679860647358243</v>
      </c>
      <c r="D48" s="11">
        <f t="shared" si="11"/>
        <v>1.6099671248396497</v>
      </c>
      <c r="E48" s="11">
        <f t="shared" si="12"/>
        <v>7.1468465874291454E-3</v>
      </c>
      <c r="F48" s="11">
        <v>45</v>
      </c>
      <c r="G48" s="11">
        <f t="shared" si="13"/>
        <v>1.9608392181483951</v>
      </c>
      <c r="H48" s="11">
        <f t="shared" si="14"/>
        <v>3.2920021908466879E-7</v>
      </c>
      <c r="I48" s="11">
        <v>45</v>
      </c>
      <c r="J48" s="11">
        <f t="shared" si="15"/>
        <v>0.99923292237834671</v>
      </c>
      <c r="K48" s="11">
        <f t="shared" si="16"/>
        <v>-2.7624023775449578</v>
      </c>
      <c r="L48" s="11">
        <f t="shared" si="17"/>
        <v>7.3056021365441685E-9</v>
      </c>
      <c r="M48" s="12">
        <f t="shared" si="18"/>
        <v>1.5881865083179939E-4</v>
      </c>
    </row>
    <row r="49" spans="2:13" x14ac:dyDescent="0.3">
      <c r="B49" s="25">
        <v>46</v>
      </c>
      <c r="C49" s="11">
        <f t="shared" si="10"/>
        <v>1.9678272460849924</v>
      </c>
      <c r="D49" s="11">
        <f t="shared" si="11"/>
        <v>1.6099671175340475</v>
      </c>
      <c r="E49" s="11">
        <f t="shared" si="12"/>
        <v>6.9880206365993125E-3</v>
      </c>
      <c r="F49" s="11">
        <v>46</v>
      </c>
      <c r="G49" s="11">
        <f t="shared" si="13"/>
        <v>1.9608392254483931</v>
      </c>
      <c r="H49" s="11">
        <f t="shared" si="14"/>
        <v>3.017290852724841E-7</v>
      </c>
      <c r="I49" s="11">
        <v>46</v>
      </c>
      <c r="J49" s="11">
        <f t="shared" si="15"/>
        <v>0.99923292266443975</v>
      </c>
      <c r="K49" s="11">
        <f t="shared" si="16"/>
        <v>-2.7624024031701313</v>
      </c>
      <c r="L49" s="11">
        <f t="shared" si="17"/>
        <v>6.55078256426698E-9</v>
      </c>
      <c r="M49" s="12">
        <f t="shared" si="18"/>
        <v>1.5191334980090663E-4</v>
      </c>
    </row>
    <row r="50" spans="2:13" x14ac:dyDescent="0.3">
      <c r="B50" s="25">
        <v>47</v>
      </c>
      <c r="C50" s="11">
        <f t="shared" si="10"/>
        <v>1.9676753327351915</v>
      </c>
      <c r="D50" s="11">
        <f t="shared" si="11"/>
        <v>1.6099671109832649</v>
      </c>
      <c r="E50" s="11">
        <f t="shared" si="12"/>
        <v>6.8361007410406849E-3</v>
      </c>
      <c r="F50" s="11">
        <v>47</v>
      </c>
      <c r="G50" s="11">
        <f t="shared" si="13"/>
        <v>1.9608392319941508</v>
      </c>
      <c r="H50" s="11">
        <f t="shared" si="14"/>
        <v>2.7709628591665592E-7</v>
      </c>
      <c r="I50" s="11">
        <v>47</v>
      </c>
      <c r="J50" s="11">
        <f t="shared" si="15"/>
        <v>0.99923292292097343</v>
      </c>
      <c r="K50" s="11">
        <f t="shared" si="16"/>
        <v>-2.7624024261476952</v>
      </c>
      <c r="L50" s="11">
        <f t="shared" si="17"/>
        <v>5.8883078494224725E-9</v>
      </c>
      <c r="M50" s="12">
        <f t="shared" si="18"/>
        <v>1.4544882674999193E-4</v>
      </c>
    </row>
    <row r="51" spans="2:13" x14ac:dyDescent="0.3">
      <c r="B51" s="25">
        <v>48</v>
      </c>
      <c r="C51" s="11">
        <f t="shared" si="10"/>
        <v>1.9675298839084414</v>
      </c>
      <c r="D51" s="11">
        <f t="shared" si="11"/>
        <v>1.6099671050949571</v>
      </c>
      <c r="E51" s="11">
        <f t="shared" si="12"/>
        <v>6.6906460304996251E-3</v>
      </c>
      <c r="F51" s="11">
        <v>48</v>
      </c>
      <c r="G51" s="11">
        <f t="shared" si="13"/>
        <v>1.9608392378779418</v>
      </c>
      <c r="H51" s="11">
        <f t="shared" si="14"/>
        <v>2.5495457878221828E-7</v>
      </c>
      <c r="I51" s="11">
        <v>48</v>
      </c>
      <c r="J51" s="11">
        <f t="shared" si="15"/>
        <v>0.99923292315156409</v>
      </c>
      <c r="K51" s="11">
        <f t="shared" si="16"/>
        <v>-2.7624024468015587</v>
      </c>
      <c r="L51" s="11">
        <f t="shared" si="17"/>
        <v>5.3051978869376431E-9</v>
      </c>
      <c r="M51" s="12">
        <f t="shared" si="18"/>
        <v>1.3938834852856736E-4</v>
      </c>
    </row>
    <row r="52" spans="2:13" x14ac:dyDescent="0.3">
      <c r="B52" s="25">
        <v>49</v>
      </c>
      <c r="C52" s="11">
        <f t="shared" si="10"/>
        <v>1.9673904955599129</v>
      </c>
      <c r="D52" s="11">
        <f t="shared" si="11"/>
        <v>1.6099670997897593</v>
      </c>
      <c r="E52" s="11">
        <f t="shared" si="12"/>
        <v>6.5512523808428647E-3</v>
      </c>
      <c r="F52" s="11">
        <v>49</v>
      </c>
      <c r="G52" s="11">
        <f t="shared" si="13"/>
        <v>1.96083924317907</v>
      </c>
      <c r="H52" s="11">
        <f t="shared" si="14"/>
        <v>2.3500553147925984E-7</v>
      </c>
      <c r="I52" s="11">
        <v>49</v>
      </c>
      <c r="J52" s="11">
        <f t="shared" si="15"/>
        <v>0.99923292335931968</v>
      </c>
      <c r="K52" s="11">
        <f t="shared" si="16"/>
        <v>-2.7624024654100996</v>
      </c>
      <c r="L52" s="11">
        <f t="shared" si="17"/>
        <v>4.7905238810918292E-9</v>
      </c>
      <c r="M52" s="12">
        <f t="shared" si="18"/>
        <v>1.33698930489667E-4</v>
      </c>
    </row>
    <row r="53" spans="2:13" x14ac:dyDescent="0.3">
      <c r="B53" s="25">
        <v>50</v>
      </c>
      <c r="C53" s="11">
        <f t="shared" si="10"/>
        <v>1.9672567966294232</v>
      </c>
      <c r="D53" s="11">
        <f t="shared" si="11"/>
        <v>1.6099670949992353</v>
      </c>
      <c r="E53" s="11">
        <f t="shared" si="12"/>
        <v>6.4175486635038581E-3</v>
      </c>
      <c r="F53" s="11">
        <v>50</v>
      </c>
      <c r="G53" s="11">
        <f t="shared" si="13"/>
        <v>1.9608392479659194</v>
      </c>
      <c r="H53" s="11">
        <f t="shared" si="14"/>
        <v>2.1699180363654591E-7</v>
      </c>
      <c r="I53" s="11">
        <v>50</v>
      </c>
      <c r="J53" s="11">
        <f t="shared" si="15"/>
        <v>0.99923292354692017</v>
      </c>
      <c r="K53" s="11">
        <f t="shared" si="16"/>
        <v>-2.7624024822133668</v>
      </c>
      <c r="L53" s="11">
        <f t="shared" si="17"/>
        <v>4.335049686268225E-9</v>
      </c>
      <c r="M53" s="12">
        <f t="shared" si="18"/>
        <v>1.2835088663558974E-4</v>
      </c>
    </row>
    <row r="54" spans="2:13" x14ac:dyDescent="0.3">
      <c r="B54" s="25">
        <v>51</v>
      </c>
      <c r="C54" s="11">
        <f t="shared" si="10"/>
        <v>1.9671284457427876</v>
      </c>
      <c r="D54" s="11">
        <f t="shared" si="11"/>
        <v>1.6099670906641856</v>
      </c>
      <c r="E54" s="11">
        <f t="shared" si="12"/>
        <v>6.2891934451436704E-3</v>
      </c>
      <c r="F54" s="11">
        <v>51</v>
      </c>
      <c r="G54" s="11">
        <f t="shared" si="13"/>
        <v>1.9608392522976439</v>
      </c>
      <c r="H54" s="11">
        <f t="shared" si="14"/>
        <v>2.0069078709994415E-7</v>
      </c>
      <c r="I54" s="11">
        <v>51</v>
      </c>
      <c r="J54" s="11">
        <f t="shared" si="15"/>
        <v>0.99923292371668404</v>
      </c>
      <c r="K54" s="11">
        <f t="shared" si="16"/>
        <v>-2.7624024974190116</v>
      </c>
      <c r="L54" s="11">
        <f t="shared" si="17"/>
        <v>3.9309418024629355E-9</v>
      </c>
      <c r="M54" s="12">
        <f t="shared" si="18"/>
        <v>1.2331744151406276E-4</v>
      </c>
    </row>
    <row r="55" spans="2:13" x14ac:dyDescent="0.3">
      <c r="B55" s="25">
        <v>52</v>
      </c>
      <c r="C55" s="11">
        <f t="shared" si="10"/>
        <v>1.9670051283012735</v>
      </c>
      <c r="D55" s="11">
        <f t="shared" si="11"/>
        <v>1.6099670867332438</v>
      </c>
      <c r="E55" s="11">
        <f t="shared" si="12"/>
        <v>6.1658720757034047E-3</v>
      </c>
      <c r="F55" s="11">
        <v>52</v>
      </c>
      <c r="G55" s="11">
        <f t="shared" si="13"/>
        <v>1.9608392562255701</v>
      </c>
      <c r="H55" s="11">
        <f t="shared" si="14"/>
        <v>1.8590933237305762E-7</v>
      </c>
      <c r="I55" s="11">
        <v>52</v>
      </c>
      <c r="J55" s="11">
        <f t="shared" si="15"/>
        <v>0.99923292387062257</v>
      </c>
      <c r="K55" s="11">
        <f t="shared" si="16"/>
        <v>-2.7624025112072026</v>
      </c>
      <c r="L55" s="11">
        <f t="shared" si="17"/>
        <v>3.5715335939399345E-9</v>
      </c>
      <c r="M55" s="12">
        <f t="shared" si="18"/>
        <v>1.1857439436364326E-4</v>
      </c>
    </row>
    <row r="56" spans="2:13" x14ac:dyDescent="0.3">
      <c r="B56" s="25">
        <v>53</v>
      </c>
      <c r="C56" s="11">
        <f t="shared" si="10"/>
        <v>1.9668865539069098</v>
      </c>
      <c r="D56" s="11">
        <f t="shared" si="11"/>
        <v>1.6099670831617103</v>
      </c>
      <c r="E56" s="11">
        <f t="shared" si="12"/>
        <v>6.0472941125455648E-3</v>
      </c>
      <c r="F56" s="11">
        <v>53</v>
      </c>
      <c r="G56" s="11">
        <f t="shared" si="13"/>
        <v>1.9608392597943642</v>
      </c>
      <c r="H56" s="11">
        <f t="shared" si="14"/>
        <v>1.724793521340473E-7</v>
      </c>
      <c r="I56" s="11">
        <v>53</v>
      </c>
      <c r="J56" s="11">
        <f t="shared" si="15"/>
        <v>0.99923292401048647</v>
      </c>
      <c r="K56" s="11">
        <f t="shared" si="16"/>
        <v>-2.7624025237347341</v>
      </c>
      <c r="L56" s="11">
        <f t="shared" si="17"/>
        <v>3.2511326504546318E-9</v>
      </c>
      <c r="M56" s="12">
        <f t="shared" si="18"/>
        <v>1.1409982762088264E-4</v>
      </c>
    </row>
    <row r="57" spans="2:13" x14ac:dyDescent="0.3">
      <c r="B57" s="25">
        <v>54</v>
      </c>
      <c r="C57" s="11">
        <f t="shared" si="10"/>
        <v>1.966772454079289</v>
      </c>
      <c r="D57" s="11">
        <f t="shared" si="11"/>
        <v>1.6099670799105776</v>
      </c>
      <c r="E57" s="11">
        <f t="shared" si="12"/>
        <v>5.9331910362860896E-3</v>
      </c>
      <c r="F57" s="11">
        <v>54</v>
      </c>
      <c r="G57" s="11">
        <f t="shared" si="13"/>
        <v>1.9608392630430029</v>
      </c>
      <c r="H57" s="11">
        <f t="shared" si="14"/>
        <v>1.6025417171050549E-7</v>
      </c>
      <c r="I57" s="11">
        <v>54</v>
      </c>
      <c r="J57" s="11">
        <f t="shared" si="15"/>
        <v>0.99923292413780329</v>
      </c>
      <c r="K57" s="11">
        <f t="shared" si="16"/>
        <v>-2.7624025351384232</v>
      </c>
      <c r="L57" s="11">
        <f t="shared" si="17"/>
        <v>2.9648633089538912E-9</v>
      </c>
      <c r="M57" s="12">
        <f t="shared" si="18"/>
        <v>1.0987385321661215E-4</v>
      </c>
    </row>
    <row r="58" spans="2:13" x14ac:dyDescent="0.3">
      <c r="B58" s="25">
        <v>55</v>
      </c>
      <c r="C58" s="11">
        <f t="shared" si="10"/>
        <v>1.9666625802260724</v>
      </c>
      <c r="D58" s="11">
        <f t="shared" si="11"/>
        <v>1.6099670769457144</v>
      </c>
      <c r="E58" s="11">
        <f t="shared" si="12"/>
        <v>5.8233142204806576E-3</v>
      </c>
      <c r="F58" s="11">
        <v>55</v>
      </c>
      <c r="G58" s="11">
        <f t="shared" si="13"/>
        <v>1.9608392660055918</v>
      </c>
      <c r="H58" s="11">
        <f t="shared" si="14"/>
        <v>1.4910544576807183E-7</v>
      </c>
      <c r="I58" s="11">
        <v>55</v>
      </c>
      <c r="J58" s="11">
        <f t="shared" si="15"/>
        <v>0.99923292425390953</v>
      </c>
      <c r="K58" s="11">
        <f t="shared" si="16"/>
        <v>-2.7624025455379915</v>
      </c>
      <c r="L58" s="11">
        <f t="shared" si="17"/>
        <v>2.7085365911349081E-9</v>
      </c>
      <c r="M58" s="12">
        <f t="shared" si="18"/>
        <v>1.0587839116403127E-4</v>
      </c>
    </row>
    <row r="59" spans="2:13" x14ac:dyDescent="0.3">
      <c r="B59" s="25">
        <v>56</v>
      </c>
      <c r="C59" s="11">
        <f t="shared" si="10"/>
        <v>1.9665567018349084</v>
      </c>
      <c r="D59" s="11">
        <f t="shared" si="11"/>
        <v>1.6099670742371779</v>
      </c>
      <c r="E59" s="11">
        <f t="shared" si="12"/>
        <v>5.7174331228577735E-3</v>
      </c>
      <c r="F59" s="11">
        <v>56</v>
      </c>
      <c r="G59" s="11">
        <f t="shared" si="13"/>
        <v>1.9608392687120506</v>
      </c>
      <c r="H59" s="11">
        <f t="shared" si="14"/>
        <v>1.3892058081665937E-7</v>
      </c>
      <c r="I59" s="11">
        <v>56</v>
      </c>
      <c r="J59" s="11">
        <f t="shared" si="15"/>
        <v>0.99923292435997779</v>
      </c>
      <c r="K59" s="11">
        <f t="shared" si="16"/>
        <v>-2.7624025550384674</v>
      </c>
      <c r="L59" s="11">
        <f t="shared" si="17"/>
        <v>2.4785430625022073E-9</v>
      </c>
      <c r="M59" s="12">
        <f t="shared" si="18"/>
        <v>1.0209697582528466E-4</v>
      </c>
    </row>
    <row r="60" spans="2:13" x14ac:dyDescent="0.3">
      <c r="B60" s="25">
        <v>57</v>
      </c>
      <c r="C60" s="11">
        <f>C59-M59</f>
        <v>1.9664546048590832</v>
      </c>
      <c r="D60" s="11">
        <f>D59-L59</f>
        <v>1.6099670717586347</v>
      </c>
      <c r="E60" s="11">
        <f>C60-COS(D60)-2</f>
        <v>5.6153336703905765E-3</v>
      </c>
      <c r="F60" s="11">
        <v>57</v>
      </c>
      <c r="G60" s="11">
        <f t="shared" si="13"/>
        <v>1.9608392711886926</v>
      </c>
      <c r="H60" s="11">
        <f>D60-SIN(3*G60)-2</f>
        <v>1.2960055562061257E-7</v>
      </c>
      <c r="I60" s="11">
        <v>57</v>
      </c>
      <c r="J60" s="11">
        <f>SIN(D60)</f>
        <v>0.99923292445703937</v>
      </c>
      <c r="K60" s="11">
        <f>-3*COS(3*G60)</f>
        <v>-2.7624025637322176</v>
      </c>
      <c r="L60" s="11">
        <f>H60*F60/(F60*I60-J60*K60)</f>
        <v>2.2717639143479825E-9</v>
      </c>
      <c r="M60" s="12">
        <f>(E60-L60*J60)/F60</f>
        <v>9.8514585971390821E-5</v>
      </c>
    </row>
    <row r="61" spans="2:13" x14ac:dyDescent="0.3">
      <c r="B61" s="25">
        <v>58</v>
      </c>
      <c r="C61" s="11">
        <f t="shared" ref="C61:C81" si="19">C60-M60</f>
        <v>1.9663560902731119</v>
      </c>
      <c r="D61" s="11">
        <f t="shared" ref="D61:D81" si="20">D60-L60</f>
        <v>1.6099670694868708</v>
      </c>
      <c r="E61" s="11">
        <f t="shared" ref="E61:E81" si="21">C61-COS(D61)-2</f>
        <v>5.5168168143979734E-3</v>
      </c>
      <c r="F61" s="11">
        <v>58</v>
      </c>
      <c r="G61" s="11">
        <f t="shared" si="13"/>
        <v>1.9608392734587139</v>
      </c>
      <c r="H61" s="11">
        <f t="shared" ref="H61:H81" si="22">D61-SIN(3*G61)-2</f>
        <v>1.2105807822848647E-7</v>
      </c>
      <c r="I61" s="11">
        <v>58</v>
      </c>
      <c r="J61" s="11">
        <f t="shared" ref="J61:J81" si="23">SIN(D61)</f>
        <v>0.99923292454600321</v>
      </c>
      <c r="K61" s="11">
        <f t="shared" ref="K61:K81" si="24">-3*COS(3*G61)</f>
        <v>-2.7624025717006684</v>
      </c>
      <c r="L61" s="11">
        <f t="shared" ref="L61:L81" si="25">H61*F61/(F61*I61-J61*K61)</f>
        <v>2.0854970196284353E-9</v>
      </c>
      <c r="M61" s="12">
        <f t="shared" ref="M61:M81" si="26">(E61-L61*J61)/F61</f>
        <v>9.5117495353460132E-5</v>
      </c>
    </row>
    <row r="62" spans="2:13" x14ac:dyDescent="0.3">
      <c r="B62" s="25">
        <v>59</v>
      </c>
      <c r="C62" s="11">
        <f t="shared" si="19"/>
        <v>1.9662609727777585</v>
      </c>
      <c r="D62" s="11">
        <f t="shared" si="20"/>
        <v>1.6099670674013737</v>
      </c>
      <c r="E62" s="11">
        <f t="shared" si="21"/>
        <v>5.4216972351470716E-3</v>
      </c>
      <c r="F62" s="11">
        <v>59</v>
      </c>
      <c r="G62" s="11">
        <f t="shared" si="13"/>
        <v>1.9608392755426114</v>
      </c>
      <c r="H62" s="11">
        <f t="shared" si="22"/>
        <v>1.1321601744995746E-7</v>
      </c>
      <c r="I62" s="11">
        <v>59</v>
      </c>
      <c r="J62" s="11">
        <f t="shared" si="23"/>
        <v>0.99923292462767288</v>
      </c>
      <c r="K62" s="11">
        <f t="shared" si="24"/>
        <v>-2.7624025790157685</v>
      </c>
      <c r="L62" s="11">
        <f t="shared" si="25"/>
        <v>1.9173951379425775E-9</v>
      </c>
      <c r="M62" s="12">
        <f t="shared" si="26"/>
        <v>9.1893141003774923E-5</v>
      </c>
    </row>
    <row r="63" spans="2:13" x14ac:dyDescent="0.3">
      <c r="B63" s="25">
        <v>60</v>
      </c>
      <c r="C63" s="11">
        <f t="shared" si="19"/>
        <v>1.9661690796367546</v>
      </c>
      <c r="D63" s="11">
        <f t="shared" si="20"/>
        <v>1.6099670654839786</v>
      </c>
      <c r="E63" s="11">
        <f t="shared" si="21"/>
        <v>5.3298021782191007E-3</v>
      </c>
      <c r="F63" s="11">
        <v>60</v>
      </c>
      <c r="G63" s="11">
        <f t="shared" si="13"/>
        <v>1.9608392774585355</v>
      </c>
      <c r="H63" s="11">
        <f t="shared" si="22"/>
        <v>1.0600606881183694E-7</v>
      </c>
      <c r="I63" s="11">
        <v>60</v>
      </c>
      <c r="J63" s="11">
        <f t="shared" si="23"/>
        <v>0.99923292470275937</v>
      </c>
      <c r="K63" s="11">
        <f t="shared" si="24"/>
        <v>-2.7624025857412313</v>
      </c>
      <c r="L63" s="11">
        <f t="shared" si="25"/>
        <v>1.7654141902353604E-9</v>
      </c>
      <c r="M63" s="12">
        <f t="shared" si="26"/>
        <v>8.8830006902651927E-5</v>
      </c>
    </row>
    <row r="64" spans="2:13" x14ac:dyDescent="0.3">
      <c r="B64" s="25">
        <v>61</v>
      </c>
      <c r="C64" s="11">
        <f t="shared" si="19"/>
        <v>1.966080249629852</v>
      </c>
      <c r="D64" s="11">
        <f t="shared" si="20"/>
        <v>1.6099670637185644</v>
      </c>
      <c r="E64" s="11">
        <f t="shared" si="21"/>
        <v>5.2409704072560181E-3</v>
      </c>
      <c r="F64" s="11">
        <v>61</v>
      </c>
      <c r="G64" s="11">
        <f t="shared" si="13"/>
        <v>1.9608392792225959</v>
      </c>
      <c r="H64" s="11">
        <f t="shared" si="22"/>
        <v>9.9367609696088266E-8</v>
      </c>
      <c r="I64" s="11">
        <v>61</v>
      </c>
      <c r="J64" s="11">
        <f t="shared" si="23"/>
        <v>0.99923292477189429</v>
      </c>
      <c r="K64" s="11">
        <f t="shared" si="24"/>
        <v>-2.7624025919336077</v>
      </c>
      <c r="L64" s="11">
        <f t="shared" si="25"/>
        <v>1.6277697085180478E-9</v>
      </c>
      <c r="M64" s="12">
        <f t="shared" si="26"/>
        <v>8.5917520995654602E-5</v>
      </c>
    </row>
    <row r="65" spans="2:13" x14ac:dyDescent="0.3">
      <c r="B65" s="25">
        <v>62</v>
      </c>
      <c r="C65" s="11">
        <f t="shared" si="19"/>
        <v>1.9659943321088562</v>
      </c>
      <c r="D65" s="11">
        <f t="shared" si="20"/>
        <v>1.6099670620907947</v>
      </c>
      <c r="E65" s="11">
        <f t="shared" si="21"/>
        <v>5.1550512597393627E-3</v>
      </c>
      <c r="F65" s="11">
        <v>62</v>
      </c>
      <c r="G65" s="11">
        <f t="shared" si="13"/>
        <v>1.9608392808491169</v>
      </c>
      <c r="H65" s="11">
        <f t="shared" si="22"/>
        <v>9.3246733889884581E-8</v>
      </c>
      <c r="I65" s="11">
        <v>62</v>
      </c>
      <c r="J65" s="11">
        <f t="shared" si="23"/>
        <v>0.99923292483563897</v>
      </c>
      <c r="K65" s="11">
        <f t="shared" si="24"/>
        <v>-2.7624025976431805</v>
      </c>
      <c r="L65" s="11">
        <f t="shared" si="25"/>
        <v>1.5029003823761794E-9</v>
      </c>
      <c r="M65" s="12">
        <f t="shared" si="26"/>
        <v>8.3145963838577707E-5</v>
      </c>
    </row>
    <row r="66" spans="2:13" x14ac:dyDescent="0.3">
      <c r="B66" s="25">
        <v>63</v>
      </c>
      <c r="C66" s="11">
        <f t="shared" si="19"/>
        <v>1.9659111861450176</v>
      </c>
      <c r="D66" s="11">
        <f t="shared" si="20"/>
        <v>1.6099670605878942</v>
      </c>
      <c r="E66" s="11">
        <f t="shared" si="21"/>
        <v>5.0719037941533429E-3</v>
      </c>
      <c r="F66" s="11">
        <v>63</v>
      </c>
      <c r="G66" s="11">
        <f t="shared" si="13"/>
        <v>1.9608392823508642</v>
      </c>
      <c r="H66" s="11">
        <f t="shared" si="22"/>
        <v>8.7595402931128774E-8</v>
      </c>
      <c r="I66" s="11">
        <v>63</v>
      </c>
      <c r="J66" s="11">
        <f t="shared" si="23"/>
        <v>0.99923292489449356</v>
      </c>
      <c r="K66" s="11">
        <f t="shared" si="24"/>
        <v>-2.7624026029147593</v>
      </c>
      <c r="L66" s="11">
        <f t="shared" si="25"/>
        <v>1.3894369223143999E-9</v>
      </c>
      <c r="M66" s="12">
        <f t="shared" si="26"/>
        <v>8.0506387393368623E-5</v>
      </c>
    </row>
    <row r="67" spans="2:13" x14ac:dyDescent="0.3">
      <c r="B67" s="25">
        <v>64</v>
      </c>
      <c r="C67" s="11">
        <f t="shared" si="19"/>
        <v>1.9658306797576242</v>
      </c>
      <c r="D67" s="11">
        <f t="shared" si="20"/>
        <v>1.6099670591984572</v>
      </c>
      <c r="E67" s="11">
        <f t="shared" si="21"/>
        <v>4.9913960183882722E-3</v>
      </c>
      <c r="F67" s="11">
        <v>64</v>
      </c>
      <c r="G67" s="11">
        <f t="shared" si="13"/>
        <v>1.9608392837392359</v>
      </c>
      <c r="H67" s="11">
        <f t="shared" si="22"/>
        <v>8.2370724463487477E-8</v>
      </c>
      <c r="I67" s="11">
        <v>64</v>
      </c>
      <c r="J67" s="11">
        <f t="shared" si="23"/>
        <v>0.99923292494890492</v>
      </c>
      <c r="K67" s="11">
        <f t="shared" si="24"/>
        <v>-2.7624026077883572</v>
      </c>
      <c r="L67" s="11">
        <f t="shared" si="25"/>
        <v>1.2861758192368642E-9</v>
      </c>
      <c r="M67" s="12">
        <f t="shared" si="26"/>
        <v>7.7990542706235099E-5</v>
      </c>
    </row>
    <row r="68" spans="2:13" x14ac:dyDescent="0.3">
      <c r="B68" s="25">
        <v>65</v>
      </c>
      <c r="C68" s="11">
        <f t="shared" si="19"/>
        <v>1.965752689214918</v>
      </c>
      <c r="D68" s="11">
        <f t="shared" si="20"/>
        <v>1.6099670579122813</v>
      </c>
      <c r="E68" s="11">
        <f t="shared" si="21"/>
        <v>4.9134041904932424E-3</v>
      </c>
      <c r="F68" s="11">
        <v>65</v>
      </c>
      <c r="G68" s="11">
        <f t="shared" si="13"/>
        <v>1.9608392850244247</v>
      </c>
      <c r="H68" s="11">
        <f t="shared" si="22"/>
        <v>7.7534339393281471E-8</v>
      </c>
      <c r="I68" s="11">
        <v>65</v>
      </c>
      <c r="J68" s="11">
        <f t="shared" si="23"/>
        <v>0.99923292499927252</v>
      </c>
      <c r="K68" s="11">
        <f t="shared" si="24"/>
        <v>-2.7624026122997516</v>
      </c>
      <c r="L68" s="11">
        <f t="shared" si="25"/>
        <v>1.1920571939858068E-9</v>
      </c>
      <c r="M68" s="12">
        <f t="shared" si="26"/>
        <v>7.5590815374622245E-5</v>
      </c>
    </row>
    <row r="69" spans="2:13" x14ac:dyDescent="0.3">
      <c r="B69" s="25">
        <v>66</v>
      </c>
      <c r="C69" s="11">
        <f t="shared" si="19"/>
        <v>1.9656770983995433</v>
      </c>
      <c r="D69" s="11">
        <f t="shared" si="20"/>
        <v>1.6099670567202242</v>
      </c>
      <c r="E69" s="11">
        <f t="shared" si="21"/>
        <v>4.8378121839758315E-3</v>
      </c>
      <c r="F69" s="11">
        <v>66</v>
      </c>
      <c r="G69" s="11">
        <f t="shared" si="13"/>
        <v>1.9608392862155675</v>
      </c>
      <c r="H69" s="11">
        <f t="shared" si="22"/>
        <v>7.3051866777973373E-8</v>
      </c>
      <c r="I69" s="11">
        <v>66</v>
      </c>
      <c r="J69" s="11">
        <f t="shared" si="23"/>
        <v>0.99923292504595429</v>
      </c>
      <c r="K69" s="11">
        <f t="shared" si="24"/>
        <v>-2.7624026164810163</v>
      </c>
      <c r="L69" s="11">
        <f t="shared" si="25"/>
        <v>1.1061455307453955E-9</v>
      </c>
      <c r="M69" s="12">
        <f t="shared" si="26"/>
        <v>7.3300167858769656E-5</v>
      </c>
    </row>
    <row r="70" spans="2:13" x14ac:dyDescent="0.3">
      <c r="B70" s="25">
        <v>67</v>
      </c>
      <c r="C70" s="11">
        <f t="shared" si="19"/>
        <v>1.9656037982316845</v>
      </c>
      <c r="D70" s="11">
        <f t="shared" si="20"/>
        <v>1.6099670556140786</v>
      </c>
      <c r="E70" s="11">
        <f t="shared" si="21"/>
        <v>4.7645109108196415E-3</v>
      </c>
      <c r="F70" s="11">
        <v>67</v>
      </c>
      <c r="G70" s="11">
        <f t="shared" si="13"/>
        <v>1.9608392873208649</v>
      </c>
      <c r="H70" s="11">
        <f t="shared" si="22"/>
        <v>6.8892444637924655E-8</v>
      </c>
      <c r="I70" s="11">
        <v>67</v>
      </c>
      <c r="J70" s="11">
        <f t="shared" si="23"/>
        <v>0.99923292508927175</v>
      </c>
      <c r="K70" s="11">
        <f t="shared" si="24"/>
        <v>-2.7624026203609389</v>
      </c>
      <c r="L70" s="11">
        <f t="shared" si="25"/>
        <v>1.0276135633376962E-9</v>
      </c>
      <c r="M70" s="12">
        <f t="shared" si="26"/>
        <v>7.1112087820810959E-5</v>
      </c>
    </row>
    <row r="71" spans="2:13" x14ac:dyDescent="0.3">
      <c r="B71" s="25">
        <v>68</v>
      </c>
      <c r="C71" s="11">
        <f t="shared" si="19"/>
        <v>1.9655326861438638</v>
      </c>
      <c r="D71" s="11">
        <f t="shared" si="20"/>
        <v>1.6099670545864651</v>
      </c>
      <c r="E71" s="11">
        <f t="shared" si="21"/>
        <v>4.6933977961738371E-3</v>
      </c>
      <c r="F71" s="11">
        <v>68</v>
      </c>
      <c r="G71" s="11">
        <f t="shared" si="13"/>
        <v>1.9608392883476899</v>
      </c>
      <c r="H71" s="11">
        <f t="shared" si="22"/>
        <v>6.5028326723393093E-8</v>
      </c>
      <c r="I71" s="11">
        <v>68</v>
      </c>
      <c r="J71" s="11">
        <f t="shared" si="23"/>
        <v>0.99923292512951389</v>
      </c>
      <c r="K71" s="11">
        <f t="shared" si="24"/>
        <v>-2.7624026239654</v>
      </c>
      <c r="L71" s="11">
        <f t="shared" si="25"/>
        <v>9.5572840304970002E-10</v>
      </c>
      <c r="M71" s="12">
        <f t="shared" si="26"/>
        <v>6.9020541782037487E-5</v>
      </c>
    </row>
    <row r="72" spans="2:13" x14ac:dyDescent="0.3">
      <c r="B72" s="25">
        <v>69</v>
      </c>
      <c r="C72" s="11">
        <f t="shared" si="19"/>
        <v>1.9654636656020819</v>
      </c>
      <c r="D72" s="11">
        <f t="shared" si="20"/>
        <v>1.6099670536307367</v>
      </c>
      <c r="E72" s="11">
        <f t="shared" si="21"/>
        <v>4.6243762993967152E-3</v>
      </c>
      <c r="F72" s="11">
        <v>69</v>
      </c>
      <c r="G72" s="11">
        <f t="shared" si="13"/>
        <v>1.9608392893026851</v>
      </c>
      <c r="H72" s="11">
        <f t="shared" si="22"/>
        <v>6.1434517029113067E-8</v>
      </c>
      <c r="I72" s="11">
        <v>69</v>
      </c>
      <c r="J72" s="11">
        <f t="shared" si="23"/>
        <v>0.99923292516694084</v>
      </c>
      <c r="K72" s="11">
        <f t="shared" si="24"/>
        <v>-2.7624026273177167</v>
      </c>
      <c r="L72" s="11">
        <f t="shared" si="25"/>
        <v>8.8983941730879073E-10</v>
      </c>
      <c r="M72" s="12">
        <f t="shared" si="26"/>
        <v>6.7019933481737265E-5</v>
      </c>
    </row>
    <row r="73" spans="2:13" x14ac:dyDescent="0.3">
      <c r="B73" s="25">
        <v>70</v>
      </c>
      <c r="C73" s="11">
        <f t="shared" si="19"/>
        <v>1.9653966456686001</v>
      </c>
      <c r="D73" s="11">
        <f t="shared" si="20"/>
        <v>1.6099670527408974</v>
      </c>
      <c r="E73" s="11">
        <f t="shared" si="21"/>
        <v>4.5573554767579516E-3</v>
      </c>
      <c r="F73" s="11">
        <v>70</v>
      </c>
      <c r="G73" s="11">
        <f t="shared" si="13"/>
        <v>1.9608392901918421</v>
      </c>
      <c r="H73" s="11">
        <f t="shared" si="22"/>
        <v>5.808846825772207E-8</v>
      </c>
      <c r="I73" s="11">
        <v>70</v>
      </c>
      <c r="J73" s="11">
        <f t="shared" si="23"/>
        <v>0.99923292520178764</v>
      </c>
      <c r="K73" s="11">
        <f t="shared" si="24"/>
        <v>-2.7624026304389218</v>
      </c>
      <c r="L73" s="11">
        <f t="shared" si="25"/>
        <v>8.2936805855909185E-10</v>
      </c>
      <c r="M73" s="12">
        <f t="shared" si="26"/>
        <v>6.5105066400372581E-5</v>
      </c>
    </row>
    <row r="74" spans="2:13" x14ac:dyDescent="0.3">
      <c r="B74" s="25">
        <v>71</v>
      </c>
      <c r="C74" s="11">
        <f t="shared" si="19"/>
        <v>1.9653315406021996</v>
      </c>
      <c r="D74" s="11">
        <f t="shared" si="20"/>
        <v>1.6099670519115292</v>
      </c>
      <c r="E74" s="11">
        <f t="shared" si="21"/>
        <v>4.4922495816255292E-3</v>
      </c>
      <c r="F74" s="11">
        <v>71</v>
      </c>
      <c r="G74" s="11">
        <f t="shared" si="13"/>
        <v>1.9608392910205741</v>
      </c>
      <c r="H74" s="11">
        <f t="shared" si="22"/>
        <v>5.496980870489665E-8</v>
      </c>
      <c r="I74" s="11">
        <v>71</v>
      </c>
      <c r="J74" s="11">
        <f t="shared" si="23"/>
        <v>0.99923292523426621</v>
      </c>
      <c r="K74" s="11">
        <f t="shared" si="24"/>
        <v>-2.7624026333480174</v>
      </c>
      <c r="L74" s="11">
        <f t="shared" si="25"/>
        <v>7.7379895128807876E-10</v>
      </c>
      <c r="M74" s="12">
        <f t="shared" si="26"/>
        <v>6.327110997774845E-5</v>
      </c>
    </row>
    <row r="75" spans="2:13" x14ac:dyDescent="0.3">
      <c r="B75" s="25">
        <v>72</v>
      </c>
      <c r="C75" s="11">
        <f t="shared" si="19"/>
        <v>1.9652682694922219</v>
      </c>
      <c r="D75" s="11">
        <f t="shared" si="20"/>
        <v>1.6099670511377302</v>
      </c>
      <c r="E75" s="11">
        <f t="shared" si="21"/>
        <v>4.4289776984425266E-3</v>
      </c>
      <c r="F75" s="11">
        <v>72</v>
      </c>
      <c r="G75" s="11">
        <f t="shared" si="13"/>
        <v>1.9608392917937794</v>
      </c>
      <c r="H75" s="11">
        <f t="shared" si="22"/>
        <v>5.206010555980356E-8</v>
      </c>
      <c r="I75" s="11">
        <v>72</v>
      </c>
      <c r="J75" s="11">
        <f t="shared" si="23"/>
        <v>0.99923292526456875</v>
      </c>
      <c r="K75" s="11">
        <f t="shared" si="24"/>
        <v>-2.7624026360621974</v>
      </c>
      <c r="L75" s="11">
        <f t="shared" si="25"/>
        <v>7.2267222607326057E-10</v>
      </c>
      <c r="M75" s="12">
        <f t="shared" si="26"/>
        <v>6.1513569115620047E-5</v>
      </c>
    </row>
    <row r="76" spans="2:13" x14ac:dyDescent="0.3">
      <c r="B76" s="25">
        <v>73</v>
      </c>
      <c r="C76" s="11">
        <f t="shared" si="19"/>
        <v>1.9652067559231063</v>
      </c>
      <c r="D76" s="11">
        <f t="shared" si="20"/>
        <v>1.6099670504150581</v>
      </c>
      <c r="E76" s="11">
        <f t="shared" si="21"/>
        <v>4.3674634072092822E-3</v>
      </c>
      <c r="F76" s="11">
        <v>73</v>
      </c>
      <c r="G76" s="11">
        <f t="shared" si="13"/>
        <v>1.9608392925158971</v>
      </c>
      <c r="H76" s="11">
        <f t="shared" si="22"/>
        <v>4.9342653518635871E-8</v>
      </c>
      <c r="I76" s="11">
        <v>73</v>
      </c>
      <c r="J76" s="11">
        <f t="shared" si="23"/>
        <v>0.99923292529286911</v>
      </c>
      <c r="K76" s="11">
        <f t="shared" si="24"/>
        <v>-2.7624026385970453</v>
      </c>
      <c r="L76" s="11">
        <f t="shared" si="25"/>
        <v>6.7557682926837353E-10</v>
      </c>
      <c r="M76" s="12">
        <f t="shared" si="26"/>
        <v>5.9828256604803707E-5</v>
      </c>
    </row>
    <row r="77" spans="2:13" x14ac:dyDescent="0.3">
      <c r="B77" s="25">
        <v>74</v>
      </c>
      <c r="C77" s="11">
        <f t="shared" si="19"/>
        <v>1.9651469276665015</v>
      </c>
      <c r="D77" s="11">
        <f t="shared" si="20"/>
        <v>1.6099670497394811</v>
      </c>
      <c r="E77" s="11">
        <f t="shared" si="21"/>
        <v>4.3076344755452745E-3</v>
      </c>
      <c r="F77" s="11">
        <v>74</v>
      </c>
      <c r="G77" s="11">
        <f t="shared" si="13"/>
        <v>1.9608392931909562</v>
      </c>
      <c r="H77" s="11">
        <f t="shared" si="22"/>
        <v>4.68022913757693E-8</v>
      </c>
      <c r="I77" s="11">
        <v>74</v>
      </c>
      <c r="J77" s="11">
        <f t="shared" si="23"/>
        <v>0.99923292531932517</v>
      </c>
      <c r="K77" s="11">
        <f t="shared" si="24"/>
        <v>-2.7624026409667031</v>
      </c>
      <c r="L77" s="11">
        <f t="shared" si="25"/>
        <v>6.3214475218576119E-10</v>
      </c>
      <c r="M77" s="12">
        <f t="shared" si="26"/>
        <v>5.8211268160613841E-5</v>
      </c>
    </row>
    <row r="78" spans="2:13" x14ac:dyDescent="0.3">
      <c r="B78" s="25">
        <v>75</v>
      </c>
      <c r="C78" s="11">
        <f t="shared" si="19"/>
        <v>1.9650887163983408</v>
      </c>
      <c r="D78" s="11">
        <f t="shared" si="20"/>
        <v>1.6099670491073363</v>
      </c>
      <c r="E78" s="11">
        <f t="shared" si="21"/>
        <v>4.2494225757248039E-3</v>
      </c>
      <c r="F78" s="11">
        <v>75</v>
      </c>
      <c r="G78" s="11">
        <f t="shared" si="13"/>
        <v>1.960839293822616</v>
      </c>
      <c r="H78" s="11">
        <f t="shared" si="22"/>
        <v>4.4425247924806399E-8</v>
      </c>
      <c r="I78" s="11">
        <v>75</v>
      </c>
      <c r="J78" s="11">
        <f t="shared" si="23"/>
        <v>0.99923292534408037</v>
      </c>
      <c r="K78" s="11">
        <f t="shared" si="24"/>
        <v>-2.7624026431840165</v>
      </c>
      <c r="L78" s="11">
        <f t="shared" si="25"/>
        <v>5.9204611184775396E-10</v>
      </c>
      <c r="M78" s="12">
        <f t="shared" si="26"/>
        <v>5.6658959788437812E-5</v>
      </c>
    </row>
    <row r="79" spans="2:13" x14ac:dyDescent="0.3">
      <c r="B79" s="25">
        <v>76</v>
      </c>
      <c r="C79" s="11">
        <f t="shared" si="19"/>
        <v>1.9650320574385525</v>
      </c>
      <c r="D79" s="11">
        <f t="shared" si="20"/>
        <v>1.6099670485152902</v>
      </c>
      <c r="E79" s="11">
        <f t="shared" si="21"/>
        <v>4.1927630243447922E-3</v>
      </c>
      <c r="F79" s="11">
        <v>76</v>
      </c>
      <c r="G79" s="11">
        <f t="shared" ref="G79:G103" si="27">C79-E79</f>
        <v>1.9608392944142077</v>
      </c>
      <c r="H79" s="11">
        <f t="shared" si="22"/>
        <v>4.2198987415531519E-8</v>
      </c>
      <c r="I79" s="11">
        <v>76</v>
      </c>
      <c r="J79" s="11">
        <f t="shared" si="23"/>
        <v>0.99923292536726538</v>
      </c>
      <c r="K79" s="11">
        <f t="shared" si="24"/>
        <v>-2.7624026452606789</v>
      </c>
      <c r="L79" s="11">
        <f t="shared" si="25"/>
        <v>5.5498461367913397E-10</v>
      </c>
      <c r="M79" s="12">
        <f t="shared" si="26"/>
        <v>5.5167927234024915E-5</v>
      </c>
    </row>
    <row r="80" spans="2:13" x14ac:dyDescent="0.3">
      <c r="B80" s="25">
        <v>77</v>
      </c>
      <c r="C80" s="11">
        <f t="shared" si="19"/>
        <v>1.9649768895113184</v>
      </c>
      <c r="D80" s="11">
        <f t="shared" si="20"/>
        <v>1.6099670479603057</v>
      </c>
      <c r="E80" s="11">
        <f t="shared" si="21"/>
        <v>4.1375945425516925E-3</v>
      </c>
      <c r="F80" s="11">
        <v>77</v>
      </c>
      <c r="G80" s="11">
        <f t="shared" si="27"/>
        <v>1.9608392949687667</v>
      </c>
      <c r="H80" s="11">
        <f t="shared" si="22"/>
        <v>4.0112087429378107E-8</v>
      </c>
      <c r="I80" s="11">
        <v>77</v>
      </c>
      <c r="J80" s="11">
        <f t="shared" si="23"/>
        <v>0.99923292538899899</v>
      </c>
      <c r="K80" s="11">
        <f t="shared" si="24"/>
        <v>-2.7624026472073462</v>
      </c>
      <c r="L80" s="11">
        <f t="shared" si="25"/>
        <v>5.2069378807514132E-10</v>
      </c>
      <c r="M80" s="12">
        <f t="shared" si="26"/>
        <v>5.3734987302043056E-5</v>
      </c>
    </row>
    <row r="81" spans="2:13" x14ac:dyDescent="0.3">
      <c r="B81" s="25">
        <v>78</v>
      </c>
      <c r="C81" s="11">
        <f t="shared" si="19"/>
        <v>1.9649231545240164</v>
      </c>
      <c r="D81" s="11">
        <f t="shared" si="20"/>
        <v>1.6099670474396119</v>
      </c>
      <c r="E81" s="11">
        <f t="shared" si="21"/>
        <v>4.0838590349556725E-3</v>
      </c>
      <c r="F81" s="11">
        <v>78</v>
      </c>
      <c r="G81" s="11">
        <f t="shared" si="27"/>
        <v>1.9608392954890608</v>
      </c>
      <c r="H81" s="11">
        <f t="shared" si="22"/>
        <v>3.8154132298018339E-8</v>
      </c>
      <c r="I81" s="11">
        <v>78</v>
      </c>
      <c r="J81" s="11">
        <f t="shared" si="23"/>
        <v>0.99923292540938968</v>
      </c>
      <c r="K81" s="11">
        <f t="shared" si="24"/>
        <v>-2.7624026490337323</v>
      </c>
      <c r="L81" s="11">
        <f t="shared" si="25"/>
        <v>4.8893371523513983E-10</v>
      </c>
      <c r="M81" s="12">
        <f t="shared" si="26"/>
        <v>5.2357160851243668E-5</v>
      </c>
    </row>
    <row r="82" spans="2:13" x14ac:dyDescent="0.3">
      <c r="B82" s="25">
        <v>79</v>
      </c>
      <c r="C82" s="11">
        <f>C81-M81</f>
        <v>1.9648707973631652</v>
      </c>
      <c r="D82" s="11">
        <f>D81-L81</f>
        <v>1.6099670469506782</v>
      </c>
      <c r="E82" s="11">
        <f>C82-COS(D82)-2</f>
        <v>4.0315013855454218E-3</v>
      </c>
      <c r="F82" s="11">
        <v>79</v>
      </c>
      <c r="G82" s="11">
        <f t="shared" si="27"/>
        <v>1.9608392959776197</v>
      </c>
      <c r="H82" s="11">
        <f>D82-SIN(3*G82)-2</f>
        <v>3.6315601192882241E-8</v>
      </c>
      <c r="I82" s="11">
        <v>79</v>
      </c>
      <c r="J82" s="11">
        <f>SIN(D82)</f>
        <v>0.9992329254285367</v>
      </c>
      <c r="K82" s="11">
        <f>-3*COS(3*G82)</f>
        <v>-2.76240265074872</v>
      </c>
      <c r="L82" s="11">
        <f>H82*F82/(F82*I82-J82*K82)</f>
        <v>4.5948793097256765E-10</v>
      </c>
      <c r="M82" s="12">
        <f>(E82-L82*J82)/F82</f>
        <v>5.103165729632851E-5</v>
      </c>
    </row>
    <row r="83" spans="2:13" x14ac:dyDescent="0.3">
      <c r="B83" s="25">
        <v>80</v>
      </c>
      <c r="C83" s="11">
        <f t="shared" ref="C83:C103" si="28">C82-M82</f>
        <v>1.9648197657058688</v>
      </c>
      <c r="D83" s="11">
        <f t="shared" ref="D83:D103" si="29">D82-L82</f>
        <v>1.6099670464911902</v>
      </c>
      <c r="E83" s="11">
        <f t="shared" ref="E83:E103" si="30">C83-COS(D83)-2</f>
        <v>3.9804692691136623E-3</v>
      </c>
      <c r="F83" s="11">
        <v>80</v>
      </c>
      <c r="G83" s="11">
        <f t="shared" si="27"/>
        <v>1.9608392964367551</v>
      </c>
      <c r="H83" s="11">
        <f t="shared" ref="H83:H103" si="31">D83-SIN(3*G83)-2</f>
        <v>3.4587797070884108E-8</v>
      </c>
      <c r="I83" s="11">
        <v>80</v>
      </c>
      <c r="J83" s="11">
        <f t="shared" ref="J83:J103" si="32">SIN(D83)</f>
        <v>0.99923292544653053</v>
      </c>
      <c r="K83" s="11">
        <f t="shared" ref="K83:K103" si="33">-3*COS(3*G83)</f>
        <v>-2.762402652360421</v>
      </c>
      <c r="L83" s="11">
        <f t="shared" ref="L83:L103" si="34">H83*F83/(F83*I83-J83*K83)</f>
        <v>4.321610747667768E-10</v>
      </c>
      <c r="M83" s="12">
        <f t="shared" ref="M83:M103" si="35">(E83-L83*J83)/F83</f>
        <v>4.9755860466051093E-5</v>
      </c>
    </row>
    <row r="84" spans="2:13" x14ac:dyDescent="0.3">
      <c r="B84" s="25">
        <v>81</v>
      </c>
      <c r="C84" s="11">
        <f t="shared" si="28"/>
        <v>1.9647700098454028</v>
      </c>
      <c r="D84" s="11">
        <f t="shared" si="29"/>
        <v>1.6099670460590292</v>
      </c>
      <c r="E84" s="11">
        <f t="shared" si="30"/>
        <v>3.9307129768180182E-3</v>
      </c>
      <c r="F84" s="11">
        <v>81</v>
      </c>
      <c r="G84" s="11">
        <f t="shared" si="27"/>
        <v>1.9608392968685848</v>
      </c>
      <c r="H84" s="11">
        <f t="shared" si="31"/>
        <v>3.2962748530707131E-8</v>
      </c>
      <c r="I84" s="11">
        <v>81</v>
      </c>
      <c r="J84" s="11">
        <f t="shared" si="32"/>
        <v>0.99923292546345432</v>
      </c>
      <c r="K84" s="11">
        <f t="shared" si="33"/>
        <v>-2.7624026538762716</v>
      </c>
      <c r="L84" s="11">
        <f t="shared" si="34"/>
        <v>4.067763775017465E-10</v>
      </c>
      <c r="M84" s="12">
        <f t="shared" si="35"/>
        <v>4.8527315683378619E-5</v>
      </c>
    </row>
    <row r="85" spans="2:13" x14ac:dyDescent="0.3">
      <c r="B85" s="25">
        <v>82</v>
      </c>
      <c r="C85" s="11">
        <f t="shared" si="28"/>
        <v>1.9647214825297195</v>
      </c>
      <c r="D85" s="11">
        <f t="shared" si="29"/>
        <v>1.6099670456522528</v>
      </c>
      <c r="E85" s="11">
        <f t="shared" si="30"/>
        <v>3.8821852546702118E-3</v>
      </c>
      <c r="F85" s="11">
        <v>82</v>
      </c>
      <c r="G85" s="11">
        <f t="shared" si="27"/>
        <v>1.9608392972750492</v>
      </c>
      <c r="H85" s="11">
        <f t="shared" si="31"/>
        <v>3.1433153413473747E-8</v>
      </c>
      <c r="I85" s="11">
        <v>82</v>
      </c>
      <c r="J85" s="11">
        <f t="shared" si="32"/>
        <v>0.99923292547938392</v>
      </c>
      <c r="K85" s="11">
        <f t="shared" si="33"/>
        <v>-2.7624026553030827</v>
      </c>
      <c r="L85" s="11">
        <f t="shared" si="34"/>
        <v>3.8317384167170506E-10</v>
      </c>
      <c r="M85" s="12">
        <f t="shared" si="35"/>
        <v>4.7343717948662114E-5</v>
      </c>
    </row>
    <row r="86" spans="2:13" x14ac:dyDescent="0.3">
      <c r="B86" s="25">
        <v>83</v>
      </c>
      <c r="C86" s="11">
        <f t="shared" si="28"/>
        <v>1.9646741388117708</v>
      </c>
      <c r="D86" s="11">
        <f t="shared" si="29"/>
        <v>1.6099670452690789</v>
      </c>
      <c r="E86" s="11">
        <f t="shared" si="30"/>
        <v>3.8348411538415839E-3</v>
      </c>
      <c r="F86" s="11">
        <v>83</v>
      </c>
      <c r="G86" s="11">
        <f t="shared" si="27"/>
        <v>1.9608392976579292</v>
      </c>
      <c r="H86" s="11">
        <f t="shared" si="31"/>
        <v>2.9992311301185737E-8</v>
      </c>
      <c r="I86" s="11">
        <v>83</v>
      </c>
      <c r="J86" s="11">
        <f t="shared" si="32"/>
        <v>0.99923292549438925</v>
      </c>
      <c r="K86" s="11">
        <f t="shared" si="33"/>
        <v>-2.7624026566471045</v>
      </c>
      <c r="L86" s="11">
        <f t="shared" si="34"/>
        <v>3.6120841926125169E-10</v>
      </c>
      <c r="M86" s="12">
        <f t="shared" si="35"/>
        <v>4.6202901119400462E-5</v>
      </c>
    </row>
    <row r="87" spans="2:13" x14ac:dyDescent="0.3">
      <c r="B87" s="25">
        <v>84</v>
      </c>
      <c r="C87" s="11">
        <f t="shared" si="28"/>
        <v>1.9646279359106513</v>
      </c>
      <c r="D87" s="11">
        <f t="shared" si="29"/>
        <v>1.6099670449078705</v>
      </c>
      <c r="E87" s="11">
        <f t="shared" si="30"/>
        <v>3.788637891791069E-3</v>
      </c>
      <c r="F87" s="11">
        <v>84</v>
      </c>
      <c r="G87" s="11">
        <f t="shared" si="27"/>
        <v>1.9608392980188603</v>
      </c>
      <c r="H87" s="11">
        <f t="shared" si="31"/>
        <v>2.863406578512695E-8</v>
      </c>
      <c r="I87" s="11">
        <v>84</v>
      </c>
      <c r="J87" s="11">
        <f t="shared" si="32"/>
        <v>0.99923292550853449</v>
      </c>
      <c r="K87" s="11">
        <f t="shared" si="33"/>
        <v>-2.7624026579140795</v>
      </c>
      <c r="L87" s="11">
        <f t="shared" si="34"/>
        <v>3.4074843588448659E-10</v>
      </c>
      <c r="M87" s="12">
        <f t="shared" si="35"/>
        <v>4.5102827991714433E-5</v>
      </c>
    </row>
    <row r="88" spans="2:13" x14ac:dyDescent="0.3">
      <c r="B88" s="25">
        <v>85</v>
      </c>
      <c r="C88" s="11">
        <f t="shared" si="28"/>
        <v>1.9645828330826596</v>
      </c>
      <c r="D88" s="11">
        <f t="shared" si="29"/>
        <v>1.6099670445671219</v>
      </c>
      <c r="E88" s="11">
        <f t="shared" si="30"/>
        <v>3.7435347233119032E-3</v>
      </c>
      <c r="F88" s="11">
        <v>85</v>
      </c>
      <c r="G88" s="11">
        <f t="shared" si="27"/>
        <v>1.9608392983593477</v>
      </c>
      <c r="H88" s="11">
        <f t="shared" si="31"/>
        <v>2.7352754283782588E-8</v>
      </c>
      <c r="I88" s="11">
        <v>85</v>
      </c>
      <c r="J88" s="11">
        <f t="shared" si="32"/>
        <v>0.99923292552187837</v>
      </c>
      <c r="K88" s="11">
        <f t="shared" si="33"/>
        <v>-2.7624026591092914</v>
      </c>
      <c r="L88" s="11">
        <f t="shared" si="34"/>
        <v>3.2167421481421508E-10</v>
      </c>
      <c r="M88" s="12">
        <f t="shared" si="35"/>
        <v>4.4041581198640431E-5</v>
      </c>
    </row>
    <row r="89" spans="2:13" x14ac:dyDescent="0.3">
      <c r="B89" s="25">
        <v>86</v>
      </c>
      <c r="C89" s="11">
        <f t="shared" si="28"/>
        <v>1.9645387915014609</v>
      </c>
      <c r="D89" s="11">
        <f t="shared" si="29"/>
        <v>1.6099670442454477</v>
      </c>
      <c r="E89" s="11">
        <f t="shared" si="30"/>
        <v>3.6994928206857125E-3</v>
      </c>
      <c r="F89" s="11">
        <v>86</v>
      </c>
      <c r="G89" s="11">
        <f t="shared" si="27"/>
        <v>1.9608392986807752</v>
      </c>
      <c r="H89" s="11">
        <f t="shared" si="31"/>
        <v>2.6143167630721109E-8</v>
      </c>
      <c r="I89" s="11">
        <v>86</v>
      </c>
      <c r="J89" s="11">
        <f t="shared" si="32"/>
        <v>0.9992329255344754</v>
      </c>
      <c r="K89" s="11">
        <f t="shared" si="33"/>
        <v>-2.7624026602375977</v>
      </c>
      <c r="L89" s="11">
        <f t="shared" si="34"/>
        <v>3.0387691045995008E-10</v>
      </c>
      <c r="M89" s="12">
        <f t="shared" si="35"/>
        <v>4.3017354849324402E-5</v>
      </c>
    </row>
    <row r="90" spans="2:13" x14ac:dyDescent="0.3">
      <c r="B90" s="25">
        <v>87</v>
      </c>
      <c r="C90" s="11">
        <f t="shared" si="28"/>
        <v>1.9644957741466116</v>
      </c>
      <c r="D90" s="11">
        <f t="shared" si="29"/>
        <v>1.6099670439415708</v>
      </c>
      <c r="E90" s="11">
        <f t="shared" si="30"/>
        <v>3.6564751621925851E-3</v>
      </c>
      <c r="F90" s="11">
        <v>87</v>
      </c>
      <c r="G90" s="11">
        <f t="shared" si="27"/>
        <v>1.960839298984419</v>
      </c>
      <c r="H90" s="11">
        <f t="shared" si="31"/>
        <v>2.5000504333405615E-8</v>
      </c>
      <c r="I90" s="11">
        <v>87</v>
      </c>
      <c r="J90" s="11">
        <f t="shared" si="32"/>
        <v>0.99923292554637544</v>
      </c>
      <c r="K90" s="11">
        <f t="shared" si="33"/>
        <v>-2.7624026613034771</v>
      </c>
      <c r="L90" s="11">
        <f t="shared" si="34"/>
        <v>2.8725736097201257E-10</v>
      </c>
      <c r="M90" s="12">
        <f t="shared" si="35"/>
        <v>4.2028446840868646E-5</v>
      </c>
    </row>
    <row r="91" spans="2:13" x14ac:dyDescent="0.3">
      <c r="B91" s="25">
        <v>88</v>
      </c>
      <c r="C91" s="11">
        <f t="shared" si="28"/>
        <v>1.9644537456997708</v>
      </c>
      <c r="D91" s="11">
        <f t="shared" si="29"/>
        <v>1.6099670436543134</v>
      </c>
      <c r="E91" s="11">
        <f t="shared" si="30"/>
        <v>3.614446428314988E-3</v>
      </c>
      <c r="F91" s="11">
        <v>88</v>
      </c>
      <c r="G91" s="11">
        <f t="shared" si="27"/>
        <v>1.9608392992714558</v>
      </c>
      <c r="H91" s="11">
        <f t="shared" si="31"/>
        <v>2.3920335046057062E-8</v>
      </c>
      <c r="I91" s="11">
        <v>88</v>
      </c>
      <c r="J91" s="11">
        <f t="shared" si="32"/>
        <v>0.99923292555762466</v>
      </c>
      <c r="K91" s="11">
        <f t="shared" si="33"/>
        <v>-2.7624026623110627</v>
      </c>
      <c r="L91" s="11">
        <f t="shared" si="34"/>
        <v>2.7172513501983764E-10</v>
      </c>
      <c r="M91" s="12">
        <f t="shared" si="35"/>
        <v>4.1073251781798709E-5</v>
      </c>
    </row>
    <row r="92" spans="2:13" x14ac:dyDescent="0.3">
      <c r="B92" s="25">
        <v>89</v>
      </c>
      <c r="C92" s="11">
        <f t="shared" si="28"/>
        <v>1.9644126724479891</v>
      </c>
      <c r="D92" s="11">
        <f t="shared" si="29"/>
        <v>1.6099670433825883</v>
      </c>
      <c r="E92" s="11">
        <f t="shared" si="30"/>
        <v>3.5733729050164698E-3</v>
      </c>
      <c r="F92" s="11">
        <v>89</v>
      </c>
      <c r="G92" s="11">
        <f t="shared" si="27"/>
        <v>1.9608392995429726</v>
      </c>
      <c r="H92" s="11">
        <f t="shared" si="31"/>
        <v>2.2898571483409569E-8</v>
      </c>
      <c r="I92" s="11">
        <v>89</v>
      </c>
      <c r="J92" s="11">
        <f t="shared" si="32"/>
        <v>0.9992329255682656</v>
      </c>
      <c r="K92" s="11">
        <f t="shared" si="33"/>
        <v>-2.7624026632641669</v>
      </c>
      <c r="L92" s="11">
        <f t="shared" si="34"/>
        <v>2.5719769264311399E-10</v>
      </c>
      <c r="M92" s="12">
        <f t="shared" si="35"/>
        <v>4.0150254472090644E-5</v>
      </c>
    </row>
    <row r="93" spans="2:13" x14ac:dyDescent="0.3">
      <c r="B93" s="25">
        <v>90</v>
      </c>
      <c r="C93" s="11">
        <f t="shared" si="28"/>
        <v>1.9643725221935171</v>
      </c>
      <c r="D93" s="11">
        <f t="shared" si="29"/>
        <v>1.6099670431253907</v>
      </c>
      <c r="E93" s="11">
        <f t="shared" si="30"/>
        <v>3.5332223935440332E-3</v>
      </c>
      <c r="F93" s="11">
        <v>90</v>
      </c>
      <c r="G93" s="11">
        <f t="shared" si="27"/>
        <v>1.9608392997999731</v>
      </c>
      <c r="H93" s="11">
        <f t="shared" si="31"/>
        <v>2.1931435334465732E-8</v>
      </c>
      <c r="I93" s="11">
        <v>90</v>
      </c>
      <c r="J93" s="11">
        <f t="shared" si="32"/>
        <v>0.99923292557833765</v>
      </c>
      <c r="K93" s="11">
        <f t="shared" si="33"/>
        <v>-2.7624026641663142</v>
      </c>
      <c r="L93" s="11">
        <f t="shared" si="34"/>
        <v>2.4359960198669918E-10</v>
      </c>
      <c r="M93" s="12">
        <f t="shared" si="35"/>
        <v>3.925802389034767E-5</v>
      </c>
    </row>
    <row r="94" spans="2:13" x14ac:dyDescent="0.3">
      <c r="B94" s="25">
        <v>91</v>
      </c>
      <c r="C94" s="11">
        <f t="shared" si="28"/>
        <v>1.9643332641696267</v>
      </c>
      <c r="D94" s="11">
        <f t="shared" si="29"/>
        <v>1.6099670428817912</v>
      </c>
      <c r="E94" s="11">
        <f t="shared" si="30"/>
        <v>3.4939641262412557E-3</v>
      </c>
      <c r="F94" s="11">
        <v>91</v>
      </c>
      <c r="G94" s="11">
        <f t="shared" si="27"/>
        <v>1.9608393000433855</v>
      </c>
      <c r="H94" s="11">
        <f t="shared" si="31"/>
        <v>2.1015432949411661E-8</v>
      </c>
      <c r="I94" s="11">
        <v>91</v>
      </c>
      <c r="J94" s="11">
        <f t="shared" si="32"/>
        <v>0.99923292558787713</v>
      </c>
      <c r="K94" s="11">
        <f t="shared" si="33"/>
        <v>-2.762402665020764</v>
      </c>
      <c r="L94" s="11">
        <f t="shared" si="34"/>
        <v>2.3086187104669E-10</v>
      </c>
      <c r="M94" s="12">
        <f t="shared" si="35"/>
        <v>3.8395207643477724E-5</v>
      </c>
    </row>
    <row r="95" spans="2:13" x14ac:dyDescent="0.3">
      <c r="B95" s="25">
        <v>92</v>
      </c>
      <c r="C95" s="11">
        <f t="shared" si="28"/>
        <v>1.9642948689619832</v>
      </c>
      <c r="D95" s="11">
        <f t="shared" si="29"/>
        <v>1.6099670426509294</v>
      </c>
      <c r="E95" s="11">
        <f t="shared" si="30"/>
        <v>3.4555686879129688E-3</v>
      </c>
      <c r="F95" s="11">
        <v>92</v>
      </c>
      <c r="G95" s="11">
        <f t="shared" si="27"/>
        <v>1.9608393002740703</v>
      </c>
      <c r="H95" s="11">
        <f t="shared" si="31"/>
        <v>2.0147326917907549E-8</v>
      </c>
      <c r="I95" s="11">
        <v>92</v>
      </c>
      <c r="J95" s="11">
        <f t="shared" si="32"/>
        <v>0.9992329255969179</v>
      </c>
      <c r="K95" s="11">
        <f t="shared" si="33"/>
        <v>-2.7624026658305363</v>
      </c>
      <c r="L95" s="11">
        <f t="shared" si="34"/>
        <v>2.1892128917556207E-10</v>
      </c>
      <c r="M95" s="12">
        <f t="shared" si="35"/>
        <v>3.7560526838691399E-5</v>
      </c>
    </row>
    <row r="96" spans="2:13" x14ac:dyDescent="0.3">
      <c r="B96" s="25">
        <v>93</v>
      </c>
      <c r="C96" s="11">
        <f t="shared" si="28"/>
        <v>1.9642573084351445</v>
      </c>
      <c r="D96" s="11">
        <f t="shared" si="29"/>
        <v>1.6099670424320081</v>
      </c>
      <c r="E96" s="11">
        <f t="shared" si="30"/>
        <v>3.4180079423209442E-3</v>
      </c>
      <c r="F96" s="11">
        <v>93</v>
      </c>
      <c r="G96" s="11">
        <f t="shared" si="27"/>
        <v>1.9608393004928235</v>
      </c>
      <c r="H96" s="11">
        <f t="shared" si="31"/>
        <v>1.9324120970054537E-8</v>
      </c>
      <c r="I96" s="11">
        <v>93</v>
      </c>
      <c r="J96" s="11">
        <f t="shared" si="32"/>
        <v>0.99923292560549093</v>
      </c>
      <c r="K96" s="11">
        <f t="shared" si="33"/>
        <v>-2.7624026665984251</v>
      </c>
      <c r="L96" s="11">
        <f t="shared" si="34"/>
        <v>2.0771995423882368E-10</v>
      </c>
      <c r="M96" s="12">
        <f t="shared" si="35"/>
        <v>3.6752771341508891E-5</v>
      </c>
    </row>
    <row r="97" spans="2:13" x14ac:dyDescent="0.3">
      <c r="B97" s="25">
        <v>94</v>
      </c>
      <c r="C97" s="11">
        <f t="shared" si="28"/>
        <v>1.964220555663803</v>
      </c>
      <c r="D97" s="11">
        <f t="shared" si="29"/>
        <v>1.609967042224288</v>
      </c>
      <c r="E97" s="11">
        <f t="shared" si="30"/>
        <v>3.3812549634184563E-3</v>
      </c>
      <c r="F97" s="11">
        <v>94</v>
      </c>
      <c r="G97" s="11">
        <f t="shared" si="27"/>
        <v>1.9608393007003846</v>
      </c>
      <c r="H97" s="11">
        <f t="shared" si="31"/>
        <v>1.8543033331042125E-8</v>
      </c>
      <c r="I97" s="11">
        <v>94</v>
      </c>
      <c r="J97" s="11">
        <f t="shared" si="32"/>
        <v>0.99923292561362542</v>
      </c>
      <c r="K97" s="11">
        <f t="shared" si="33"/>
        <v>-2.7624026673270263</v>
      </c>
      <c r="L97" s="11">
        <f t="shared" si="34"/>
        <v>1.9720470712760415E-10</v>
      </c>
      <c r="M97" s="12">
        <f t="shared" si="35"/>
        <v>3.5970795386861913E-5</v>
      </c>
    </row>
    <row r="98" spans="2:13" x14ac:dyDescent="0.3">
      <c r="B98" s="25">
        <v>95</v>
      </c>
      <c r="C98" s="11">
        <f t="shared" si="28"/>
        <v>1.9641845848684163</v>
      </c>
      <c r="D98" s="11">
        <f t="shared" si="29"/>
        <v>1.6099670420270833</v>
      </c>
      <c r="E98" s="11">
        <f t="shared" si="30"/>
        <v>3.345283970978663E-3</v>
      </c>
      <c r="F98" s="11">
        <v>95</v>
      </c>
      <c r="G98" s="11">
        <f t="shared" si="27"/>
        <v>1.9608393008974376</v>
      </c>
      <c r="H98" s="11">
        <f t="shared" si="31"/>
        <v>1.7801488727542392E-8</v>
      </c>
      <c r="I98" s="11">
        <v>95</v>
      </c>
      <c r="J98" s="11">
        <f t="shared" si="32"/>
        <v>0.99923292562134813</v>
      </c>
      <c r="K98" s="11">
        <f t="shared" si="33"/>
        <v>-2.7624026680187406</v>
      </c>
      <c r="L98" s="11">
        <f t="shared" si="34"/>
        <v>1.8732679822812849E-10</v>
      </c>
      <c r="M98" s="12">
        <f t="shared" si="35"/>
        <v>3.5213513513637459E-5</v>
      </c>
    </row>
    <row r="99" spans="2:13" x14ac:dyDescent="0.3">
      <c r="B99" s="25">
        <v>96</v>
      </c>
      <c r="C99" s="11">
        <f t="shared" si="28"/>
        <v>1.9641493713549028</v>
      </c>
      <c r="D99" s="11">
        <f t="shared" si="29"/>
        <v>1.6099670418397565</v>
      </c>
      <c r="E99" s="11">
        <f t="shared" si="30"/>
        <v>3.3100702702819618E-3</v>
      </c>
      <c r="F99" s="11">
        <v>96</v>
      </c>
      <c r="G99" s="11">
        <f t="shared" si="27"/>
        <v>1.9608393010846208</v>
      </c>
      <c r="H99" s="11">
        <f t="shared" si="31"/>
        <v>1.7097086413286888E-8</v>
      </c>
      <c r="I99" s="11">
        <v>96</v>
      </c>
      <c r="J99" s="11">
        <f t="shared" si="32"/>
        <v>0.99923292562868393</v>
      </c>
      <c r="K99" s="11">
        <f t="shared" si="33"/>
        <v>-2.7624026686758096</v>
      </c>
      <c r="L99" s="11">
        <f t="shared" si="34"/>
        <v>1.780413249900365E-10</v>
      </c>
      <c r="M99" s="12">
        <f t="shared" si="35"/>
        <v>3.4479896795595913E-5</v>
      </c>
    </row>
    <row r="100" spans="2:13" x14ac:dyDescent="0.3">
      <c r="B100" s="25">
        <v>97</v>
      </c>
      <c r="C100" s="11">
        <f t="shared" si="28"/>
        <v>1.9641148914581072</v>
      </c>
      <c r="D100" s="11">
        <f t="shared" si="29"/>
        <v>1.6099670416617151</v>
      </c>
      <c r="E100" s="11">
        <f t="shared" si="30"/>
        <v>3.2755901955816569E-3</v>
      </c>
      <c r="F100" s="11">
        <v>97</v>
      </c>
      <c r="G100" s="11">
        <f t="shared" si="27"/>
        <v>1.9608393012625256</v>
      </c>
      <c r="H100" s="11">
        <f t="shared" si="31"/>
        <v>1.6427601057245056E-8</v>
      </c>
      <c r="I100" s="11">
        <v>97</v>
      </c>
      <c r="J100" s="11">
        <f t="shared" si="32"/>
        <v>0.99923292563565613</v>
      </c>
      <c r="K100" s="11">
        <f t="shared" si="33"/>
        <v>-2.7624026693003074</v>
      </c>
      <c r="L100" s="11">
        <f t="shared" si="34"/>
        <v>1.6930704294629146E-10</v>
      </c>
      <c r="M100" s="12">
        <f t="shared" si="35"/>
        <v>3.3768969344376135E-5</v>
      </c>
    </row>
    <row r="101" spans="2:13" x14ac:dyDescent="0.3">
      <c r="B101" s="25">
        <v>98</v>
      </c>
      <c r="C101" s="11">
        <f t="shared" si="28"/>
        <v>1.9640811224887629</v>
      </c>
      <c r="D101" s="11">
        <f t="shared" si="29"/>
        <v>1.6099670414924081</v>
      </c>
      <c r="E101" s="11">
        <f t="shared" si="30"/>
        <v>3.241821057060168E-3</v>
      </c>
      <c r="F101" s="11">
        <v>98</v>
      </c>
      <c r="G101" s="11">
        <f t="shared" si="27"/>
        <v>1.9608393014317027</v>
      </c>
      <c r="H101" s="11">
        <f t="shared" si="31"/>
        <v>1.5790958318717685E-8</v>
      </c>
      <c r="I101" s="11">
        <v>98</v>
      </c>
      <c r="J101" s="11">
        <f t="shared" si="32"/>
        <v>0.99923292564228638</v>
      </c>
      <c r="K101" s="11">
        <f t="shared" si="33"/>
        <v>-2.7624026698941702</v>
      </c>
      <c r="L101" s="11">
        <f t="shared" si="34"/>
        <v>1.6108593006736825E-10</v>
      </c>
      <c r="M101" s="12">
        <f t="shared" si="35"/>
        <v>3.307980506222248E-5</v>
      </c>
    </row>
    <row r="102" spans="2:13" x14ac:dyDescent="0.3">
      <c r="B102" s="25">
        <v>99</v>
      </c>
      <c r="C102" s="11">
        <f t="shared" si="28"/>
        <v>1.9640480426837006</v>
      </c>
      <c r="D102" s="11">
        <f t="shared" si="29"/>
        <v>1.6099670413313221</v>
      </c>
      <c r="E102" s="11">
        <f t="shared" si="30"/>
        <v>3.2087410910350833E-3</v>
      </c>
      <c r="F102" s="11">
        <v>99</v>
      </c>
      <c r="G102" s="11">
        <f t="shared" si="27"/>
        <v>1.9608393015926655</v>
      </c>
      <c r="H102" s="11">
        <f t="shared" si="31"/>
        <v>1.5185228185998767E-8</v>
      </c>
      <c r="I102" s="11">
        <v>99</v>
      </c>
      <c r="J102" s="11">
        <f t="shared" si="32"/>
        <v>0.99923292564859456</v>
      </c>
      <c r="K102" s="11">
        <f t="shared" si="33"/>
        <v>-2.7624026704591969</v>
      </c>
      <c r="L102" s="11">
        <f t="shared" si="34"/>
        <v>1.5334295687676364E-10</v>
      </c>
      <c r="M102" s="12">
        <f t="shared" si="35"/>
        <v>3.241152462434093E-5</v>
      </c>
    </row>
    <row r="103" spans="2:13" ht="15" thickBot="1" x14ac:dyDescent="0.35">
      <c r="B103" s="26">
        <v>100</v>
      </c>
      <c r="C103" s="20">
        <f t="shared" si="28"/>
        <v>1.9640156311590762</v>
      </c>
      <c r="D103" s="20">
        <f t="shared" si="29"/>
        <v>1.6099670411779792</v>
      </c>
      <c r="E103" s="13">
        <f t="shared" si="30"/>
        <v>3.1763294131854636E-3</v>
      </c>
      <c r="F103" s="13">
        <v>100</v>
      </c>
      <c r="G103" s="13">
        <f t="shared" si="27"/>
        <v>1.9608393017458907</v>
      </c>
      <c r="H103" s="13">
        <f t="shared" si="31"/>
        <v>1.4608615650502088E-8</v>
      </c>
      <c r="I103" s="13">
        <v>100</v>
      </c>
      <c r="J103" s="13">
        <f t="shared" si="32"/>
        <v>0.99923292565459965</v>
      </c>
      <c r="K103" s="13">
        <f t="shared" si="33"/>
        <v>-2.762402670997063</v>
      </c>
      <c r="L103" s="13">
        <f t="shared" si="34"/>
        <v>1.4604584370879611E-10</v>
      </c>
      <c r="M103" s="14">
        <f t="shared" si="35"/>
        <v>3.1763292672516478E-5</v>
      </c>
    </row>
    <row r="104" spans="2:13" x14ac:dyDescent="0.3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</row>
    <row r="105" spans="2:13" x14ac:dyDescent="0.3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</row>
    <row r="106" spans="2:13" x14ac:dyDescent="0.3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</row>
    <row r="107" spans="2:13" x14ac:dyDescent="0.3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</row>
    <row r="108" spans="2:13" x14ac:dyDescent="0.3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</row>
    <row r="109" spans="2:13" x14ac:dyDescent="0.3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</row>
    <row r="110" spans="2:13" x14ac:dyDescent="0.3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</row>
    <row r="111" spans="2:13" x14ac:dyDescent="0.3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</row>
    <row r="112" spans="2:13" x14ac:dyDescent="0.3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</row>
    <row r="113" spans="2:13" x14ac:dyDescent="0.3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</row>
    <row r="114" spans="2:13" x14ac:dyDescent="0.3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</row>
    <row r="115" spans="2:13" x14ac:dyDescent="0.3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</row>
    <row r="116" spans="2:13" x14ac:dyDescent="0.3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</row>
    <row r="117" spans="2:13" x14ac:dyDescent="0.3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</row>
    <row r="118" spans="2:13" x14ac:dyDescent="0.3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</row>
    <row r="119" spans="2:13" x14ac:dyDescent="0.3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</row>
    <row r="120" spans="2:13" x14ac:dyDescent="0.3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</row>
    <row r="121" spans="2:13" x14ac:dyDescent="0.3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</row>
    <row r="122" spans="2:13" x14ac:dyDescent="0.3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</row>
    <row r="123" spans="2:13" x14ac:dyDescent="0.3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</row>
    <row r="124" spans="2:13" x14ac:dyDescent="0.3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</row>
    <row r="125" spans="2:13" x14ac:dyDescent="0.3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</row>
    <row r="126" spans="2:13" x14ac:dyDescent="0.3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</row>
    <row r="127" spans="2:13" x14ac:dyDescent="0.3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</row>
    <row r="128" spans="2:13" x14ac:dyDescent="0.3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</row>
    <row r="129" spans="2:13" x14ac:dyDescent="0.3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</row>
    <row r="130" spans="2:13" x14ac:dyDescent="0.3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</row>
    <row r="131" spans="2:13" x14ac:dyDescent="0.3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</row>
    <row r="132" spans="2:13" x14ac:dyDescent="0.3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</row>
    <row r="133" spans="2:13" x14ac:dyDescent="0.3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</row>
    <row r="134" spans="2:13" x14ac:dyDescent="0.3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</row>
    <row r="135" spans="2:13" x14ac:dyDescent="0.3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</row>
    <row r="136" spans="2:13" x14ac:dyDescent="0.3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</row>
    <row r="137" spans="2:13" x14ac:dyDescent="0.3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</row>
    <row r="138" spans="2:13" x14ac:dyDescent="0.3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</row>
    <row r="139" spans="2:13" x14ac:dyDescent="0.3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</row>
    <row r="140" spans="2:13" x14ac:dyDescent="0.3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</row>
    <row r="141" spans="2:13" x14ac:dyDescent="0.3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</row>
    <row r="142" spans="2:13" x14ac:dyDescent="0.3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</row>
    <row r="143" spans="2:13" x14ac:dyDescent="0.3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</row>
    <row r="144" spans="2:13" x14ac:dyDescent="0.3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</row>
    <row r="145" spans="2:13" x14ac:dyDescent="0.3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</row>
    <row r="146" spans="2:13" x14ac:dyDescent="0.3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</row>
    <row r="147" spans="2:13" x14ac:dyDescent="0.3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</row>
    <row r="148" spans="2:13" x14ac:dyDescent="0.3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</row>
    <row r="149" spans="2:13" x14ac:dyDescent="0.3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</row>
    <row r="150" spans="2:13" x14ac:dyDescent="0.3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</row>
    <row r="151" spans="2:13" x14ac:dyDescent="0.3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</row>
    <row r="152" spans="2:13" x14ac:dyDescent="0.3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</row>
    <row r="153" spans="2:13" x14ac:dyDescent="0.3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</row>
    <row r="154" spans="2:13" x14ac:dyDescent="0.3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</row>
    <row r="155" spans="2:13" x14ac:dyDescent="0.3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</row>
    <row r="156" spans="2:13" x14ac:dyDescent="0.3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</row>
    <row r="157" spans="2:13" x14ac:dyDescent="0.3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</row>
    <row r="158" spans="2:13" x14ac:dyDescent="0.3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</row>
    <row r="159" spans="2:13" x14ac:dyDescent="0.3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</row>
    <row r="160" spans="2:13" x14ac:dyDescent="0.3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</row>
    <row r="161" spans="2:13" x14ac:dyDescent="0.3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</row>
    <row r="162" spans="2:13" x14ac:dyDescent="0.3"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</row>
    <row r="163" spans="2:13" x14ac:dyDescent="0.3"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</row>
    <row r="164" spans="2:13" x14ac:dyDescent="0.3"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</row>
    <row r="165" spans="2:13" x14ac:dyDescent="0.3"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</row>
    <row r="166" spans="2:13" x14ac:dyDescent="0.3"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</row>
    <row r="167" spans="2:13" x14ac:dyDescent="0.3"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</row>
    <row r="168" spans="2:13" x14ac:dyDescent="0.3"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</row>
    <row r="169" spans="2:13" x14ac:dyDescent="0.3"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</row>
    <row r="170" spans="2:13" x14ac:dyDescent="0.3"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</row>
    <row r="171" spans="2:13" x14ac:dyDescent="0.3"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</row>
    <row r="172" spans="2:13" x14ac:dyDescent="0.3"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</row>
    <row r="173" spans="2:13" x14ac:dyDescent="0.3"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</row>
    <row r="174" spans="2:13" x14ac:dyDescent="0.3"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</row>
    <row r="175" spans="2:13" x14ac:dyDescent="0.3"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</row>
    <row r="176" spans="2:13" x14ac:dyDescent="0.3"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</row>
    <row r="177" spans="2:13" x14ac:dyDescent="0.3"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</row>
    <row r="178" spans="2:13" x14ac:dyDescent="0.3"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</row>
    <row r="179" spans="2:13" x14ac:dyDescent="0.3"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</row>
    <row r="180" spans="2:13" x14ac:dyDescent="0.3"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</row>
    <row r="181" spans="2:13" x14ac:dyDescent="0.3"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</row>
    <row r="182" spans="2:13" x14ac:dyDescent="0.3"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</row>
    <row r="183" spans="2:13" x14ac:dyDescent="0.3"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</row>
    <row r="184" spans="2:13" x14ac:dyDescent="0.3"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</row>
    <row r="185" spans="2:13" x14ac:dyDescent="0.3"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</row>
    <row r="186" spans="2:13" x14ac:dyDescent="0.3"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</row>
    <row r="187" spans="2:13" x14ac:dyDescent="0.3"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</row>
    <row r="188" spans="2:13" x14ac:dyDescent="0.3"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</row>
    <row r="189" spans="2:13" x14ac:dyDescent="0.3"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</row>
    <row r="190" spans="2:13" x14ac:dyDescent="0.3"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</row>
    <row r="191" spans="2:13" x14ac:dyDescent="0.3"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</row>
    <row r="192" spans="2:13" x14ac:dyDescent="0.3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</row>
    <row r="193" spans="2:13" x14ac:dyDescent="0.3"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</row>
    <row r="194" spans="2:13" x14ac:dyDescent="0.3"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</row>
    <row r="195" spans="2:13" x14ac:dyDescent="0.3"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</row>
    <row r="196" spans="2:13" x14ac:dyDescent="0.3"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</row>
    <row r="197" spans="2:13" x14ac:dyDescent="0.3"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</row>
    <row r="198" spans="2:13" x14ac:dyDescent="0.3"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486C-A303-4529-AAA3-69F55302D9C4}">
  <dimension ref="C3:I24"/>
  <sheetViews>
    <sheetView workbookViewId="0">
      <selection activeCell="C4" sqref="C4:I4"/>
    </sheetView>
  </sheetViews>
  <sheetFormatPr defaultRowHeight="14.4" x14ac:dyDescent="0.3"/>
  <cols>
    <col min="6" max="6" width="9.88671875" customWidth="1"/>
    <col min="7" max="7" width="10.21875" customWidth="1"/>
  </cols>
  <sheetData>
    <row r="3" spans="3:9" ht="15" thickBot="1" x14ac:dyDescent="0.35"/>
    <row r="4" spans="3:9" ht="15" thickBot="1" x14ac:dyDescent="0.35">
      <c r="C4" s="47" t="s">
        <v>18</v>
      </c>
      <c r="D4" s="48" t="s">
        <v>0</v>
      </c>
      <c r="E4" s="48" t="s">
        <v>1</v>
      </c>
      <c r="F4" s="48" t="s">
        <v>39</v>
      </c>
      <c r="G4" s="48" t="s">
        <v>40</v>
      </c>
      <c r="H4" s="48" t="s">
        <v>3</v>
      </c>
      <c r="I4" s="49" t="s">
        <v>3</v>
      </c>
    </row>
    <row r="5" spans="3:9" x14ac:dyDescent="0.3">
      <c r="C5" s="43">
        <v>1</v>
      </c>
      <c r="D5" s="44">
        <v>2</v>
      </c>
      <c r="E5" s="44">
        <v>1.5</v>
      </c>
      <c r="F5" s="45">
        <f>COS(E5)+2</f>
        <v>2.0707372016677028</v>
      </c>
      <c r="G5" s="45">
        <f>SIN(3*D5)+2</f>
        <v>1.7205845018010741</v>
      </c>
      <c r="H5" s="45">
        <f>F5-D5</f>
        <v>7.0737201667702809E-2</v>
      </c>
      <c r="I5" s="46">
        <f>G5-E5</f>
        <v>0.22058450180107414</v>
      </c>
    </row>
    <row r="6" spans="3:9" x14ac:dyDescent="0.3">
      <c r="C6" s="25">
        <v>2</v>
      </c>
      <c r="D6" s="11">
        <f>D5+H5</f>
        <v>2.0707372016677028</v>
      </c>
      <c r="E6" s="11">
        <f>E5+I5</f>
        <v>1.7205845018010741</v>
      </c>
      <c r="F6" s="11">
        <f>COS(E6)+2</f>
        <v>1.8507713173049418</v>
      </c>
      <c r="G6" s="11">
        <f>SIN(3*D6)+2</f>
        <v>1.9290858683921186</v>
      </c>
      <c r="H6" s="11">
        <f>F6-D6</f>
        <v>-0.21996588436276099</v>
      </c>
      <c r="I6" s="12">
        <f>G6-E6</f>
        <v>0.20850136659104446</v>
      </c>
    </row>
    <row r="7" spans="3:9" x14ac:dyDescent="0.3">
      <c r="C7" s="25">
        <v>3</v>
      </c>
      <c r="D7" s="11">
        <f t="shared" ref="D7:D23" si="0">D6+H6</f>
        <v>1.8507713173049418</v>
      </c>
      <c r="E7" s="11">
        <f t="shared" ref="E7:E23" si="1">E6+I6</f>
        <v>1.9290858683921186</v>
      </c>
      <c r="F7" s="11">
        <f t="shared" ref="F7:F23" si="2">COS(E7)+2</f>
        <v>1.6493270938491198</v>
      </c>
      <c r="G7" s="11">
        <f t="shared" ref="G7:G23" si="3">SIN(3*D7)+2</f>
        <v>1.3324813066035228</v>
      </c>
      <c r="H7" s="11">
        <f t="shared" ref="H7:H23" si="4">F7-D7</f>
        <v>-0.20144422345582202</v>
      </c>
      <c r="I7" s="12">
        <f t="shared" ref="I7:I23" si="5">G7-E7</f>
        <v>-0.59660456178859578</v>
      </c>
    </row>
    <row r="8" spans="3:9" x14ac:dyDescent="0.3">
      <c r="C8" s="25">
        <v>4</v>
      </c>
      <c r="D8" s="11">
        <f t="shared" si="0"/>
        <v>1.6493270938491198</v>
      </c>
      <c r="E8" s="11">
        <f t="shared" si="1"/>
        <v>1.3324813066035228</v>
      </c>
      <c r="F8" s="11">
        <f t="shared" si="2"/>
        <v>2.2360656048891716</v>
      </c>
      <c r="G8" s="11">
        <f t="shared" si="3"/>
        <v>1.0276237424193917</v>
      </c>
      <c r="H8" s="11">
        <f t="shared" si="4"/>
        <v>0.58673851104005181</v>
      </c>
      <c r="I8" s="12">
        <f t="shared" si="5"/>
        <v>-0.30485756418413112</v>
      </c>
    </row>
    <row r="9" spans="3:9" x14ac:dyDescent="0.3">
      <c r="C9" s="25">
        <v>5</v>
      </c>
      <c r="D9" s="11">
        <f t="shared" si="0"/>
        <v>2.2360656048891716</v>
      </c>
      <c r="E9" s="11">
        <f t="shared" si="1"/>
        <v>1.0276237424193917</v>
      </c>
      <c r="F9" s="11">
        <f t="shared" si="2"/>
        <v>2.5168545527873047</v>
      </c>
      <c r="G9" s="11">
        <f t="shared" si="3"/>
        <v>2.412331265483346</v>
      </c>
      <c r="H9" s="11">
        <f t="shared" si="4"/>
        <v>0.28078894789813313</v>
      </c>
      <c r="I9" s="12">
        <f t="shared" si="5"/>
        <v>1.3847075230639543</v>
      </c>
    </row>
    <row r="10" spans="3:9" x14ac:dyDescent="0.3">
      <c r="C10" s="25">
        <v>6</v>
      </c>
      <c r="D10" s="11">
        <f t="shared" si="0"/>
        <v>2.5168545527873047</v>
      </c>
      <c r="E10" s="11">
        <f t="shared" si="1"/>
        <v>2.412331265483346</v>
      </c>
      <c r="F10" s="11">
        <f t="shared" si="2"/>
        <v>1.2543332431200702</v>
      </c>
      <c r="G10" s="11">
        <f t="shared" si="3"/>
        <v>2.9543208298517376</v>
      </c>
      <c r="H10" s="11">
        <f t="shared" si="4"/>
        <v>-1.2625213096672345</v>
      </c>
      <c r="I10" s="12">
        <f t="shared" si="5"/>
        <v>0.54198956436839163</v>
      </c>
    </row>
    <row r="11" spans="3:9" x14ac:dyDescent="0.3">
      <c r="C11" s="25">
        <v>7</v>
      </c>
      <c r="D11" s="11">
        <f t="shared" si="0"/>
        <v>1.2543332431200702</v>
      </c>
      <c r="E11" s="11">
        <f t="shared" si="1"/>
        <v>2.9543208298517376</v>
      </c>
      <c r="F11" s="11">
        <f t="shared" si="2"/>
        <v>1.0174841796675893</v>
      </c>
      <c r="G11" s="11">
        <f t="shared" si="3"/>
        <v>1.4178202263688338</v>
      </c>
      <c r="H11" s="11">
        <f t="shared" si="4"/>
        <v>-0.23684906345248091</v>
      </c>
      <c r="I11" s="12">
        <f t="shared" si="5"/>
        <v>-1.5365006034829038</v>
      </c>
    </row>
    <row r="12" spans="3:9" x14ac:dyDescent="0.3">
      <c r="C12" s="25">
        <v>8</v>
      </c>
      <c r="D12" s="11">
        <f t="shared" si="0"/>
        <v>1.0174841796675893</v>
      </c>
      <c r="E12" s="11">
        <f t="shared" si="1"/>
        <v>1.4178202263688338</v>
      </c>
      <c r="F12" s="11">
        <f t="shared" si="2"/>
        <v>2.1523801483566878</v>
      </c>
      <c r="G12" s="11">
        <f t="shared" si="3"/>
        <v>2.089022110848191</v>
      </c>
      <c r="H12" s="11">
        <f t="shared" si="4"/>
        <v>1.1348959686890985</v>
      </c>
      <c r="I12" s="12">
        <f t="shared" si="5"/>
        <v>0.67120188447935725</v>
      </c>
    </row>
    <row r="13" spans="3:9" x14ac:dyDescent="0.3">
      <c r="C13" s="25">
        <v>9</v>
      </c>
      <c r="D13" s="11">
        <f t="shared" si="0"/>
        <v>2.1523801483566878</v>
      </c>
      <c r="E13" s="11">
        <f t="shared" si="1"/>
        <v>2.089022110848191</v>
      </c>
      <c r="F13" s="11">
        <f t="shared" si="2"/>
        <v>1.5046603420258506</v>
      </c>
      <c r="G13" s="11">
        <f t="shared" si="3"/>
        <v>2.1730791392919433</v>
      </c>
      <c r="H13" s="11">
        <f t="shared" si="4"/>
        <v>-0.64771980633083714</v>
      </c>
      <c r="I13" s="12">
        <f t="shared" si="5"/>
        <v>8.4057028443752291E-2</v>
      </c>
    </row>
    <row r="14" spans="3:9" x14ac:dyDescent="0.3">
      <c r="C14" s="25">
        <v>10</v>
      </c>
      <c r="D14" s="11">
        <f t="shared" si="0"/>
        <v>1.5046603420258506</v>
      </c>
      <c r="E14" s="11">
        <f t="shared" si="1"/>
        <v>2.1730791392919433</v>
      </c>
      <c r="F14" s="11">
        <f t="shared" si="2"/>
        <v>1.4334749130264701</v>
      </c>
      <c r="G14" s="11">
        <f t="shared" si="3"/>
        <v>1.0196183736827358</v>
      </c>
      <c r="H14" s="11">
        <f t="shared" si="4"/>
        <v>-7.1185428999380518E-2</v>
      </c>
      <c r="I14" s="12">
        <f t="shared" si="5"/>
        <v>-1.1534607656092075</v>
      </c>
    </row>
    <row r="15" spans="3:9" x14ac:dyDescent="0.3">
      <c r="C15" s="25">
        <v>11</v>
      </c>
      <c r="D15" s="11">
        <f t="shared" si="0"/>
        <v>1.4334749130264701</v>
      </c>
      <c r="E15" s="11">
        <f t="shared" si="1"/>
        <v>1.0196183736827358</v>
      </c>
      <c r="F15" s="11">
        <f t="shared" si="2"/>
        <v>2.5236910999789304</v>
      </c>
      <c r="G15" s="11">
        <f t="shared" si="3"/>
        <v>1.0836639108239572</v>
      </c>
      <c r="H15" s="11">
        <f t="shared" si="4"/>
        <v>1.0902161869524603</v>
      </c>
      <c r="I15" s="12">
        <f t="shared" si="5"/>
        <v>6.4045537141221409E-2</v>
      </c>
    </row>
    <row r="16" spans="3:9" x14ac:dyDescent="0.3">
      <c r="C16" s="25">
        <v>12</v>
      </c>
      <c r="D16" s="11">
        <f t="shared" si="0"/>
        <v>2.5236910999789304</v>
      </c>
      <c r="E16" s="11">
        <f t="shared" si="1"/>
        <v>1.0836639108239572</v>
      </c>
      <c r="F16" s="11">
        <f t="shared" si="2"/>
        <v>2.4680937930391025</v>
      </c>
      <c r="G16" s="11">
        <f t="shared" si="3"/>
        <v>2.9602476404084967</v>
      </c>
      <c r="H16" s="11">
        <f t="shared" si="4"/>
        <v>-5.5597306939827895E-2</v>
      </c>
      <c r="I16" s="12">
        <f t="shared" si="5"/>
        <v>1.8765837295845396</v>
      </c>
    </row>
    <row r="17" spans="3:9" x14ac:dyDescent="0.3">
      <c r="C17" s="25">
        <v>13</v>
      </c>
      <c r="D17" s="11">
        <f t="shared" si="0"/>
        <v>2.4680937930391025</v>
      </c>
      <c r="E17" s="11">
        <f t="shared" si="1"/>
        <v>2.9602476404084967</v>
      </c>
      <c r="F17" s="11">
        <f t="shared" si="2"/>
        <v>1.0163979941916019</v>
      </c>
      <c r="G17" s="11">
        <f t="shared" si="3"/>
        <v>2.9005774407055673</v>
      </c>
      <c r="H17" s="11">
        <f t="shared" si="4"/>
        <v>-1.4516957988475006</v>
      </c>
      <c r="I17" s="12">
        <f t="shared" si="5"/>
        <v>-5.9670199702929416E-2</v>
      </c>
    </row>
    <row r="18" spans="3:9" x14ac:dyDescent="0.3">
      <c r="C18" s="25">
        <v>14</v>
      </c>
      <c r="D18" s="11">
        <f t="shared" si="0"/>
        <v>1.0163979941916019</v>
      </c>
      <c r="E18" s="11">
        <f t="shared" si="1"/>
        <v>2.9005774407055673</v>
      </c>
      <c r="F18" s="11">
        <f t="shared" si="2"/>
        <v>1.0289038444336764</v>
      </c>
      <c r="G18" s="11">
        <f t="shared" si="3"/>
        <v>2.0922672512966161</v>
      </c>
      <c r="H18" s="11">
        <f t="shared" si="4"/>
        <v>1.2505850242074512E-2</v>
      </c>
      <c r="I18" s="12">
        <f t="shared" si="5"/>
        <v>-0.80831018940895127</v>
      </c>
    </row>
    <row r="19" spans="3:9" x14ac:dyDescent="0.3">
      <c r="C19" s="25">
        <v>15</v>
      </c>
      <c r="D19" s="11">
        <f t="shared" si="0"/>
        <v>1.0289038444336764</v>
      </c>
      <c r="E19" s="11">
        <f t="shared" si="1"/>
        <v>2.0922672512966161</v>
      </c>
      <c r="F19" s="11">
        <f t="shared" si="2"/>
        <v>1.5018439036516511</v>
      </c>
      <c r="G19" s="11">
        <f t="shared" si="3"/>
        <v>2.0548535746879084</v>
      </c>
      <c r="H19" s="11">
        <f t="shared" si="4"/>
        <v>0.47294005921797466</v>
      </c>
      <c r="I19" s="12">
        <f t="shared" si="5"/>
        <v>-3.7413676608707647E-2</v>
      </c>
    </row>
    <row r="20" spans="3:9" x14ac:dyDescent="0.3">
      <c r="C20" s="25">
        <v>16</v>
      </c>
      <c r="D20" s="11">
        <f t="shared" si="0"/>
        <v>1.5018439036516511</v>
      </c>
      <c r="E20" s="11">
        <f t="shared" si="1"/>
        <v>2.0548535746879084</v>
      </c>
      <c r="F20" s="11">
        <f t="shared" si="2"/>
        <v>1.5346258767787293</v>
      </c>
      <c r="G20" s="11">
        <f t="shared" si="3"/>
        <v>1.0213187829364649</v>
      </c>
      <c r="H20" s="11">
        <f t="shared" si="4"/>
        <v>3.2781973127078201E-2</v>
      </c>
      <c r="I20" s="12">
        <f t="shared" si="5"/>
        <v>-1.0335347917514435</v>
      </c>
    </row>
    <row r="21" spans="3:9" x14ac:dyDescent="0.3">
      <c r="C21" s="25">
        <v>17</v>
      </c>
      <c r="D21" s="11">
        <f t="shared" si="0"/>
        <v>1.5346258767787293</v>
      </c>
      <c r="E21" s="11">
        <f t="shared" si="1"/>
        <v>1.0213187829364649</v>
      </c>
      <c r="F21" s="11">
        <f t="shared" si="2"/>
        <v>2.5222417509420736</v>
      </c>
      <c r="G21" s="11">
        <f t="shared" si="3"/>
        <v>1.0058815819836999</v>
      </c>
      <c r="H21" s="11">
        <f t="shared" si="4"/>
        <v>0.98761587416334429</v>
      </c>
      <c r="I21" s="12">
        <f t="shared" si="5"/>
        <v>-1.5437200952765018E-2</v>
      </c>
    </row>
    <row r="22" spans="3:9" x14ac:dyDescent="0.3">
      <c r="C22" s="25">
        <v>18</v>
      </c>
      <c r="D22" s="11">
        <f t="shared" si="0"/>
        <v>2.5222417509420736</v>
      </c>
      <c r="E22" s="11">
        <f t="shared" si="1"/>
        <v>1.0058815819836999</v>
      </c>
      <c r="F22" s="11">
        <f t="shared" si="2"/>
        <v>2.5353438085048596</v>
      </c>
      <c r="G22" s="11">
        <f t="shared" si="3"/>
        <v>2.9590248118824363</v>
      </c>
      <c r="H22" s="11">
        <f t="shared" si="4"/>
        <v>1.310205756278604E-2</v>
      </c>
      <c r="I22" s="12">
        <f t="shared" si="5"/>
        <v>1.9531432298987363</v>
      </c>
    </row>
    <row r="23" spans="3:9" x14ac:dyDescent="0.3">
      <c r="C23" s="25">
        <v>19</v>
      </c>
      <c r="D23" s="11">
        <f t="shared" si="0"/>
        <v>2.5353438085048596</v>
      </c>
      <c r="E23" s="11">
        <f t="shared" si="1"/>
        <v>2.9590248118824363</v>
      </c>
      <c r="F23" s="11">
        <f t="shared" si="2"/>
        <v>1.0166192699500709</v>
      </c>
      <c r="G23" s="11">
        <f t="shared" si="3"/>
        <v>2.9694175123857067</v>
      </c>
      <c r="H23" s="11">
        <f t="shared" si="4"/>
        <v>-1.5187245385547887</v>
      </c>
      <c r="I23" s="12">
        <f t="shared" si="5"/>
        <v>1.0392700503270458E-2</v>
      </c>
    </row>
    <row r="24" spans="3:9" ht="15" thickBot="1" x14ac:dyDescent="0.35">
      <c r="C24" s="26">
        <v>20</v>
      </c>
      <c r="D24" s="20">
        <f>D23+H23</f>
        <v>1.0166192699500709</v>
      </c>
      <c r="E24" s="20">
        <f>E23+I23</f>
        <v>2.9694175123857067</v>
      </c>
      <c r="F24" s="13">
        <f>COS(E24)+2</f>
        <v>1.0147855598164712</v>
      </c>
      <c r="G24" s="13">
        <f>SIN(3*D24)+2</f>
        <v>2.0916062354421676</v>
      </c>
      <c r="H24" s="13">
        <f>F24-D24</f>
        <v>-1.8337101335996753E-3</v>
      </c>
      <c r="I24" s="14">
        <f>G24-E24</f>
        <v>-0.87781127694353911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FF52-F7E6-4DDD-95A6-1DB460E60043}">
  <dimension ref="B1:J7"/>
  <sheetViews>
    <sheetView topLeftCell="A8" zoomScaleNormal="100" workbookViewId="0">
      <selection activeCell="M3" sqref="M3"/>
    </sheetView>
  </sheetViews>
  <sheetFormatPr defaultRowHeight="14.4" x14ac:dyDescent="0.3"/>
  <sheetData>
    <row r="1" spans="2:10" ht="15" thickBot="1" x14ac:dyDescent="0.35"/>
    <row r="2" spans="2:10" ht="15" thickBot="1" x14ac:dyDescent="0.35">
      <c r="B2" s="40" t="s">
        <v>9</v>
      </c>
      <c r="C2" s="41" t="s">
        <v>44</v>
      </c>
      <c r="D2" s="41" t="s">
        <v>49</v>
      </c>
      <c r="E2" s="42" t="s">
        <v>51</v>
      </c>
      <c r="G2" s="40">
        <v>-1</v>
      </c>
      <c r="H2" s="41">
        <v>0</v>
      </c>
      <c r="I2" s="41">
        <v>1</v>
      </c>
      <c r="J2" s="42">
        <v>2</v>
      </c>
    </row>
    <row r="3" spans="2:10" x14ac:dyDescent="0.3">
      <c r="B3" s="27">
        <v>-1</v>
      </c>
      <c r="C3" s="31">
        <v>1.8</v>
      </c>
      <c r="D3" s="31">
        <f>SUM(C3:C6)/4</f>
        <v>2.1</v>
      </c>
      <c r="E3" s="28">
        <f>POWER(C3-D3,2)</f>
        <v>9.0000000000000024E-2</v>
      </c>
      <c r="G3" s="27">
        <v>1.8</v>
      </c>
      <c r="H3" s="31">
        <v>2.4</v>
      </c>
      <c r="I3" s="31">
        <v>2.2000000000000002</v>
      </c>
      <c r="J3" s="28">
        <v>2</v>
      </c>
    </row>
    <row r="4" spans="2:10" x14ac:dyDescent="0.3">
      <c r="B4" s="27">
        <v>0</v>
      </c>
      <c r="C4" s="31">
        <v>2.4</v>
      </c>
      <c r="D4" s="31">
        <f>SUM(C3:C6)/4</f>
        <v>2.1</v>
      </c>
      <c r="E4" s="28">
        <f t="shared" ref="E4:E6" si="0">POWER(C4-D4,2)</f>
        <v>8.99999999999999E-2</v>
      </c>
      <c r="G4" s="27">
        <f>SUM(G3:J3)/4</f>
        <v>2.1</v>
      </c>
      <c r="H4" s="31">
        <f>SUM(G3:J3)/4</f>
        <v>2.1</v>
      </c>
      <c r="I4" s="31">
        <f>SUM(G3:J3)/4</f>
        <v>2.1</v>
      </c>
      <c r="J4" s="28">
        <f>SUM(G3:J3)/4</f>
        <v>2.1</v>
      </c>
    </row>
    <row r="5" spans="2:10" ht="15" thickBot="1" x14ac:dyDescent="0.35">
      <c r="B5" s="27">
        <v>1</v>
      </c>
      <c r="C5" s="31">
        <v>2.2000000000000002</v>
      </c>
      <c r="D5" s="31">
        <f>SUM(C3:C6)/4</f>
        <v>2.1</v>
      </c>
      <c r="E5" s="28">
        <f t="shared" si="0"/>
        <v>1.0000000000000018E-2</v>
      </c>
      <c r="G5" s="29">
        <f>POWER(G3-G4,2)+G4</f>
        <v>2.19</v>
      </c>
      <c r="H5" s="32">
        <f>POWER(H3-H4,2)+H4</f>
        <v>2.19</v>
      </c>
      <c r="I5" s="32">
        <f>POWER(I3-I4,2)+2.1</f>
        <v>2.1100000000000003</v>
      </c>
      <c r="J5" s="30">
        <f>POWER(J3-J4,2)+2</f>
        <v>2.0100000000000002</v>
      </c>
    </row>
    <row r="6" spans="2:10" x14ac:dyDescent="0.3">
      <c r="B6" s="27">
        <v>2</v>
      </c>
      <c r="C6" s="31">
        <v>2</v>
      </c>
      <c r="D6" s="31">
        <f>SUM(C3:C6)/4</f>
        <v>2.1</v>
      </c>
      <c r="E6" s="28">
        <f t="shared" si="0"/>
        <v>1.0000000000000018E-2</v>
      </c>
    </row>
    <row r="7" spans="2:10" ht="15" thickBot="1" x14ac:dyDescent="0.35">
      <c r="B7" s="29" t="s">
        <v>50</v>
      </c>
      <c r="C7" s="32">
        <f>SUM(C3:C6)</f>
        <v>8.4</v>
      </c>
      <c r="D7" s="32">
        <f>SUM(D3:D6)</f>
        <v>8.4</v>
      </c>
      <c r="E7" s="30">
        <f>SUM(E3:E6)</f>
        <v>0.19999999999999996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0BC5-05CA-4988-B65B-26B1E2128317}">
  <dimension ref="B2:O27"/>
  <sheetViews>
    <sheetView zoomScale="85" zoomScaleNormal="85" workbookViewId="0">
      <selection activeCell="S13" sqref="S13"/>
    </sheetView>
  </sheetViews>
  <sheetFormatPr defaultRowHeight="14.4" x14ac:dyDescent="0.3"/>
  <cols>
    <col min="6" max="6" width="13" customWidth="1"/>
  </cols>
  <sheetData>
    <row r="2" spans="2:13" ht="15" thickBot="1" x14ac:dyDescent="0.35"/>
    <row r="3" spans="2:13" x14ac:dyDescent="0.3">
      <c r="B3" s="1" t="s">
        <v>41</v>
      </c>
      <c r="C3" s="3">
        <v>0.2</v>
      </c>
      <c r="L3" s="1" t="s">
        <v>41</v>
      </c>
      <c r="M3" s="3">
        <v>0.2</v>
      </c>
    </row>
    <row r="4" spans="2:13" x14ac:dyDescent="0.3">
      <c r="B4" s="50" t="s">
        <v>42</v>
      </c>
      <c r="C4" s="51">
        <v>1.4</v>
      </c>
      <c r="L4" s="50" t="s">
        <v>42</v>
      </c>
      <c r="M4" s="51">
        <v>1.4</v>
      </c>
    </row>
    <row r="5" spans="2:13" ht="15" thickBot="1" x14ac:dyDescent="0.35">
      <c r="B5" s="52" t="s">
        <v>43</v>
      </c>
      <c r="C5" s="53">
        <v>0.2</v>
      </c>
      <c r="L5" s="52" t="s">
        <v>43</v>
      </c>
      <c r="M5" s="53">
        <v>0.1</v>
      </c>
    </row>
    <row r="8" spans="2:13" ht="15" thickBot="1" x14ac:dyDescent="0.35"/>
    <row r="9" spans="2:13" ht="15" thickBot="1" x14ac:dyDescent="0.35">
      <c r="B9" s="40" t="s">
        <v>8</v>
      </c>
      <c r="C9" s="41" t="s">
        <v>9</v>
      </c>
      <c r="D9" s="42" t="s">
        <v>44</v>
      </c>
      <c r="K9" s="40" t="s">
        <v>8</v>
      </c>
      <c r="L9" s="41" t="s">
        <v>9</v>
      </c>
      <c r="M9" s="42" t="s">
        <v>44</v>
      </c>
    </row>
    <row r="10" spans="2:13" x14ac:dyDescent="0.3">
      <c r="B10" s="27">
        <v>0</v>
      </c>
      <c r="C10" s="31">
        <v>0.2</v>
      </c>
      <c r="D10" s="28">
        <f>SQRT(C10*C10 + C10*C10*C10*C10 +1)</f>
        <v>1.020588065773846</v>
      </c>
      <c r="K10" s="27">
        <v>1</v>
      </c>
      <c r="L10" s="31">
        <v>0.2</v>
      </c>
      <c r="M10" s="28">
        <f t="shared" ref="M10:M22" si="0">SQRT(L10*L10 + L10*L10*L10*L10 +1)</f>
        <v>1.020588065773846</v>
      </c>
    </row>
    <row r="11" spans="2:13" x14ac:dyDescent="0.3">
      <c r="B11" s="27">
        <v>1</v>
      </c>
      <c r="C11" s="31">
        <v>0.4</v>
      </c>
      <c r="D11" s="28">
        <f t="shared" ref="D11:D16" si="1">SQRT(C11*C11 + C11*C11*C11*C11 +1)</f>
        <v>1.088852607105296</v>
      </c>
      <c r="K11" s="27">
        <v>2</v>
      </c>
      <c r="L11" s="31">
        <v>0.3</v>
      </c>
      <c r="M11" s="28">
        <f t="shared" si="0"/>
        <v>1.047902667235846</v>
      </c>
    </row>
    <row r="12" spans="2:13" x14ac:dyDescent="0.3">
      <c r="B12" s="27">
        <v>2</v>
      </c>
      <c r="C12" s="31">
        <v>0.6</v>
      </c>
      <c r="D12" s="28">
        <f t="shared" si="1"/>
        <v>1.2204917041913885</v>
      </c>
      <c r="K12" s="27">
        <v>3</v>
      </c>
      <c r="L12" s="31">
        <v>0.4</v>
      </c>
      <c r="M12" s="28">
        <f t="shared" si="0"/>
        <v>1.088852607105296</v>
      </c>
    </row>
    <row r="13" spans="2:13" x14ac:dyDescent="0.3">
      <c r="B13" s="27">
        <v>3</v>
      </c>
      <c r="C13" s="31">
        <v>0.8</v>
      </c>
      <c r="D13" s="28">
        <f t="shared" si="1"/>
        <v>1.4316424134538626</v>
      </c>
      <c r="K13" s="27">
        <v>4</v>
      </c>
      <c r="L13" s="31">
        <v>0.5</v>
      </c>
      <c r="M13" s="28">
        <f t="shared" si="0"/>
        <v>1.14564392373896</v>
      </c>
    </row>
    <row r="14" spans="2:13" x14ac:dyDescent="0.3">
      <c r="B14" s="27">
        <v>4</v>
      </c>
      <c r="C14" s="31">
        <v>1</v>
      </c>
      <c r="D14" s="28">
        <f t="shared" si="1"/>
        <v>1.7320508075688772</v>
      </c>
      <c r="K14" s="27">
        <v>5</v>
      </c>
      <c r="L14" s="31">
        <v>0.6</v>
      </c>
      <c r="M14" s="28">
        <f t="shared" si="0"/>
        <v>1.2204917041913885</v>
      </c>
    </row>
    <row r="15" spans="2:13" x14ac:dyDescent="0.3">
      <c r="B15" s="27">
        <v>5</v>
      </c>
      <c r="C15" s="31">
        <v>1.2</v>
      </c>
      <c r="D15" s="28">
        <f t="shared" si="1"/>
        <v>2.1245234759823202</v>
      </c>
      <c r="K15" s="27">
        <v>6</v>
      </c>
      <c r="L15" s="31">
        <v>0.7</v>
      </c>
      <c r="M15" s="28">
        <f t="shared" si="0"/>
        <v>1.3153326575433302</v>
      </c>
    </row>
    <row r="16" spans="2:13" ht="15" thickBot="1" x14ac:dyDescent="0.35">
      <c r="B16" s="29">
        <v>6</v>
      </c>
      <c r="C16" s="32">
        <v>1.4</v>
      </c>
      <c r="D16" s="30">
        <f t="shared" si="1"/>
        <v>2.6079877300324861</v>
      </c>
      <c r="K16" s="27">
        <v>7</v>
      </c>
      <c r="L16" s="31">
        <v>0.8</v>
      </c>
      <c r="M16" s="28">
        <f t="shared" si="0"/>
        <v>1.4316424134538626</v>
      </c>
    </row>
    <row r="17" spans="3:15" x14ac:dyDescent="0.3">
      <c r="K17" s="27">
        <v>8</v>
      </c>
      <c r="L17" s="31">
        <v>0.9</v>
      </c>
      <c r="M17" s="28">
        <f t="shared" si="0"/>
        <v>1.5703821191035001</v>
      </c>
    </row>
    <row r="18" spans="3:15" ht="15" thickBot="1" x14ac:dyDescent="0.35">
      <c r="E18" s="33"/>
      <c r="K18" s="27">
        <v>9</v>
      </c>
      <c r="L18" s="31">
        <v>1</v>
      </c>
      <c r="M18" s="28">
        <f t="shared" si="0"/>
        <v>1.7320508075688772</v>
      </c>
    </row>
    <row r="19" spans="3:15" x14ac:dyDescent="0.3">
      <c r="C19" s="54" t="s">
        <v>45</v>
      </c>
      <c r="D19" s="55"/>
      <c r="E19" s="55"/>
      <c r="F19" s="3">
        <f>C5/2*(D10+2*D11+2*D12+2*D13+2*D14+2*D15+D16)</f>
        <v>1.8823697812409823</v>
      </c>
      <c r="K19" s="27">
        <v>10</v>
      </c>
      <c r="L19" s="31">
        <v>1.1000000000000001</v>
      </c>
      <c r="M19" s="28">
        <f t="shared" si="0"/>
        <v>1.9167941986556618</v>
      </c>
    </row>
    <row r="20" spans="3:15" ht="15" thickBot="1" x14ac:dyDescent="0.35">
      <c r="C20" s="56" t="s">
        <v>47</v>
      </c>
      <c r="D20" s="57"/>
      <c r="E20" s="57"/>
      <c r="F20" s="53">
        <f>C5/3*(D10+4*D11+2*D12+4*D13+2*D14+4*D15 +D16)</f>
        <v>1.8742489870328518</v>
      </c>
      <c r="K20" s="27">
        <v>11</v>
      </c>
      <c r="L20" s="31">
        <v>1.2</v>
      </c>
      <c r="M20" s="28">
        <f t="shared" si="0"/>
        <v>2.1245234759823202</v>
      </c>
    </row>
    <row r="21" spans="3:15" x14ac:dyDescent="0.3">
      <c r="E21" s="33"/>
      <c r="F21" s="33"/>
      <c r="G21" s="33"/>
      <c r="H21" s="33"/>
      <c r="K21" s="27">
        <v>12</v>
      </c>
      <c r="L21" s="31">
        <v>1.3</v>
      </c>
      <c r="M21" s="28">
        <f t="shared" si="0"/>
        <v>2.355015923513045</v>
      </c>
    </row>
    <row r="22" spans="3:15" ht="15" thickBot="1" x14ac:dyDescent="0.35">
      <c r="K22" s="29">
        <v>13</v>
      </c>
      <c r="L22" s="32">
        <v>1.4</v>
      </c>
      <c r="M22" s="30">
        <f t="shared" si="0"/>
        <v>2.6079877300324861</v>
      </c>
    </row>
    <row r="23" spans="3:15" x14ac:dyDescent="0.3">
      <c r="K23" s="23"/>
    </row>
    <row r="24" spans="3:15" ht="15" thickBot="1" x14ac:dyDescent="0.35">
      <c r="K24" s="23"/>
    </row>
    <row r="25" spans="3:15" ht="15" thickBot="1" x14ac:dyDescent="0.35">
      <c r="L25" s="54" t="s">
        <v>45</v>
      </c>
      <c r="M25" s="55"/>
      <c r="N25" s="55"/>
      <c r="O25" s="3">
        <f>M5/2*(M10+M11*2+M12*2+M13*2+2*M14+2*M15+2*M16+2*M17+2*M18+2*M19+2*M20+2*M21+M22)</f>
        <v>1.8762920395995253</v>
      </c>
    </row>
    <row r="26" spans="3:15" ht="15" thickBot="1" x14ac:dyDescent="0.35">
      <c r="C26" s="54" t="s">
        <v>46</v>
      </c>
      <c r="D26" s="55"/>
      <c r="E26" s="55"/>
      <c r="F26" s="3">
        <f>F19-O25</f>
        <v>6.077741641457024E-3</v>
      </c>
      <c r="L26" s="56" t="s">
        <v>47</v>
      </c>
      <c r="M26" s="57"/>
      <c r="N26" s="57"/>
      <c r="O26" s="53">
        <f>M5/3*(M10+M11*4+M12*2+M13*4+2*M14+4*M15+2*M16+4*M17+2*M18+4*M19+2*M20+4*M21+M22)</f>
        <v>1.8742661257190401</v>
      </c>
    </row>
    <row r="27" spans="3:15" ht="15" thickBot="1" x14ac:dyDescent="0.35">
      <c r="C27" s="56" t="s">
        <v>48</v>
      </c>
      <c r="D27" s="57"/>
      <c r="E27" s="57"/>
      <c r="F27" s="53">
        <f>F20-O26</f>
        <v>-1.7138686188244989E-5</v>
      </c>
    </row>
  </sheetData>
  <mergeCells count="6">
    <mergeCell ref="C26:E26"/>
    <mergeCell ref="C27:E27"/>
    <mergeCell ref="C19:E19"/>
    <mergeCell ref="C20:E20"/>
    <mergeCell ref="L25:N25"/>
    <mergeCell ref="L26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Задание 1</vt:lpstr>
      <vt:lpstr>Задание 2</vt:lpstr>
      <vt:lpstr>Задание 3</vt:lpstr>
      <vt:lpstr>Задание 4.1</vt:lpstr>
      <vt:lpstr>Задание 4.2</vt:lpstr>
      <vt:lpstr>Задание 4.3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Владимир Пронин</cp:lastModifiedBy>
  <dcterms:created xsi:type="dcterms:W3CDTF">2015-06-05T18:17:20Z</dcterms:created>
  <dcterms:modified xsi:type="dcterms:W3CDTF">2025-03-31T08:04:29Z</dcterms:modified>
</cp:coreProperties>
</file>