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中了宣\Desktop\life帳簿\ndsoft-formoutput\総合テスト\"/>
    </mc:Choice>
  </mc:AlternateContent>
  <xr:revisionPtr revIDLastSave="0" documentId="13_ncr:1_{D8ABFE11-61DE-4D98-AA9D-6F762A8E7CE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表紙" sheetId="2" r:id="rId1"/>
    <sheet name="テストケース定義書" sheetId="3" r:id="rId2"/>
    <sheet name="0001" sheetId="4" r:id="rId3"/>
    <sheet name="0002" sheetId="5" r:id="rId4"/>
  </sheets>
  <definedNames>
    <definedName name="DATAサブシステム2" localSheetId="2">OFFSET(プロセス一覧,0,0,ROWS(プロセス一覧),1)</definedName>
    <definedName name="DATAサブシステム2" localSheetId="3">OFFSET(プロセス一覧,0,0,ROWS(プロセス一覧),1)</definedName>
    <definedName name="DATAサブシステム2">OFFSET(プロセス一覧,0,0,ROWS(プロセス一覧),1)</definedName>
    <definedName name="_xlnm.Print_Area" localSheetId="2">'0001'!$A$1:$P$18</definedName>
    <definedName name="_xlnm.Print_Area" localSheetId="3">'0002'!$A$1:$P$23</definedName>
    <definedName name="_xlnm.Print_Area" localSheetId="1">テストケース定義書!$A$1:$AZ$30</definedName>
    <definedName name="_xlnm.Print_Area" localSheetId="0">表紙!$A$1:$AZ$52</definedName>
    <definedName name="_xlnm.Print_Titles" localSheetId="2">'0001'!$1:$9</definedName>
    <definedName name="_xlnm.Print_Titles" localSheetId="3">'0002'!$1:$9</definedName>
    <definedName name="_xlnm.Print_Titles" localSheetId="1">テストケース定義書!$4:$6</definedName>
    <definedName name="Z_321A188F_45B6_4F3B_ADFF_105845BFA561_.wvu.PrintArea" localSheetId="2" hidden="1">'0001'!$A$1:$P$18</definedName>
    <definedName name="Z_321A188F_45B6_4F3B_ADFF_105845BFA561_.wvu.PrintArea" localSheetId="3" hidden="1">'0002'!$A$1:$P$23</definedName>
    <definedName name="Z_321A188F_45B6_4F3B_ADFF_105845BFA561_.wvu.PrintArea" localSheetId="1" hidden="1">テストケース定義書!$A$1:$AZ$30</definedName>
    <definedName name="Z_321A188F_45B6_4F3B_ADFF_105845BFA561_.wvu.PrintArea" localSheetId="0" hidden="1">表紙!$A$1:$AZ$52</definedName>
    <definedName name="Z_321A188F_45B6_4F3B_ADFF_105845BFA561_.wvu.PrintTitles" localSheetId="2" hidden="1">'0001'!$1:$9</definedName>
    <definedName name="Z_321A188F_45B6_4F3B_ADFF_105845BFA561_.wvu.PrintTitles" localSheetId="3" hidden="1">'0002'!$1:$9</definedName>
    <definedName name="Z_321A188F_45B6_4F3B_ADFF_105845BFA561_.wvu.PrintTitles" localSheetId="1" hidden="1">テストケース定義書!$4:$6</definedName>
    <definedName name="Z_321A188F_45B6_4F3B_ADFF_105845BFA561_.wvu.Rows" localSheetId="2" hidden="1">'0001'!$6:$6</definedName>
    <definedName name="Z_321A188F_45B6_4F3B_ADFF_105845BFA561_.wvu.Rows" localSheetId="3" hidden="1">'0002'!$6:$6</definedName>
    <definedName name="Z_991D2683_8D91_43DE_851C_0CC2D634D90B_.wvu.PrintArea" localSheetId="2" hidden="1">'0001'!$A$1:$P$18</definedName>
    <definedName name="Z_991D2683_8D91_43DE_851C_0CC2D634D90B_.wvu.PrintArea" localSheetId="3" hidden="1">'0002'!$A$1:$P$23</definedName>
    <definedName name="Z_991D2683_8D91_43DE_851C_0CC2D634D90B_.wvu.PrintArea" localSheetId="1" hidden="1">テストケース定義書!$A$1:$AZ$30</definedName>
    <definedName name="Z_991D2683_8D91_43DE_851C_0CC2D634D90B_.wvu.PrintArea" localSheetId="0" hidden="1">表紙!$A$1:$AZ$52</definedName>
    <definedName name="Z_991D2683_8D91_43DE_851C_0CC2D634D90B_.wvu.PrintTitles" localSheetId="2" hidden="1">'0001'!$1:$9</definedName>
    <definedName name="Z_991D2683_8D91_43DE_851C_0CC2D634D90B_.wvu.PrintTitles" localSheetId="3" hidden="1">'0002'!$1:$9</definedName>
    <definedName name="Z_991D2683_8D91_43DE_851C_0CC2D634D90B_.wvu.PrintTitles" localSheetId="1" hidden="1">テストケース定義書!$4:$6</definedName>
    <definedName name="Z_991D2683_8D91_43DE_851C_0CC2D634D90B_.wvu.Rows" localSheetId="2" hidden="1">'0001'!$6:$6</definedName>
    <definedName name="Z_991D2683_8D91_43DE_851C_0CC2D634D90B_.wvu.Rows" localSheetId="3" hidden="1">'0002'!$6:$6</definedName>
    <definedName name="Z_A4EEF5AB_FA14_4488_8467_D5B5114E8458_.wvu.PrintArea" localSheetId="2" hidden="1">'0001'!$A$1:$P$18</definedName>
    <definedName name="Z_A4EEF5AB_FA14_4488_8467_D5B5114E8458_.wvu.PrintArea" localSheetId="3" hidden="1">'0002'!$A$1:$P$23</definedName>
    <definedName name="Z_A4EEF5AB_FA14_4488_8467_D5B5114E8458_.wvu.PrintArea" localSheetId="1" hidden="1">テストケース定義書!$A$1:$AZ$30</definedName>
    <definedName name="Z_A4EEF5AB_FA14_4488_8467_D5B5114E8458_.wvu.PrintArea" localSheetId="0" hidden="1">表紙!$A$1:$AZ$52</definedName>
    <definedName name="Z_A4EEF5AB_FA14_4488_8467_D5B5114E8458_.wvu.PrintTitles" localSheetId="2" hidden="1">'0001'!$1:$9</definedName>
    <definedName name="Z_A4EEF5AB_FA14_4488_8467_D5B5114E8458_.wvu.PrintTitles" localSheetId="3" hidden="1">'0002'!$1:$9</definedName>
    <definedName name="Z_A4EEF5AB_FA14_4488_8467_D5B5114E8458_.wvu.PrintTitles" localSheetId="1" hidden="1">テストケース定義書!$4:$6</definedName>
    <definedName name="Z_A4EEF5AB_FA14_4488_8467_D5B5114E8458_.wvu.Rows" localSheetId="2" hidden="1">'0001'!$6:$6</definedName>
    <definedName name="Z_A4EEF5AB_FA14_4488_8467_D5B5114E8458_.wvu.Rows" localSheetId="3" hidden="1">'0002'!$6:$6</definedName>
    <definedName name="シート名" localSheetId="2">RIGHT(CELL("filename",'0001'!A2),LEN(CELL("filename",'0001'!A2))-FIND("]",CELL("filename",'0001'!A2)))</definedName>
    <definedName name="シート名" localSheetId="3">RIGHT(CELL("filename",'0002'!A2),LEN(CELL("filename",'0002'!A2))-FIND("]",CELL("filename",'0002'!A2)))</definedName>
    <definedName name="シナリオＩＤ">表紙!$G$6</definedName>
    <definedName name="シナリオ名">表紙!$G$7</definedName>
    <definedName name="項目軸" localSheetId="2">OFFSET(推移表,1,0,行数,1)</definedName>
    <definedName name="項目軸" localSheetId="3">OFFSET(推移表,1,0,行数,1)</definedName>
    <definedName name="項目軸">OFFSET(推移表,1,0,行数,1)</definedName>
    <definedName name="担当会社名">表紙!$G$8</definedName>
    <definedName name="担当者名">表紙!$G$9</definedName>
    <definedName name="値_開始実績1" localSheetId="2">OFFSET(推移表,1,2,実績行数,1)</definedName>
    <definedName name="値_開始実績1" localSheetId="3">OFFSET(推移表,1,2,実績行数,1)</definedName>
    <definedName name="値_開始実績1">OFFSET(推移表,1,2,実績行数,1)</definedName>
    <definedName name="値_開始予定1" localSheetId="2">OFFSET(推移表,1,1,行数,1)</definedName>
    <definedName name="値_開始予定1" localSheetId="3">OFFSET(推移表,1,1,行数,1)</definedName>
    <definedName name="値_開始予定1">OFFSET(推移表,1,1,行数,1)</definedName>
    <definedName name="値_実績2" localSheetId="2">OFFSET(推移表,1,6,実績行数,1)</definedName>
    <definedName name="値_実績2" localSheetId="3">OFFSET(推移表,1,6,実績行数,1)</definedName>
    <definedName name="値_実績2">OFFSET(推移表,1,6,実績行数,1)</definedName>
    <definedName name="値_実績3" localSheetId="2">OFFSET(推移表,1,8,実績行数,1)</definedName>
    <definedName name="値_実績3" localSheetId="3">OFFSET(推移表,1,8,実績行数,1)</definedName>
    <definedName name="値_実績3">OFFSET(推移表,1,8,実績行数,1)</definedName>
    <definedName name="値_実績4" localSheetId="2">OFFSET(推移表,1,10,実績行数,1)</definedName>
    <definedName name="値_実績4" localSheetId="3">OFFSET(推移表,1,10,実績行数,1)</definedName>
    <definedName name="値_実績4">OFFSET(推移表,1,10,実績行数,1)</definedName>
    <definedName name="値_実績5" localSheetId="2">OFFSET(推移表,1,12,実績行数,1)</definedName>
    <definedName name="値_実績5" localSheetId="3">OFFSET(推移表,1,12,実績行数,1)</definedName>
    <definedName name="値_実績5">OFFSET(推移表,1,12,実績行数,1)</definedName>
    <definedName name="値_実績6" localSheetId="2">OFFSET(推移表,1,14,実績行数,1)</definedName>
    <definedName name="値_実績6" localSheetId="3">OFFSET(推移表,1,14,実績行数,1)</definedName>
    <definedName name="値_実績6">OFFSET(推移表,1,14,実績行数,1)</definedName>
    <definedName name="値_実績7" localSheetId="2">OFFSET(推移表,1,16,実績行数,1)</definedName>
    <definedName name="値_実績7" localSheetId="3">OFFSET(推移表,1,16,実績行数,1)</definedName>
    <definedName name="値_実績7">OFFSET(推移表,1,16,実績行数,1)</definedName>
    <definedName name="値_終了実績1" localSheetId="2">OFFSET(推移表,1,4,実績行数,1)</definedName>
    <definedName name="値_終了実績1" localSheetId="3">OFFSET(推移表,1,4,実績行数,1)</definedName>
    <definedName name="値_終了実績1">OFFSET(推移表,1,4,実績行数,1)</definedName>
    <definedName name="値_終了予定1" localSheetId="2">OFFSET(推移表,1,3,行数,1)</definedName>
    <definedName name="値_終了予定1" localSheetId="3">OFFSET(推移表,1,3,行数,1)</definedName>
    <definedName name="値_終了予定1">OFFSET(推移表,1,3,行数,1)</definedName>
    <definedName name="値_予定2" localSheetId="2">OFFSET(推移表,1,5,行数,1)</definedName>
    <definedName name="値_予定2" localSheetId="3">OFFSET(推移表,1,5,行数,1)</definedName>
    <definedName name="値_予定2">OFFSET(推移表,1,5,行数,1)</definedName>
    <definedName name="値_予定3" localSheetId="2">OFFSET(推移表,1,7,行数,1)</definedName>
    <definedName name="値_予定3" localSheetId="3">OFFSET(推移表,1,7,行数,1)</definedName>
    <definedName name="値_予定3">OFFSET(推移表,1,7,行数,1)</definedName>
    <definedName name="値_予定4" localSheetId="2">OFFSET(推移表,1,9,行数,1)</definedName>
    <definedName name="値_予定4" localSheetId="3">OFFSET(推移表,1,9,行数,1)</definedName>
    <definedName name="値_予定4">OFFSET(推移表,1,9,行数,1)</definedName>
    <definedName name="値_予定5" localSheetId="2">OFFSET(推移表,1,11,行数,1)</definedName>
    <definedName name="値_予定5" localSheetId="3">OFFSET(推移表,1,11,行数,1)</definedName>
    <definedName name="値_予定5">OFFSET(推移表,1,11,行数,1)</definedName>
    <definedName name="値_予定6" localSheetId="2">OFFSET(推移表,1,13,行数,1)</definedName>
    <definedName name="値_予定6" localSheetId="3">OFFSET(推移表,1,13,行数,1)</definedName>
    <definedName name="値_予定6">OFFSET(推移表,1,13,行数,1)</definedName>
    <definedName name="値_予定7" localSheetId="2">OFFSET(推移表,1,15,行数,1)</definedName>
    <definedName name="値_予定7" localSheetId="3">OFFSET(推移表,1,15,行数,1)</definedName>
    <definedName name="値_予定7">OFFSET(推移表,1,15,行数,1)</definedName>
  </definedNames>
  <calcPr calcId="191029"/>
  <customWorkbookViews>
    <customWorkbookView name="mutu.li - 個人用ビュー" guid="{991D2683-8D91-43DE-851C-0CC2D634D90B}" mergeInterval="0" personalView="1" maximized="1" xWindow="-8" yWindow="-8" windowWidth="1936" windowHeight="1056" activeSheetId="4"/>
    <customWorkbookView name="中 了宣 - 個人用ビュー" guid="{321A188F-45B6-4F3B-ADFF-105845BFA561}" mergeInterval="0" personalView="1" maximized="1" xWindow="-8" yWindow="-8" windowWidth="1936" windowHeight="1056" activeSheetId="5"/>
    <customWorkbookView name="work - 個人用ビュー" guid="{A4EEF5AB-FA14-4488-8467-D5B5114E8458}" mergeInterval="0" personalView="1" xWindow="385" yWindow="106" windowWidth="1568" windowHeight="752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5" l="1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J6" i="5" a="1"/>
  <c r="J6" i="5" s="1"/>
  <c r="H6" i="5" s="1"/>
  <c r="D6" i="5" a="1"/>
  <c r="D6" i="5" s="1"/>
  <c r="B6" i="5" a="1"/>
  <c r="B6" i="5" s="1"/>
  <c r="F5" i="5"/>
  <c r="C5" i="5"/>
  <c r="N3" i="5"/>
  <c r="L3" i="5"/>
  <c r="H3" i="5"/>
  <c r="N2" i="5"/>
  <c r="L2" i="5"/>
  <c r="H2" i="5"/>
  <c r="G2" i="5"/>
  <c r="F2" i="5"/>
  <c r="A1" i="5"/>
  <c r="A18" i="4"/>
  <c r="A17" i="4"/>
  <c r="A16" i="4"/>
  <c r="A15" i="4"/>
  <c r="A14" i="4"/>
  <c r="A13" i="4"/>
  <c r="A12" i="4"/>
  <c r="A11" i="4"/>
  <c r="A10" i="4"/>
  <c r="J6" i="4" a="1"/>
  <c r="J6" i="4" s="1"/>
  <c r="H6" i="4" s="1"/>
  <c r="D6" i="4" a="1"/>
  <c r="D6" i="4" s="1"/>
  <c r="B6" i="4" a="1"/>
  <c r="B6" i="4" s="1"/>
  <c r="F5" i="4"/>
  <c r="C5" i="4"/>
  <c r="N3" i="4"/>
  <c r="L3" i="4"/>
  <c r="H3" i="4"/>
  <c r="N2" i="4"/>
  <c r="H2" i="4"/>
  <c r="G2" i="4"/>
  <c r="F2" i="4"/>
  <c r="A1" i="4"/>
  <c r="AI30" i="3"/>
  <c r="AF30" i="3"/>
  <c r="AL30" i="3" s="1"/>
  <c r="AI29" i="3"/>
  <c r="AF29" i="3"/>
  <c r="AL29" i="3" s="1"/>
  <c r="AI28" i="3"/>
  <c r="AF28" i="3"/>
  <c r="AL28" i="3" s="1"/>
  <c r="AI27" i="3"/>
  <c r="AF27" i="3"/>
  <c r="AL27" i="3" s="1"/>
  <c r="AI26" i="3"/>
  <c r="AF26" i="3"/>
  <c r="AL26" i="3" s="1"/>
  <c r="AI25" i="3"/>
  <c r="AF25" i="3"/>
  <c r="AL25" i="3" s="1"/>
  <c r="AI24" i="3"/>
  <c r="AF24" i="3"/>
  <c r="AL24" i="3" s="1"/>
  <c r="AI23" i="3"/>
  <c r="AF23" i="3"/>
  <c r="AL23" i="3" s="1"/>
  <c r="AI22" i="3"/>
  <c r="AF22" i="3"/>
  <c r="AL22" i="3" s="1"/>
  <c r="AI21" i="3"/>
  <c r="AF21" i="3"/>
  <c r="AL21" i="3" s="1"/>
  <c r="AI20" i="3"/>
  <c r="AF20" i="3"/>
  <c r="AL20" i="3" s="1"/>
  <c r="AI19" i="3"/>
  <c r="AF19" i="3"/>
  <c r="AL19" i="3" s="1"/>
  <c r="AI18" i="3"/>
  <c r="AF18" i="3"/>
  <c r="AL18" i="3" s="1"/>
  <c r="AI17" i="3"/>
  <c r="AF17" i="3"/>
  <c r="AL17" i="3" s="1"/>
  <c r="AI16" i="3"/>
  <c r="AF16" i="3"/>
  <c r="AL16" i="3" s="1"/>
  <c r="AI15" i="3"/>
  <c r="AF15" i="3"/>
  <c r="AL15" i="3" s="1"/>
  <c r="AI14" i="3"/>
  <c r="AF14" i="3"/>
  <c r="AL14" i="3" s="1"/>
  <c r="AI13" i="3"/>
  <c r="AF13" i="3"/>
  <c r="AL13" i="3" s="1"/>
  <c r="AI12" i="3"/>
  <c r="AF12" i="3"/>
  <c r="AL12" i="3" s="1"/>
  <c r="AI11" i="3"/>
  <c r="AF11" i="3"/>
  <c r="AL11" i="3" s="1"/>
  <c r="AI10" i="3"/>
  <c r="AF10" i="3"/>
  <c r="AL10" i="3" s="1"/>
  <c r="E5" i="3"/>
  <c r="B5" i="3"/>
  <c r="A5" i="3"/>
  <c r="AU3" i="3"/>
  <c r="AP3" i="3"/>
  <c r="AI3" i="3"/>
  <c r="AU2" i="3"/>
  <c r="AI2" i="3"/>
  <c r="T2" i="3"/>
  <c r="E2" i="3"/>
  <c r="A1" i="3"/>
  <c r="Y15" i="3"/>
  <c r="E14" i="3"/>
  <c r="T11" i="3"/>
  <c r="Y29" i="3"/>
  <c r="Y25" i="3"/>
  <c r="F6" i="5" a="1"/>
  <c r="Y30" i="3"/>
  <c r="Y21" i="3"/>
  <c r="E27" i="3"/>
  <c r="F6" i="4" a="1"/>
  <c r="E23" i="3"/>
  <c r="T18" i="3"/>
  <c r="O11" i="3"/>
  <c r="T14" i="3"/>
  <c r="T25" i="3"/>
  <c r="E26" i="3"/>
  <c r="J28" i="3"/>
  <c r="J15" i="3"/>
  <c r="O28" i="3"/>
  <c r="O17" i="3"/>
  <c r="J26" i="3"/>
  <c r="T21" i="3"/>
  <c r="T16" i="3"/>
  <c r="E21" i="3"/>
  <c r="J12" i="3"/>
  <c r="O15" i="3"/>
  <c r="J22" i="3"/>
  <c r="O27" i="3"/>
  <c r="Y20" i="3"/>
  <c r="E17" i="3"/>
  <c r="E25" i="3"/>
  <c r="O19" i="3"/>
  <c r="E28" i="3"/>
  <c r="J14" i="3"/>
  <c r="E24" i="3"/>
  <c r="O30" i="3"/>
  <c r="T26" i="3"/>
  <c r="O16" i="3"/>
  <c r="T28" i="3"/>
  <c r="J23" i="3"/>
  <c r="T27" i="3"/>
  <c r="E11" i="3"/>
  <c r="O10" i="3"/>
  <c r="T20" i="3"/>
  <c r="J11" i="3"/>
  <c r="E18" i="3"/>
  <c r="O13" i="3"/>
  <c r="J27" i="3"/>
  <c r="O26" i="3"/>
  <c r="Y16" i="3"/>
  <c r="Y19" i="3"/>
  <c r="O20" i="3"/>
  <c r="J18" i="3"/>
  <c r="J30" i="3"/>
  <c r="T24" i="3"/>
  <c r="E20" i="3"/>
  <c r="E10" i="3"/>
  <c r="T17" i="3"/>
  <c r="J10" i="3"/>
  <c r="Y17" i="3"/>
  <c r="O29" i="3"/>
  <c r="Y18" i="3"/>
  <c r="Y23" i="3"/>
  <c r="T10" i="3"/>
  <c r="J24" i="3"/>
  <c r="O24" i="3"/>
  <c r="T30" i="3"/>
  <c r="T19" i="3"/>
  <c r="J20" i="3"/>
  <c r="E12" i="3"/>
  <c r="T13" i="3"/>
  <c r="E19" i="3"/>
  <c r="J19" i="3"/>
  <c r="E13" i="3"/>
  <c r="T22" i="3"/>
  <c r="J21" i="3"/>
  <c r="Y14" i="3"/>
  <c r="O21" i="3"/>
  <c r="Y24" i="3"/>
  <c r="Y28" i="3"/>
  <c r="O22" i="3"/>
  <c r="E30" i="3"/>
  <c r="O23" i="3"/>
  <c r="O18" i="3"/>
  <c r="J13" i="3"/>
  <c r="Y10" i="3"/>
  <c r="O12" i="3"/>
  <c r="J17" i="3"/>
  <c r="Q17" i="2" a="1"/>
  <c r="E22" i="3"/>
  <c r="Q19" i="2" a="1"/>
  <c r="E29" i="3"/>
  <c r="T29" i="3"/>
  <c r="J16" i="3"/>
  <c r="T12" i="3"/>
  <c r="Y13" i="3"/>
  <c r="O14" i="3"/>
  <c r="E15" i="3"/>
  <c r="T15" i="3"/>
  <c r="Y27" i="3"/>
  <c r="Y12" i="3"/>
  <c r="O25" i="3"/>
  <c r="J29" i="3"/>
  <c r="T23" i="3"/>
  <c r="Y26" i="3"/>
  <c r="E16" i="3"/>
  <c r="Y22" i="3"/>
  <c r="Y11" i="3"/>
  <c r="J25" i="3"/>
  <c r="L6" i="4" l="1"/>
  <c r="Q17" i="2"/>
  <c r="R6" i="5"/>
  <c r="R6" i="4"/>
  <c r="N6" i="4"/>
  <c r="F6" i="4"/>
  <c r="P6" i="4"/>
  <c r="Q19" i="2"/>
  <c r="F6" i="5"/>
  <c r="L6" i="5"/>
  <c r="N6" i="5"/>
  <c r="P6" i="5"/>
  <c r="Q12" i="2"/>
  <c r="W17" i="2" a="1"/>
  <c r="AL8" i="2"/>
  <c r="AE7" i="2"/>
  <c r="W19" i="2" a="1"/>
  <c r="AE8" i="2"/>
  <c r="W12" i="2"/>
  <c r="W17" i="2" l="1"/>
  <c r="AA17" i="2" s="1"/>
  <c r="AA12" i="2"/>
  <c r="W19" i="2"/>
  <c r="AA19" i="2" s="1"/>
  <c r="AL7" i="2"/>
</calcChain>
</file>

<file path=xl/sharedStrings.xml><?xml version="1.0" encoding="utf-8"?>
<sst xmlns="http://schemas.openxmlformats.org/spreadsheetml/2006/main" count="159" uniqueCount="90">
  <si>
    <t>版数</t>
  </si>
  <si>
    <t>作成日</t>
  </si>
  <si>
    <t>作成者</t>
  </si>
  <si>
    <t>シナリオＩＤ</t>
  </si>
  <si>
    <t>シナリオ名</t>
  </si>
  <si>
    <t>フリー項目１</t>
  </si>
  <si>
    <t>フリー項目２</t>
  </si>
  <si>
    <t>集計基準日</t>
  </si>
  <si>
    <t>テスト開始予定日</t>
  </si>
  <si>
    <t>テスト開始日</t>
  </si>
  <si>
    <t>テスト完了予定日</t>
  </si>
  <si>
    <t>テスト終了日</t>
  </si>
  <si>
    <t>承認日</t>
  </si>
  <si>
    <t>承認者</t>
  </si>
  <si>
    <t>テスト実施リーダ</t>
  </si>
  <si>
    <t>-</t>
  </si>
  <si>
    <t>性能</t>
  </si>
  <si>
    <t>備考</t>
  </si>
  <si>
    <t>添付資料</t>
  </si>
  <si>
    <t>テストケース内容</t>
  </si>
  <si>
    <t>テスト消化日</t>
  </si>
  <si>
    <t>優先度</t>
  </si>
  <si>
    <t>テスト項目設定数</t>
  </si>
  <si>
    <t>テスト項目完了数</t>
  </si>
  <si>
    <t>テスト項目完了率</t>
  </si>
  <si>
    <t>対象サブシステム／プロセス</t>
  </si>
  <si>
    <t>テスト項目の条件および手順</t>
  </si>
  <si>
    <t>テスト結果の確認項目および予想結果</t>
  </si>
  <si>
    <t>IT</t>
  </si>
  <si>
    <t>テスト仕様書兼成績書（表紙）</t>
  </si>
  <si>
    <t>システム名</t>
  </si>
  <si>
    <t>サブシステム名</t>
  </si>
  <si>
    <t>第１版</t>
  </si>
  <si>
    <t>第２版</t>
  </si>
  <si>
    <t>　</t>
  </si>
  <si>
    <t>テスト開始
予定日</t>
  </si>
  <si>
    <t>テスト完了
予定日</t>
  </si>
  <si>
    <t>□</t>
  </si>
  <si>
    <t>テスト項目数</t>
  </si>
  <si>
    <t>《テスト項目設定数》</t>
  </si>
  <si>
    <t>《テスト項目完了数》</t>
  </si>
  <si>
    <t>完了率</t>
  </si>
  <si>
    <t>合計</t>
  </si>
  <si>
    <t>　OK or NG を選択して、以下に評価内容を記載してください。</t>
  </si>
  <si>
    <t>性能面で申し送り事項があれば記載してください。</t>
  </si>
  <si>
    <t>テストケース数</t>
  </si>
  <si>
    <t>《テストケース設定数》</t>
  </si>
  <si>
    <t>《テストケース完了数》</t>
  </si>
  <si>
    <t>優先度；高</t>
  </si>
  <si>
    <t>制限事項などあれば記載してください。</t>
  </si>
  <si>
    <t>（資料名：</t>
  </si>
  <si>
    <t>)</t>
  </si>
  <si>
    <t>テスト仕様書ファイル命名規約</t>
  </si>
  <si>
    <r>
      <rPr>
        <b/>
        <u/>
        <sz val="16"/>
        <rFont val="Meiryo UI"/>
        <family val="3"/>
        <charset val="128"/>
      </rPr>
      <t>ＩＴ</t>
    </r>
    <r>
      <rPr>
        <b/>
        <sz val="16"/>
        <rFont val="Meiryo UI"/>
        <family val="3"/>
        <charset val="128"/>
      </rPr>
      <t>－</t>
    </r>
    <r>
      <rPr>
        <b/>
        <u/>
        <sz val="16"/>
        <rFont val="Meiryo UI"/>
        <family val="3"/>
        <charset val="128"/>
      </rPr>
      <t>ＸＸＸ</t>
    </r>
    <r>
      <rPr>
        <b/>
        <sz val="16"/>
        <rFont val="Meiryo UI"/>
        <family val="3"/>
        <charset val="128"/>
      </rPr>
      <t>－</t>
    </r>
    <r>
      <rPr>
        <b/>
        <u/>
        <sz val="16"/>
        <rFont val="Meiryo UI"/>
        <family val="3"/>
        <charset val="128"/>
      </rPr>
      <t>００１</t>
    </r>
    <r>
      <rPr>
        <b/>
        <sz val="16"/>
        <rFont val="Meiryo UI"/>
        <family val="3"/>
        <charset val="128"/>
      </rPr>
      <t>－</t>
    </r>
    <r>
      <rPr>
        <b/>
        <u/>
        <sz val="16"/>
        <rFont val="Meiryo UI"/>
        <family val="3"/>
        <charset val="128"/>
      </rPr>
      <t>０１</t>
    </r>
    <r>
      <rPr>
        <b/>
        <sz val="16"/>
        <rFont val="Meiryo UI"/>
        <family val="3"/>
        <charset val="128"/>
      </rPr>
      <t>－</t>
    </r>
    <r>
      <rPr>
        <b/>
        <u/>
        <sz val="16"/>
        <rFont val="Meiryo UI"/>
        <family val="3"/>
        <charset val="128"/>
      </rPr>
      <t xml:space="preserve">１
</t>
    </r>
    <r>
      <rPr>
        <sz val="9"/>
        <rFont val="Meiryo UI"/>
        <family val="3"/>
        <charset val="128"/>
      </rPr>
      <t xml:space="preserve">    ①　　　　　   　②　　　　　    　　③　　　　   　　 ④　　　  　⑤</t>
    </r>
  </si>
  <si>
    <t>①：工程ＩＤ</t>
  </si>
  <si>
    <t>①＋②＋③：シナリオＩＤ</t>
  </si>
  <si>
    <t>②：サブシステムＩＤ</t>
  </si>
  <si>
    <t>①＋②＋③＋④：テストケースＩＤ</t>
  </si>
  <si>
    <t>③：テストシナリオ番号</t>
  </si>
  <si>
    <t>①＋②＋③＋④＋⑤：テスト番号</t>
  </si>
  <si>
    <t>④：テストケース番号</t>
  </si>
  <si>
    <t>⑤：テスト項目番号</t>
  </si>
  <si>
    <t>テスト仕様書兼成績書
（テストケース定義書）</t>
  </si>
  <si>
    <t>集計基準日時点での</t>
  </si>
  <si>
    <t>テスト環境/データの条件及び備考</t>
  </si>
  <si>
    <t xml:space="preserve">
テストケース番号</t>
  </si>
  <si>
    <t>テスト完了日</t>
  </si>
  <si>
    <t>テスト項目
設定数</t>
  </si>
  <si>
    <t>テスト項目
完了数</t>
  </si>
  <si>
    <t>テスト項目
完了率</t>
  </si>
  <si>
    <t>テスト仕様書兼成績書
（テスト項目定義書）</t>
  </si>
  <si>
    <t>テストケース名ID</t>
  </si>
  <si>
    <t>№</t>
  </si>
  <si>
    <t>正常
異常</t>
  </si>
  <si>
    <r>
      <rPr>
        <sz val="9"/>
        <rFont val="Meiryo UI"/>
        <family val="3"/>
        <charset val="128"/>
      </rPr>
      <t xml:space="preserve">テスト項目
</t>
    </r>
    <r>
      <rPr>
        <sz val="9"/>
        <color indexed="60"/>
        <rFont val="Meiryo UI"/>
        <family val="3"/>
        <charset val="128"/>
      </rPr>
      <t>（必須）</t>
    </r>
  </si>
  <si>
    <t>テストの実施・検証結果</t>
  </si>
  <si>
    <t>ｴﾋﾞﾃﾞﾝｽ</t>
  </si>
  <si>
    <t>ﾃｽﾄ
開始予定日</t>
  </si>
  <si>
    <t>ﾃｽﾄ
開始日</t>
  </si>
  <si>
    <t>ﾃｽﾄ
終了予定日</t>
  </si>
  <si>
    <t>ﾃｽﾄ
終了日</t>
  </si>
  <si>
    <t>画</t>
  </si>
  <si>
    <t>帳</t>
  </si>
  <si>
    <t>D</t>
  </si>
  <si>
    <t>他</t>
  </si>
  <si>
    <t>実施日／実施者／検証者／結果</t>
  </si>
  <si>
    <t>面</t>
  </si>
  <si>
    <t>票</t>
  </si>
  <si>
    <t>B</t>
  </si>
  <si>
    <t>中</t>
    <rPh sb="0" eb="1">
      <t>ナカ</t>
    </rPh>
    <phoneticPr fontId="3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</si>
</sst>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1" formatCode="#,##0;\-#,##0;&quot;-&quot;"/>
    <numFmt numFmtId="182" formatCode="0_);[Red]\(0\)"/>
    <numFmt numFmtId="184" formatCode="0_ "/>
    <numFmt numFmtId="185" formatCode="0.0%"/>
    <numFmt numFmtId="186" formatCode="yyyy/m/d;@"/>
  </numFmts>
  <fonts count="31" x14ac:knownFonts="1">
    <font>
      <sz val="9"/>
      <name val="ＭＳ Ｐゴシック"/>
      <charset val="128"/>
    </font>
    <font>
      <sz val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color theme="0"/>
      <name val="Meiryo UI"/>
      <family val="3"/>
      <charset val="128"/>
    </font>
    <font>
      <sz val="11"/>
      <name val="Meiryo UI"/>
      <family val="3"/>
      <charset val="128"/>
    </font>
    <font>
      <b/>
      <sz val="9"/>
      <name val="Meiryo UI"/>
      <family val="3"/>
      <charset val="128"/>
    </font>
    <font>
      <sz val="9"/>
      <color rgb="FFC00000"/>
      <name val="Meiryo UI"/>
      <family val="3"/>
      <charset val="128"/>
    </font>
    <font>
      <sz val="10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C0000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sz val="14"/>
      <name val="Meiryo UI"/>
      <family val="3"/>
      <charset val="128"/>
    </font>
    <font>
      <sz val="5"/>
      <name val="Meiryo UI"/>
      <family val="3"/>
      <charset val="128"/>
    </font>
    <font>
      <b/>
      <sz val="14"/>
      <color theme="0"/>
      <name val="Meiryo UI"/>
      <family val="3"/>
      <charset val="128"/>
    </font>
    <font>
      <b/>
      <sz val="10"/>
      <name val="Meiryo UI"/>
      <family val="3"/>
      <charset val="128"/>
    </font>
    <font>
      <b/>
      <u/>
      <sz val="11"/>
      <name val="Meiryo UI"/>
      <family val="3"/>
      <charset val="128"/>
    </font>
    <font>
      <b/>
      <u/>
      <sz val="16"/>
      <name val="Meiryo UI"/>
      <family val="3"/>
      <charset val="128"/>
    </font>
    <font>
      <b/>
      <sz val="16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ＭＳ ゴシック"/>
      <family val="3"/>
      <charset val="128"/>
    </font>
    <font>
      <sz val="10"/>
      <color indexed="8"/>
      <name val="Arial"/>
      <family val="2"/>
    </font>
    <font>
      <sz val="9"/>
      <color indexed="60"/>
      <name val="Meiryo UI"/>
      <family val="3"/>
      <charset val="128"/>
    </font>
    <font>
      <sz val="9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5">
    <xf numFmtId="0" fontId="0" fillId="0" borderId="0">
      <alignment vertical="center"/>
    </xf>
    <xf numFmtId="176" fontId="2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0" fontId="20" fillId="0" borderId="0"/>
    <xf numFmtId="177" fontId="21" fillId="0" borderId="0" applyFont="0" applyFill="0" applyBorder="0" applyAlignment="0" applyProtection="0"/>
    <xf numFmtId="0" fontId="20" fillId="0" borderId="0"/>
    <xf numFmtId="0" fontId="22" fillId="0" borderId="0">
      <alignment vertical="center"/>
    </xf>
    <xf numFmtId="181" fontId="26" fillId="0" borderId="0" applyFill="0" applyBorder="0" applyAlignment="0"/>
    <xf numFmtId="0" fontId="24" fillId="0" borderId="60" applyNumberFormat="0" applyAlignment="0" applyProtection="0">
      <alignment horizontal="left" vertical="center"/>
    </xf>
    <xf numFmtId="0" fontId="24" fillId="0" borderId="6">
      <alignment horizontal="left" vertical="center"/>
    </xf>
    <xf numFmtId="0" fontId="23" fillId="0" borderId="0"/>
    <xf numFmtId="0" fontId="25" fillId="0" borderId="1" applyNumberFormat="0" applyFill="0" applyBorder="0">
      <alignment vertical="center" wrapText="1"/>
    </xf>
    <xf numFmtId="179" fontId="21" fillId="0" borderId="0" applyFont="0" applyFill="0" applyBorder="0" applyAlignment="0" applyProtection="0"/>
    <xf numFmtId="38" fontId="25" fillId="0" borderId="0" applyFont="0" applyFill="0" applyBorder="0" applyAlignment="0" applyProtection="0"/>
    <xf numFmtId="178" fontId="21" fillId="0" borderId="0" applyFont="0" applyFill="0" applyBorder="0" applyAlignment="0" applyProtection="0"/>
  </cellStyleXfs>
  <cellXfs count="28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58" fontId="1" fillId="0" borderId="0" xfId="0" applyNumberFormat="1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58" fontId="1" fillId="2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58" fontId="1" fillId="2" borderId="1" xfId="0" applyNumberFormat="1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84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58" fontId="1" fillId="4" borderId="1" xfId="0" applyNumberFormat="1" applyFont="1" applyFill="1" applyBorder="1" applyAlignment="1">
      <alignment horizontal="left" vertical="center" wrapText="1"/>
    </xf>
    <xf numFmtId="182" fontId="1" fillId="2" borderId="1" xfId="0" applyNumberFormat="1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185" fontId="1" fillId="2" borderId="1" xfId="2" applyNumberFormat="1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0" fontId="9" fillId="6" borderId="10" xfId="0" applyNumberFormat="1" applyFont="1" applyFill="1" applyBorder="1" applyAlignment="1">
      <alignment vertical="center"/>
    </xf>
    <xf numFmtId="0" fontId="9" fillId="6" borderId="0" xfId="0" applyNumberFormat="1" applyFont="1" applyFill="1" applyBorder="1" applyAlignment="1">
      <alignment vertical="center"/>
    </xf>
    <xf numFmtId="0" fontId="1" fillId="0" borderId="0" xfId="0" applyNumberFormat="1" applyFont="1">
      <alignment vertical="center"/>
    </xf>
    <xf numFmtId="0" fontId="9" fillId="0" borderId="35" xfId="0" applyFont="1" applyFill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36" xfId="0" applyFont="1" applyBorder="1">
      <alignment vertical="center"/>
    </xf>
    <xf numFmtId="184" fontId="1" fillId="0" borderId="10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4" xfId="0" applyFont="1" applyBorder="1">
      <alignment vertical="center"/>
    </xf>
    <xf numFmtId="0" fontId="13" fillId="0" borderId="0" xfId="0" applyFont="1">
      <alignment vertical="center"/>
    </xf>
    <xf numFmtId="0" fontId="1" fillId="0" borderId="10" xfId="0" applyFont="1" applyBorder="1" applyAlignment="1"/>
    <xf numFmtId="0" fontId="8" fillId="0" borderId="0" xfId="0" applyFont="1" applyBorder="1" applyAlignment="1"/>
    <xf numFmtId="0" fontId="1" fillId="0" borderId="0" xfId="0" applyFont="1" applyBorder="1" applyAlignment="1"/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13" fillId="0" borderId="1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37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vertical="top"/>
    </xf>
    <xf numFmtId="0" fontId="7" fillId="0" borderId="36" xfId="0" applyFont="1" applyBorder="1" applyAlignment="1">
      <alignment vertical="top"/>
    </xf>
    <xf numFmtId="0" fontId="7" fillId="0" borderId="37" xfId="0" applyFont="1" applyBorder="1" applyAlignment="1">
      <alignment vertical="top"/>
    </xf>
    <xf numFmtId="0" fontId="7" fillId="0" borderId="59" xfId="0" applyFont="1" applyBorder="1">
      <alignment vertical="center"/>
    </xf>
    <xf numFmtId="0" fontId="7" fillId="0" borderId="25" xfId="0" applyFont="1" applyBorder="1">
      <alignment vertical="center"/>
    </xf>
    <xf numFmtId="0" fontId="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" fillId="0" borderId="0" xfId="0" applyFont="1" applyFill="1" applyBorder="1">
      <alignment vertical="center"/>
    </xf>
    <xf numFmtId="0" fontId="1" fillId="0" borderId="37" xfId="0" applyFont="1" applyFill="1" applyBorder="1">
      <alignment vertical="center"/>
    </xf>
    <xf numFmtId="0" fontId="1" fillId="0" borderId="35" xfId="0" applyFont="1" applyBorder="1" applyAlignment="1"/>
    <xf numFmtId="0" fontId="7" fillId="0" borderId="38" xfId="0" applyFont="1" applyBorder="1" applyAlignment="1">
      <alignment vertical="top"/>
    </xf>
    <xf numFmtId="0" fontId="7" fillId="0" borderId="35" xfId="0" applyFont="1" applyBorder="1">
      <alignment vertical="center"/>
    </xf>
    <xf numFmtId="0" fontId="7" fillId="0" borderId="35" xfId="0" applyFont="1" applyBorder="1" applyAlignment="1">
      <alignment vertical="top"/>
    </xf>
    <xf numFmtId="0" fontId="7" fillId="0" borderId="34" xfId="0" applyFont="1" applyBorder="1" applyAlignment="1">
      <alignment vertical="top"/>
    </xf>
    <xf numFmtId="0" fontId="13" fillId="0" borderId="35" xfId="0" applyFont="1" applyBorder="1">
      <alignment vertical="center"/>
    </xf>
    <xf numFmtId="1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186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5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58" fontId="1" fillId="0" borderId="3" xfId="0" applyNumberFormat="1" applyFont="1" applyBorder="1" applyAlignment="1">
      <alignment horizontal="center" vertical="center"/>
    </xf>
    <xf numFmtId="58" fontId="1" fillId="0" borderId="6" xfId="0" applyNumberFormat="1" applyFont="1" applyBorder="1" applyAlignment="1">
      <alignment horizontal="center" vertical="center"/>
    </xf>
    <xf numFmtId="58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7" fillId="4" borderId="45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 vertical="center"/>
    </xf>
    <xf numFmtId="0" fontId="15" fillId="0" borderId="46" xfId="0" quotePrefix="1" applyNumberFormat="1" applyFont="1" applyBorder="1">
      <alignment vertical="center"/>
    </xf>
    <xf numFmtId="0" fontId="15" fillId="0" borderId="46" xfId="0" applyNumberFormat="1" applyFont="1" applyBorder="1">
      <alignment vertical="center"/>
    </xf>
    <xf numFmtId="0" fontId="15" fillId="0" borderId="50" xfId="0" applyNumberFormat="1" applyFont="1" applyBorder="1">
      <alignment vertical="center"/>
    </xf>
    <xf numFmtId="0" fontId="7" fillId="4" borderId="14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186" fontId="7" fillId="0" borderId="22" xfId="0" applyNumberFormat="1" applyFont="1" applyFill="1" applyBorder="1" applyAlignment="1">
      <alignment horizontal="center" vertical="center" wrapText="1"/>
    </xf>
    <xf numFmtId="186" fontId="7" fillId="0" borderId="23" xfId="0" applyNumberFormat="1" applyFont="1" applyFill="1" applyBorder="1" applyAlignment="1">
      <alignment horizontal="center" vertical="center" wrapText="1"/>
    </xf>
    <xf numFmtId="0" fontId="7" fillId="4" borderId="47" xfId="0" applyFont="1" applyFill="1" applyBorder="1" applyAlignment="1">
      <alignment horizontal="center" vertical="center"/>
    </xf>
    <xf numFmtId="0" fontId="7" fillId="4" borderId="48" xfId="0" applyFont="1" applyFill="1" applyBorder="1" applyAlignment="1">
      <alignment horizontal="center" vertical="center"/>
    </xf>
    <xf numFmtId="0" fontId="15" fillId="0" borderId="48" xfId="0" applyNumberFormat="1" applyFont="1" applyBorder="1">
      <alignment vertical="center"/>
    </xf>
    <xf numFmtId="0" fontId="15" fillId="0" borderId="51" xfId="0" applyNumberFormat="1" applyFont="1" applyBorder="1">
      <alignment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52" xfId="0" applyFont="1" applyFill="1" applyBorder="1" applyAlignment="1">
      <alignment horizontal="center" vertical="center" wrapText="1"/>
    </xf>
    <xf numFmtId="186" fontId="7" fillId="2" borderId="46" xfId="0" applyNumberFormat="1" applyFont="1" applyFill="1" applyBorder="1" applyAlignment="1">
      <alignment horizontal="center" vertical="center" wrapText="1"/>
    </xf>
    <xf numFmtId="186" fontId="7" fillId="2" borderId="55" xfId="0" applyNumberFormat="1" applyFont="1" applyFill="1" applyBorder="1" applyAlignment="1">
      <alignment horizontal="center" vertical="center" wrapText="1"/>
    </xf>
    <xf numFmtId="186" fontId="7" fillId="2" borderId="50" xfId="0" applyNumberFormat="1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7" fillId="0" borderId="50" xfId="0" applyFont="1" applyFill="1" applyBorder="1" applyAlignment="1">
      <alignment horizontal="center" vertical="center" wrapText="1"/>
    </xf>
    <xf numFmtId="0" fontId="7" fillId="4" borderId="47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53" xfId="0" applyFont="1" applyFill="1" applyBorder="1" applyAlignment="1">
      <alignment horizontal="center" vertical="center"/>
    </xf>
    <xf numFmtId="186" fontId="7" fillId="2" borderId="48" xfId="0" applyNumberFormat="1" applyFont="1" applyFill="1" applyBorder="1" applyAlignment="1">
      <alignment horizontal="center" vertical="center" wrapText="1"/>
    </xf>
    <xf numFmtId="186" fontId="7" fillId="2" borderId="56" xfId="0" applyNumberFormat="1" applyFont="1" applyFill="1" applyBorder="1" applyAlignment="1">
      <alignment horizontal="center" vertical="center" wrapText="1"/>
    </xf>
    <xf numFmtId="0" fontId="7" fillId="4" borderId="48" xfId="0" applyFont="1" applyFill="1" applyBorder="1" applyAlignment="1">
      <alignment horizontal="center" vertical="center" wrapText="1"/>
    </xf>
    <xf numFmtId="186" fontId="7" fillId="2" borderId="51" xfId="0" applyNumberFormat="1" applyFont="1" applyFill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49" xfId="0" applyFont="1" applyFill="1" applyBorder="1" applyAlignment="1">
      <alignment horizontal="center" vertical="center"/>
    </xf>
    <xf numFmtId="0" fontId="15" fillId="0" borderId="49" xfId="0" applyNumberFormat="1" applyFont="1" applyBorder="1">
      <alignment vertical="center"/>
    </xf>
    <xf numFmtId="0" fontId="15" fillId="0" borderId="54" xfId="0" applyNumberFormat="1" applyFont="1" applyBorder="1">
      <alignment vertical="center"/>
    </xf>
    <xf numFmtId="0" fontId="7" fillId="4" borderId="49" xfId="0" applyFont="1" applyFill="1" applyBorder="1" applyAlignment="1">
      <alignment horizontal="center" vertical="center" wrapText="1"/>
    </xf>
    <xf numFmtId="186" fontId="7" fillId="0" borderId="49" xfId="0" applyNumberFormat="1" applyFont="1" applyFill="1" applyBorder="1" applyAlignment="1">
      <alignment horizontal="center" vertical="center" wrapText="1"/>
    </xf>
    <xf numFmtId="186" fontId="7" fillId="0" borderId="57" xfId="0" applyNumberFormat="1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58" xfId="0" applyFont="1" applyFill="1" applyBorder="1" applyAlignment="1">
      <alignment horizontal="center" vertical="center"/>
    </xf>
    <xf numFmtId="186" fontId="7" fillId="0" borderId="54" xfId="0" applyNumberFormat="1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7" fillId="4" borderId="58" xfId="0" applyFont="1" applyFill="1" applyBorder="1" applyAlignment="1">
      <alignment horizontal="center" vertical="center" wrapText="1"/>
    </xf>
    <xf numFmtId="0" fontId="7" fillId="0" borderId="49" xfId="0" applyNumberFormat="1" applyFont="1" applyFill="1" applyBorder="1" applyAlignment="1">
      <alignment horizontal="center" vertical="center" wrapText="1"/>
    </xf>
    <xf numFmtId="0" fontId="7" fillId="0" borderId="54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>
      <alignment vertical="center"/>
    </xf>
    <xf numFmtId="0" fontId="7" fillId="2" borderId="5" xfId="0" applyFont="1" applyFill="1" applyBorder="1">
      <alignment vertical="center"/>
    </xf>
    <xf numFmtId="185" fontId="7" fillId="2" borderId="3" xfId="0" applyNumberFormat="1" applyFont="1" applyFill="1" applyBorder="1">
      <alignment vertical="center"/>
    </xf>
    <xf numFmtId="185" fontId="7" fillId="2" borderId="5" xfId="0" applyNumberFormat="1" applyFont="1" applyFill="1" applyBorder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9" fontId="7" fillId="0" borderId="0" xfId="0" applyNumberFormat="1" applyFont="1" applyFill="1" applyBorder="1">
      <alignment vertical="center"/>
    </xf>
    <xf numFmtId="0" fontId="1" fillId="0" borderId="0" xfId="0" applyFont="1" applyBorder="1">
      <alignment vertical="center"/>
    </xf>
    <xf numFmtId="0" fontId="7" fillId="2" borderId="3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185" fontId="7" fillId="2" borderId="3" xfId="0" applyNumberFormat="1" applyFont="1" applyFill="1" applyBorder="1" applyAlignment="1">
      <alignment vertical="center"/>
    </xf>
    <xf numFmtId="185" fontId="7" fillId="2" borderId="5" xfId="0" applyNumberFormat="1" applyFont="1" applyFill="1" applyBorder="1" applyAlignment="1">
      <alignment vertical="center"/>
    </xf>
    <xf numFmtId="0" fontId="17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2" fillId="0" borderId="8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85" fontId="1" fillId="2" borderId="32" xfId="0" applyNumberFormat="1" applyFont="1" applyFill="1" applyBorder="1" applyAlignment="1">
      <alignment horizontal="right" vertical="center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186" fontId="1" fillId="2" borderId="27" xfId="0" applyNumberFormat="1" applyFont="1" applyFill="1" applyBorder="1" applyAlignment="1">
      <alignment horizontal="center" vertical="center"/>
    </xf>
    <xf numFmtId="49" fontId="1" fillId="5" borderId="24" xfId="0" applyNumberFormat="1" applyFont="1" applyFill="1" applyBorder="1" applyAlignment="1">
      <alignment horizontal="center" vertical="center"/>
    </xf>
    <xf numFmtId="49" fontId="1" fillId="5" borderId="26" xfId="0" applyNumberFormat="1" applyFont="1" applyFill="1" applyBorder="1" applyAlignment="1">
      <alignment horizontal="center" vertical="center"/>
    </xf>
    <xf numFmtId="182" fontId="1" fillId="2" borderId="32" xfId="0" applyNumberFormat="1" applyFont="1" applyFill="1" applyBorder="1" applyAlignment="1">
      <alignment horizontal="right" vertical="center"/>
    </xf>
    <xf numFmtId="182" fontId="1" fillId="2" borderId="24" xfId="0" applyNumberFormat="1" applyFont="1" applyFill="1" applyBorder="1" applyAlignment="1">
      <alignment horizontal="right" vertical="center"/>
    </xf>
    <xf numFmtId="182" fontId="1" fillId="2" borderId="25" xfId="0" applyNumberFormat="1" applyFont="1" applyFill="1" applyBorder="1" applyAlignment="1">
      <alignment horizontal="right" vertical="center"/>
    </xf>
    <xf numFmtId="182" fontId="1" fillId="2" borderId="26" xfId="0" applyNumberFormat="1" applyFont="1" applyFill="1" applyBorder="1" applyAlignment="1">
      <alignment horizontal="right" vertical="center"/>
    </xf>
    <xf numFmtId="0" fontId="1" fillId="0" borderId="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186" fontId="1" fillId="2" borderId="7" xfId="0" applyNumberFormat="1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 vertical="center"/>
    </xf>
    <xf numFmtId="49" fontId="1" fillId="5" borderId="1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186" fontId="1" fillId="2" borderId="31" xfId="0" applyNumberFormat="1" applyFont="1" applyFill="1" applyBorder="1" applyAlignment="1">
      <alignment horizontal="center" vertical="center"/>
    </xf>
    <xf numFmtId="49" fontId="1" fillId="5" borderId="33" xfId="0" applyNumberFormat="1" applyFont="1" applyFill="1" applyBorder="1" applyAlignment="1">
      <alignment horizontal="center" vertical="center"/>
    </xf>
    <xf numFmtId="49" fontId="1" fillId="5" borderId="34" xfId="0" applyNumberFormat="1" applyFont="1" applyFill="1" applyBorder="1" applyAlignment="1">
      <alignment horizontal="center" vertical="center"/>
    </xf>
    <xf numFmtId="182" fontId="1" fillId="2" borderId="31" xfId="0" applyNumberFormat="1" applyFont="1" applyFill="1" applyBorder="1" applyAlignment="1">
      <alignment horizontal="right" vertical="center"/>
    </xf>
    <xf numFmtId="182" fontId="1" fillId="2" borderId="28" xfId="0" applyNumberFormat="1" applyFont="1" applyFill="1" applyBorder="1" applyAlignment="1">
      <alignment horizontal="right" vertical="center"/>
    </xf>
    <xf numFmtId="182" fontId="1" fillId="2" borderId="29" xfId="0" applyNumberFormat="1" applyFont="1" applyFill="1" applyBorder="1" applyAlignment="1">
      <alignment horizontal="right" vertical="center"/>
    </xf>
    <xf numFmtId="182" fontId="1" fillId="2" borderId="30" xfId="0" applyNumberFormat="1" applyFont="1" applyFill="1" applyBorder="1" applyAlignment="1">
      <alignment horizontal="right" vertical="center"/>
    </xf>
    <xf numFmtId="185" fontId="1" fillId="2" borderId="31" xfId="0" applyNumberFormat="1" applyFont="1" applyFill="1" applyBorder="1" applyAlignment="1">
      <alignment horizontal="right" vertical="center"/>
    </xf>
    <xf numFmtId="0" fontId="8" fillId="2" borderId="3" xfId="0" applyNumberFormat="1" applyFont="1" applyFill="1" applyBorder="1" applyAlignment="1">
      <alignment horizontal="left" vertical="center"/>
    </xf>
    <xf numFmtId="0" fontId="8" fillId="2" borderId="6" xfId="0" applyNumberFormat="1" applyFont="1" applyFill="1" applyBorder="1" applyAlignment="1">
      <alignment horizontal="left" vertical="center"/>
    </xf>
    <xf numFmtId="0" fontId="8" fillId="2" borderId="5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left" vertical="center" wrapText="1"/>
    </xf>
    <xf numFmtId="0" fontId="8" fillId="2" borderId="6" xfId="0" applyNumberFormat="1" applyFont="1" applyFill="1" applyBorder="1" applyAlignment="1">
      <alignment horizontal="left" vertical="center" wrapText="1"/>
    </xf>
    <xf numFmtId="0" fontId="8" fillId="2" borderId="5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58" fontId="4" fillId="4" borderId="1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58" fontId="7" fillId="4" borderId="7" xfId="0" applyNumberFormat="1" applyFont="1" applyFill="1" applyBorder="1" applyAlignment="1">
      <alignment horizontal="center" vertical="center" wrapText="1"/>
    </xf>
    <xf numFmtId="58" fontId="7" fillId="4" borderId="2" xfId="0" applyNumberFormat="1" applyFont="1" applyFill="1" applyBorder="1" applyAlignment="1">
      <alignment horizontal="center" vertical="center"/>
    </xf>
    <xf numFmtId="58" fontId="7" fillId="4" borderId="4" xfId="0" applyNumberFormat="1" applyFont="1" applyFill="1" applyBorder="1" applyAlignment="1">
      <alignment horizontal="center" vertical="center"/>
    </xf>
  </cellXfs>
  <cellStyles count="15">
    <cellStyle name="Calc Currency (0)" xfId="7" xr:uid="{00000000-0005-0000-0000-000033000000}"/>
    <cellStyle name="Header1" xfId="8" xr:uid="{00000000-0005-0000-0000-000038000000}"/>
    <cellStyle name="Header2" xfId="9" xr:uid="{00000000-0005-0000-0000-000039000000}"/>
    <cellStyle name="Normal_#18-Internet" xfId="10" xr:uid="{00000000-0005-0000-0000-00003A000000}"/>
    <cellStyle name="パーセント" xfId="2" builtinId="5"/>
    <cellStyle name="パラメータ" xfId="11" xr:uid="{00000000-0005-0000-0000-00003B000000}"/>
    <cellStyle name="桁蟻唇Ｆ [0.00]_Sheet2" xfId="12" xr:uid="{00000000-0005-0000-0000-00003C000000}"/>
    <cellStyle name="桁蟻唇Ｆ_Sheet2" xfId="1" xr:uid="{00000000-0005-0000-0000-000005000000}"/>
    <cellStyle name="桁区切り 2" xfId="13" xr:uid="{00000000-0005-0000-0000-00003D000000}"/>
    <cellStyle name="脱浦 [0.00]_Sheet2" xfId="14" xr:uid="{00000000-0005-0000-0000-00003E000000}"/>
    <cellStyle name="脱浦_Sheet2" xfId="4" xr:uid="{00000000-0005-0000-0000-000018000000}"/>
    <cellStyle name="標準" xfId="0" builtinId="0"/>
    <cellStyle name="標準 2" xfId="5" xr:uid="{00000000-0005-0000-0000-00002B000000}"/>
    <cellStyle name="標準 2 2" xfId="3" xr:uid="{00000000-0005-0000-0000-000014000000}"/>
    <cellStyle name="標準 3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</xdr:row>
          <xdr:rowOff>69850</xdr:rowOff>
        </xdr:from>
        <xdr:to>
          <xdr:col>1</xdr:col>
          <xdr:colOff>0</xdr:colOff>
          <xdr:row>5</xdr:row>
          <xdr:rowOff>323850</xdr:rowOff>
        </xdr:to>
        <xdr:sp macro="" textlink="">
          <xdr:nvSpPr>
            <xdr:cNvPr id="5169" name="Button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2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テスト項目定義書作成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trlProp" Target="../ctrlProps/ctrlProp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50"/>
  <sheetViews>
    <sheetView showGridLines="0" tabSelected="1" zoomScale="75" zoomScaleNormal="75" workbookViewId="0">
      <selection sqref="A1:C3"/>
    </sheetView>
  </sheetViews>
  <sheetFormatPr defaultColWidth="9.33203125" defaultRowHeight="12.5" x14ac:dyDescent="0.2"/>
  <cols>
    <col min="1" max="17" width="3.6640625" style="4" customWidth="1"/>
    <col min="18" max="18" width="4.6640625" style="4" customWidth="1"/>
    <col min="19" max="23" width="3.6640625" style="4" customWidth="1"/>
    <col min="24" max="24" width="4.6640625" style="4" customWidth="1"/>
    <col min="25" max="26" width="3.6640625" style="4" customWidth="1"/>
    <col min="27" max="30" width="4.77734375" style="4" customWidth="1"/>
    <col min="31" max="34" width="3.6640625" style="4" customWidth="1"/>
    <col min="35" max="38" width="4.77734375" style="4" customWidth="1"/>
    <col min="39" max="64" width="3.6640625" style="4" customWidth="1"/>
    <col min="65" max="16384" width="9.33203125" style="4"/>
  </cols>
  <sheetData>
    <row r="1" spans="1:52" ht="13.5" customHeight="1" x14ac:dyDescent="0.2">
      <c r="A1" s="171" t="s">
        <v>28</v>
      </c>
      <c r="B1" s="172"/>
      <c r="C1" s="173"/>
      <c r="D1" s="186" t="s">
        <v>29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8"/>
      <c r="V1" s="96" t="s">
        <v>30</v>
      </c>
      <c r="W1" s="97"/>
      <c r="X1" s="97"/>
      <c r="Y1" s="97"/>
      <c r="Z1" s="97"/>
      <c r="AA1" s="97"/>
      <c r="AB1" s="97"/>
      <c r="AC1" s="97"/>
      <c r="AD1" s="98"/>
      <c r="AE1" s="96" t="s">
        <v>31</v>
      </c>
      <c r="AF1" s="97"/>
      <c r="AG1" s="97"/>
      <c r="AH1" s="97"/>
      <c r="AI1" s="97"/>
      <c r="AJ1" s="97"/>
      <c r="AK1" s="97"/>
      <c r="AL1" s="97"/>
      <c r="AM1" s="98"/>
      <c r="AN1" s="96" t="s">
        <v>0</v>
      </c>
      <c r="AO1" s="97"/>
      <c r="AP1" s="98"/>
      <c r="AQ1" s="96" t="s">
        <v>1</v>
      </c>
      <c r="AR1" s="97"/>
      <c r="AS1" s="97"/>
      <c r="AT1" s="97"/>
      <c r="AU1" s="98"/>
      <c r="AV1" s="96" t="s">
        <v>2</v>
      </c>
      <c r="AW1" s="97"/>
      <c r="AX1" s="97"/>
      <c r="AY1" s="97"/>
      <c r="AZ1" s="98"/>
    </row>
    <row r="2" spans="1:52" ht="11.25" customHeight="1" x14ac:dyDescent="0.2">
      <c r="A2" s="174"/>
      <c r="B2" s="175"/>
      <c r="C2" s="176"/>
      <c r="D2" s="189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1"/>
      <c r="V2" s="180"/>
      <c r="W2" s="181"/>
      <c r="X2" s="181"/>
      <c r="Y2" s="181"/>
      <c r="Z2" s="181"/>
      <c r="AA2" s="181"/>
      <c r="AB2" s="181"/>
      <c r="AC2" s="181"/>
      <c r="AD2" s="182"/>
      <c r="AE2" s="180" t="s">
        <v>15</v>
      </c>
      <c r="AF2" s="181"/>
      <c r="AG2" s="181"/>
      <c r="AH2" s="181"/>
      <c r="AI2" s="181"/>
      <c r="AJ2" s="181"/>
      <c r="AK2" s="181"/>
      <c r="AL2" s="181"/>
      <c r="AM2" s="182"/>
      <c r="AN2" s="99" t="s">
        <v>32</v>
      </c>
      <c r="AO2" s="100"/>
      <c r="AP2" s="101"/>
      <c r="AQ2" s="102"/>
      <c r="AR2" s="103"/>
      <c r="AS2" s="103"/>
      <c r="AT2" s="103"/>
      <c r="AU2" s="104"/>
      <c r="AV2" s="105"/>
      <c r="AW2" s="106"/>
      <c r="AX2" s="106"/>
      <c r="AY2" s="106"/>
      <c r="AZ2" s="107"/>
    </row>
    <row r="3" spans="1:52" ht="11.25" customHeight="1" x14ac:dyDescent="0.2">
      <c r="A3" s="177"/>
      <c r="B3" s="178"/>
      <c r="C3" s="179"/>
      <c r="D3" s="192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4"/>
      <c r="V3" s="183"/>
      <c r="W3" s="184"/>
      <c r="X3" s="184"/>
      <c r="Y3" s="184"/>
      <c r="Z3" s="184"/>
      <c r="AA3" s="184"/>
      <c r="AB3" s="184"/>
      <c r="AC3" s="184"/>
      <c r="AD3" s="185"/>
      <c r="AE3" s="183"/>
      <c r="AF3" s="184"/>
      <c r="AG3" s="184"/>
      <c r="AH3" s="184"/>
      <c r="AI3" s="184"/>
      <c r="AJ3" s="184"/>
      <c r="AK3" s="184"/>
      <c r="AL3" s="184"/>
      <c r="AM3" s="185"/>
      <c r="AN3" s="99" t="s">
        <v>33</v>
      </c>
      <c r="AO3" s="100"/>
      <c r="AP3" s="101"/>
      <c r="AQ3" s="102"/>
      <c r="AR3" s="103"/>
      <c r="AS3" s="103"/>
      <c r="AT3" s="103"/>
      <c r="AU3" s="104"/>
      <c r="AV3" s="105"/>
      <c r="AW3" s="106"/>
      <c r="AX3" s="106"/>
      <c r="AY3" s="106"/>
      <c r="AZ3" s="107"/>
    </row>
    <row r="4" spans="1:52" x14ac:dyDescent="0.2">
      <c r="A4" s="43" t="s">
        <v>34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53"/>
    </row>
    <row r="5" spans="1:52" x14ac:dyDescent="0.2">
      <c r="A5" s="43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53"/>
    </row>
    <row r="6" spans="1:52" ht="27" customHeight="1" x14ac:dyDescent="0.2">
      <c r="A6" s="43"/>
      <c r="B6" s="108" t="s">
        <v>3</v>
      </c>
      <c r="C6" s="109"/>
      <c r="D6" s="109"/>
      <c r="E6" s="109"/>
      <c r="F6" s="109"/>
      <c r="G6" s="110" t="s">
        <v>28</v>
      </c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2"/>
      <c r="Z6" s="59"/>
      <c r="AA6" s="68"/>
      <c r="AB6" s="113" t="s">
        <v>7</v>
      </c>
      <c r="AC6" s="114"/>
      <c r="AD6" s="114"/>
      <c r="AE6" s="115">
        <v>44249</v>
      </c>
      <c r="AF6" s="115"/>
      <c r="AG6" s="115"/>
      <c r="AH6" s="116"/>
      <c r="AZ6" s="53"/>
    </row>
    <row r="7" spans="1:52" ht="27" customHeight="1" x14ac:dyDescent="0.2">
      <c r="A7" s="43"/>
      <c r="B7" s="117" t="s">
        <v>4</v>
      </c>
      <c r="C7" s="118"/>
      <c r="D7" s="118"/>
      <c r="E7" s="118"/>
      <c r="F7" s="118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20"/>
      <c r="Z7" s="59"/>
      <c r="AA7" s="68"/>
      <c r="AB7" s="121" t="s">
        <v>35</v>
      </c>
      <c r="AC7" s="122"/>
      <c r="AD7" s="123"/>
      <c r="AE7" s="124" t="str">
        <f ca="1">IF(ISERROR(MIN(INDIRECT("テストケース定義書!E7:E65536"))),"",IF(MIN(INDIRECT("テストケース定義書!E7:E65536"))&lt;2000/1/1,"",MIN(INDIRECT("テストケース定義書!E7:E65536"))))</f>
        <v/>
      </c>
      <c r="AF7" s="124"/>
      <c r="AG7" s="124"/>
      <c r="AH7" s="125"/>
      <c r="AI7" s="121" t="s">
        <v>36</v>
      </c>
      <c r="AJ7" s="122"/>
      <c r="AK7" s="123"/>
      <c r="AL7" s="124" t="str">
        <f ca="1">IF(ISERROR(MAX(INDIRECT("テストケース定義書!O7:O65536"))),"",IF(MAX(INDIRECT("テストケース定義書!O7:O65536"))&lt;2000/1/1,"",MAX(INDIRECT("テストケース定義書!O7:O65536"))))</f>
        <v/>
      </c>
      <c r="AM7" s="124"/>
      <c r="AN7" s="124"/>
      <c r="AO7" s="126"/>
      <c r="AP7" s="121" t="s">
        <v>14</v>
      </c>
      <c r="AQ7" s="122"/>
      <c r="AR7" s="122"/>
      <c r="AS7" s="123"/>
      <c r="AT7" s="127" t="s">
        <v>89</v>
      </c>
      <c r="AU7" s="127"/>
      <c r="AV7" s="127"/>
      <c r="AW7" s="127"/>
      <c r="AX7" s="127"/>
      <c r="AY7" s="128"/>
      <c r="AZ7" s="53"/>
    </row>
    <row r="8" spans="1:52" ht="27" customHeight="1" x14ac:dyDescent="0.2">
      <c r="A8" s="43"/>
      <c r="B8" s="129" t="s">
        <v>5</v>
      </c>
      <c r="C8" s="118"/>
      <c r="D8" s="118"/>
      <c r="E8" s="118"/>
      <c r="F8" s="118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20"/>
      <c r="Z8" s="59"/>
      <c r="AA8" s="68"/>
      <c r="AB8" s="130" t="s">
        <v>9</v>
      </c>
      <c r="AC8" s="131"/>
      <c r="AD8" s="132"/>
      <c r="AE8" s="133" t="str">
        <f ca="1">IF(ISERROR(MIN(INDIRECT("テストケース定義書!J7:J65536"))),"",IF(MIN(INDIRECT("テストケース定義書!J7:J65536"))&lt;2000/1/1,"",MIN(INDIRECT("テストケース定義書!J7:J65536"))))</f>
        <v/>
      </c>
      <c r="AF8" s="133"/>
      <c r="AG8" s="133"/>
      <c r="AH8" s="134"/>
      <c r="AI8" s="129" t="s">
        <v>11</v>
      </c>
      <c r="AJ8" s="135"/>
      <c r="AK8" s="135"/>
      <c r="AL8" s="133" t="str">
        <f ca="1">IF(OR(COUNTA(INDIRECT("テストケース定義書!A7:A65536"))&lt;&gt;COUNT(INDIRECT("テストケース定義書!Y7:Y65536")),ISERROR(MAX(INDIRECT("テストケース定義書!Y7:Y65536")))),"",IF(MAX(INDIRECT("テストケース定義書!Y7:Y65536"))&lt;2000/1/1,"",MAX(INDIRECT("テストケース定義書!Y7:Y65536"))))</f>
        <v/>
      </c>
      <c r="AM8" s="133"/>
      <c r="AN8" s="133"/>
      <c r="AO8" s="136"/>
      <c r="AP8" s="137"/>
      <c r="AQ8" s="135"/>
      <c r="AR8" s="135"/>
      <c r="AS8" s="135"/>
      <c r="AT8" s="138"/>
      <c r="AU8" s="138"/>
      <c r="AV8" s="138"/>
      <c r="AW8" s="138"/>
      <c r="AX8" s="138"/>
      <c r="AY8" s="139"/>
      <c r="AZ8" s="53"/>
    </row>
    <row r="9" spans="1:52" ht="27" customHeight="1" x14ac:dyDescent="0.2">
      <c r="A9" s="43"/>
      <c r="B9" s="140" t="s">
        <v>6</v>
      </c>
      <c r="C9" s="141"/>
      <c r="D9" s="141"/>
      <c r="E9" s="141"/>
      <c r="F9" s="141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3"/>
      <c r="Z9" s="49"/>
      <c r="AA9" s="49"/>
      <c r="AB9" s="140"/>
      <c r="AC9" s="144"/>
      <c r="AD9" s="144"/>
      <c r="AE9" s="145"/>
      <c r="AF9" s="145"/>
      <c r="AG9" s="145"/>
      <c r="AH9" s="146"/>
      <c r="AI9" s="147" t="s">
        <v>12</v>
      </c>
      <c r="AJ9" s="148"/>
      <c r="AK9" s="149"/>
      <c r="AL9" s="145"/>
      <c r="AM9" s="145"/>
      <c r="AN9" s="145"/>
      <c r="AO9" s="150"/>
      <c r="AP9" s="151" t="s">
        <v>13</v>
      </c>
      <c r="AQ9" s="152"/>
      <c r="AR9" s="152"/>
      <c r="AS9" s="153"/>
      <c r="AT9" s="154"/>
      <c r="AU9" s="154"/>
      <c r="AV9" s="154"/>
      <c r="AW9" s="154"/>
      <c r="AX9" s="154"/>
      <c r="AY9" s="155"/>
      <c r="AZ9" s="53"/>
    </row>
    <row r="10" spans="1:52" ht="24.75" customHeight="1" x14ac:dyDescent="0.35">
      <c r="A10" s="56"/>
      <c r="B10" s="57" t="s">
        <v>37</v>
      </c>
      <c r="C10" s="57" t="s">
        <v>38</v>
      </c>
      <c r="D10" s="57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7" t="s">
        <v>37</v>
      </c>
      <c r="AE10" s="57" t="s">
        <v>16</v>
      </c>
      <c r="AF10" s="57"/>
      <c r="AG10" s="57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84"/>
    </row>
    <row r="11" spans="1:52" ht="13.5" x14ac:dyDescent="0.2">
      <c r="A11" s="43"/>
      <c r="B11" s="4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 t="s">
        <v>39</v>
      </c>
      <c r="P11" s="59"/>
      <c r="Q11" s="59"/>
      <c r="R11" s="59"/>
      <c r="S11" s="59"/>
      <c r="T11" s="59"/>
      <c r="U11" s="59" t="s">
        <v>40</v>
      </c>
      <c r="V11" s="59"/>
      <c r="W11" s="59"/>
      <c r="X11" s="59"/>
      <c r="Y11" s="59"/>
      <c r="Z11" s="59"/>
      <c r="AA11" s="59" t="s">
        <v>41</v>
      </c>
      <c r="AB11" s="59"/>
      <c r="AC11" s="59"/>
      <c r="AD11" s="60"/>
      <c r="AZ11" s="53"/>
    </row>
    <row r="12" spans="1:52" ht="13.5" x14ac:dyDescent="0.2">
      <c r="A12" s="43"/>
      <c r="B12" s="49"/>
      <c r="C12" s="59"/>
      <c r="D12" s="59"/>
      <c r="E12" s="59"/>
      <c r="F12" s="59"/>
      <c r="G12" s="59"/>
      <c r="H12" s="60"/>
      <c r="I12" s="59"/>
      <c r="J12" s="59"/>
      <c r="K12" s="59"/>
      <c r="L12" s="59"/>
      <c r="M12" s="59"/>
      <c r="N12" s="59"/>
      <c r="O12" s="59" t="s">
        <v>42</v>
      </c>
      <c r="P12" s="59"/>
      <c r="Q12" s="156">
        <f ca="1">SUM(INDIRECT("テストケース定義書!$AF$7:$AF$65536"))</f>
        <v>0</v>
      </c>
      <c r="R12" s="157"/>
      <c r="S12" s="59"/>
      <c r="T12" s="59"/>
      <c r="U12" s="59" t="s">
        <v>42</v>
      </c>
      <c r="V12" s="59"/>
      <c r="W12" s="156">
        <f ca="1">SUM(INDIRECT("テストケース定義書!$AI$7:$AI$65536"))</f>
        <v>0</v>
      </c>
      <c r="X12" s="157"/>
      <c r="Y12" s="59"/>
      <c r="Z12" s="59"/>
      <c r="AA12" s="158">
        <f ca="1">IF(Q12=0,0,W12/Q12)</f>
        <v>0</v>
      </c>
      <c r="AB12" s="159"/>
      <c r="AC12" s="59"/>
      <c r="AD12" s="60"/>
      <c r="AE12" s="60"/>
      <c r="AF12" s="160"/>
      <c r="AG12" s="161"/>
      <c r="AH12" s="75" t="s">
        <v>43</v>
      </c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60"/>
      <c r="AZ12" s="53"/>
    </row>
    <row r="13" spans="1:52" ht="13.5" x14ac:dyDescent="0.2">
      <c r="A13" s="43"/>
      <c r="B13" s="49"/>
      <c r="C13" s="59"/>
      <c r="D13" s="59"/>
      <c r="E13" s="59"/>
      <c r="F13" s="59"/>
      <c r="G13" s="59"/>
      <c r="H13" s="49"/>
      <c r="I13" s="59"/>
      <c r="J13" s="59"/>
      <c r="K13" s="59"/>
      <c r="L13" s="59"/>
      <c r="M13" s="59"/>
      <c r="N13" s="59"/>
      <c r="O13" s="59"/>
      <c r="P13" s="59"/>
      <c r="Q13" s="162"/>
      <c r="R13" s="162"/>
      <c r="S13" s="59"/>
      <c r="T13" s="59"/>
      <c r="U13" s="59"/>
      <c r="V13" s="59"/>
      <c r="W13" s="162"/>
      <c r="X13" s="162"/>
      <c r="Y13" s="59"/>
      <c r="Z13" s="59"/>
      <c r="AA13" s="163"/>
      <c r="AB13" s="163"/>
      <c r="AC13" s="59"/>
      <c r="AD13" s="60"/>
      <c r="AE13" s="49"/>
      <c r="AV13" s="80"/>
      <c r="AW13" s="80"/>
      <c r="AX13" s="80"/>
      <c r="AY13" s="80"/>
      <c r="AZ13" s="53"/>
    </row>
    <row r="14" spans="1:52" ht="13.5" x14ac:dyDescent="0.2">
      <c r="A14" s="43"/>
      <c r="B14" s="4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162"/>
      <c r="R14" s="162"/>
      <c r="S14" s="59"/>
      <c r="T14" s="59"/>
      <c r="U14" s="59"/>
      <c r="V14" s="59"/>
      <c r="W14" s="162"/>
      <c r="X14" s="162"/>
      <c r="Y14" s="59"/>
      <c r="Z14" s="59"/>
      <c r="AA14" s="163"/>
      <c r="AB14" s="163"/>
      <c r="AC14" s="59"/>
      <c r="AD14" s="59"/>
      <c r="AE14" s="49"/>
      <c r="AF14" s="69" t="s">
        <v>44</v>
      </c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85"/>
      <c r="AZ14" s="86"/>
    </row>
    <row r="15" spans="1:52" ht="15" x14ac:dyDescent="0.2">
      <c r="A15" s="43"/>
      <c r="B15" s="61" t="s">
        <v>37</v>
      </c>
      <c r="C15" s="61" t="s">
        <v>45</v>
      </c>
      <c r="D15" s="61"/>
      <c r="E15" s="61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164"/>
      <c r="R15" s="164"/>
      <c r="S15" s="49"/>
      <c r="T15" s="49"/>
      <c r="U15" s="49"/>
      <c r="V15" s="49"/>
      <c r="W15" s="164"/>
      <c r="X15" s="164"/>
      <c r="Y15" s="49"/>
      <c r="Z15" s="49"/>
      <c r="AA15" s="49"/>
      <c r="AB15" s="49"/>
      <c r="AC15" s="49"/>
      <c r="AD15" s="59"/>
      <c r="AE15" s="49"/>
      <c r="AF15" s="70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87"/>
      <c r="AZ15" s="86"/>
    </row>
    <row r="16" spans="1:52" ht="13.5" x14ac:dyDescent="0.2">
      <c r="A16" s="43"/>
      <c r="B16" s="49"/>
      <c r="C16" s="49"/>
      <c r="D16" s="4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 t="s">
        <v>46</v>
      </c>
      <c r="P16" s="59"/>
      <c r="Q16" s="59"/>
      <c r="R16" s="59"/>
      <c r="S16" s="59"/>
      <c r="T16" s="59"/>
      <c r="U16" s="59" t="s">
        <v>47</v>
      </c>
      <c r="V16" s="59"/>
      <c r="W16" s="59"/>
      <c r="X16" s="59"/>
      <c r="Y16" s="59"/>
      <c r="Z16" s="59"/>
      <c r="AA16" s="59" t="s">
        <v>41</v>
      </c>
      <c r="AB16" s="59"/>
      <c r="AC16" s="59"/>
      <c r="AD16" s="59"/>
      <c r="AE16" s="49"/>
      <c r="AF16" s="70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87"/>
      <c r="AZ16" s="86"/>
    </row>
    <row r="17" spans="1:52" ht="13.5" x14ac:dyDescent="0.2">
      <c r="A17" s="43"/>
      <c r="B17" s="49"/>
      <c r="C17" s="49"/>
      <c r="D17" s="49"/>
      <c r="E17" s="59"/>
      <c r="F17" s="59"/>
      <c r="G17" s="59"/>
      <c r="H17" s="59"/>
      <c r="I17" s="59"/>
      <c r="J17" s="59"/>
      <c r="K17" s="59"/>
      <c r="L17" s="59"/>
      <c r="M17" s="59" t="s">
        <v>42</v>
      </c>
      <c r="N17" s="59"/>
      <c r="O17" s="59"/>
      <c r="P17" s="59"/>
      <c r="Q17" s="165">
        <f t="array" aca="1" ref="Q17" ca="1">SUM(IF(INDIRECT("テストケース定義書!A7:A65536")&lt;&gt;"",IF(INDIRECT("テストケース定義書!A7:A65536")&lt;&gt;"",1,0)))</f>
        <v>0</v>
      </c>
      <c r="R17" s="166"/>
      <c r="S17" s="59"/>
      <c r="T17" s="59"/>
      <c r="U17" s="59"/>
      <c r="V17" s="59"/>
      <c r="W17" s="165">
        <f t="array" aca="1" ref="W17" ca="1">SUM(IF(INDIRECT("テストケース定義書!A7:A65536")&lt;&gt;"",IF(INDIRECT("テストケース定義書!A7:A65536")&lt;&gt;"",IF(INDIRECT("テストケース定義書!Y7:Y65536")&lt;&gt;"",1,0))))</f>
        <v>0</v>
      </c>
      <c r="X17" s="166"/>
      <c r="Y17" s="59"/>
      <c r="Z17" s="59"/>
      <c r="AA17" s="167">
        <f ca="1">IF(W17=0,0,W17/Q17)</f>
        <v>0</v>
      </c>
      <c r="AB17" s="168"/>
      <c r="AC17" s="59"/>
      <c r="AD17" s="59"/>
      <c r="AE17" s="49"/>
      <c r="AF17" s="70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87"/>
      <c r="AZ17" s="86"/>
    </row>
    <row r="18" spans="1:52" ht="13.5" x14ac:dyDescent="0.2">
      <c r="A18" s="43"/>
      <c r="B18" s="49"/>
      <c r="C18" s="49"/>
      <c r="D18" s="4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162"/>
      <c r="R18" s="162"/>
      <c r="S18" s="59"/>
      <c r="T18" s="59"/>
      <c r="U18" s="59"/>
      <c r="V18" s="59"/>
      <c r="W18" s="162"/>
      <c r="X18" s="162"/>
      <c r="Y18" s="59"/>
      <c r="Z18" s="59"/>
      <c r="AA18" s="59"/>
      <c r="AB18" s="59"/>
      <c r="AC18" s="59"/>
      <c r="AD18" s="59"/>
      <c r="AE18" s="49"/>
      <c r="AF18" s="70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87"/>
      <c r="AZ18" s="86"/>
    </row>
    <row r="19" spans="1:52" ht="13.5" x14ac:dyDescent="0.2">
      <c r="A19" s="43"/>
      <c r="B19" s="49"/>
      <c r="C19" s="49"/>
      <c r="D19" s="49"/>
      <c r="E19" s="59"/>
      <c r="F19" s="59"/>
      <c r="G19" s="59"/>
      <c r="H19" s="59"/>
      <c r="I19" s="59"/>
      <c r="J19" s="59"/>
      <c r="K19" s="59"/>
      <c r="L19" s="59"/>
      <c r="M19" s="49" t="s">
        <v>48</v>
      </c>
      <c r="N19" s="49"/>
      <c r="O19" s="49"/>
      <c r="P19" s="49"/>
      <c r="Q19" s="165">
        <f t="array" aca="1" ref="Q19" ca="1">SUM(IF(INDIRECT("テストケース定義書!A7:A65536")&lt;&gt;"",IF(INDIRECT("テストケース定義書!AD7:AD65536")="高",1,0)))</f>
        <v>0</v>
      </c>
      <c r="R19" s="166"/>
      <c r="S19" s="59"/>
      <c r="T19" s="59"/>
      <c r="U19" s="59"/>
      <c r="V19" s="59"/>
      <c r="W19" s="165">
        <f t="array" aca="1" ref="W19" ca="1">SUM(IF(INDIRECT("テストケース定義書!A7:A65536")&lt;&gt;"",IF(INDIRECT("テストケース定義書!AD7:AD65536")="高",IF(INDIRECT("テストケース定義書!Y7:Y65536")&lt;&gt;"",1,0))))</f>
        <v>0</v>
      </c>
      <c r="X19" s="166"/>
      <c r="Y19" s="59"/>
      <c r="Z19" s="59"/>
      <c r="AA19" s="167">
        <f ca="1">IF(W19=0,0,W19/Q19)</f>
        <v>0</v>
      </c>
      <c r="AB19" s="168"/>
      <c r="AC19" s="59"/>
      <c r="AD19" s="59"/>
      <c r="AE19" s="49"/>
      <c r="AF19" s="70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87"/>
      <c r="AZ19" s="86"/>
    </row>
    <row r="20" spans="1:52" ht="13.5" x14ac:dyDescent="0.2">
      <c r="A20" s="43"/>
      <c r="B20" s="49"/>
      <c r="C20" s="49"/>
      <c r="D20" s="4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49"/>
      <c r="AF20" s="70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87"/>
      <c r="AZ20" s="86"/>
    </row>
    <row r="21" spans="1:52" ht="13.5" x14ac:dyDescent="0.2">
      <c r="A21" s="43"/>
      <c r="B21" s="4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162"/>
      <c r="R21" s="162"/>
      <c r="S21" s="59"/>
      <c r="T21" s="59"/>
      <c r="U21" s="59"/>
      <c r="V21" s="59"/>
      <c r="W21" s="162"/>
      <c r="X21" s="162"/>
      <c r="Y21" s="59"/>
      <c r="Z21" s="59"/>
      <c r="AA21" s="163"/>
      <c r="AB21" s="163"/>
      <c r="AC21" s="59"/>
      <c r="AD21" s="59"/>
      <c r="AE21" s="49"/>
      <c r="AF21" s="71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88"/>
      <c r="AZ21" s="86"/>
    </row>
    <row r="22" spans="1:52" ht="13.5" x14ac:dyDescent="0.2">
      <c r="A22" s="43"/>
      <c r="B22" s="49"/>
      <c r="C22" s="59"/>
      <c r="D22" s="59"/>
      <c r="E22" s="59"/>
      <c r="F22" s="59"/>
      <c r="G22" s="59"/>
      <c r="H22" s="59"/>
      <c r="I22" s="63"/>
      <c r="J22" s="59"/>
      <c r="K22" s="59"/>
      <c r="L22" s="59"/>
      <c r="M22" s="59"/>
      <c r="N22" s="59"/>
      <c r="O22" s="59"/>
      <c r="P22" s="59"/>
      <c r="Q22" s="162"/>
      <c r="R22" s="162"/>
      <c r="S22" s="59"/>
      <c r="T22" s="59"/>
      <c r="U22" s="59"/>
      <c r="V22" s="59"/>
      <c r="W22" s="162"/>
      <c r="X22" s="162"/>
      <c r="Y22" s="59"/>
      <c r="Z22" s="59"/>
      <c r="AA22" s="163"/>
      <c r="AB22" s="163"/>
      <c r="AC22" s="59"/>
      <c r="AD22" s="59"/>
      <c r="AE22" s="49"/>
      <c r="AZ22" s="53"/>
    </row>
    <row r="23" spans="1:52" ht="15" x14ac:dyDescent="0.2">
      <c r="A23" s="43"/>
      <c r="B23" s="49"/>
      <c r="C23" s="59"/>
      <c r="D23" s="59"/>
      <c r="E23" s="59"/>
      <c r="F23" s="59"/>
      <c r="G23" s="59"/>
      <c r="H23" s="59"/>
      <c r="I23" s="63"/>
      <c r="J23" s="59"/>
      <c r="K23" s="59"/>
      <c r="L23" s="59"/>
      <c r="M23" s="59"/>
      <c r="N23" s="59"/>
      <c r="O23" s="59"/>
      <c r="P23" s="59"/>
      <c r="Q23" s="162"/>
      <c r="R23" s="162"/>
      <c r="S23" s="59"/>
      <c r="T23" s="59"/>
      <c r="U23" s="59"/>
      <c r="V23" s="59"/>
      <c r="W23" s="162"/>
      <c r="X23" s="162"/>
      <c r="Y23" s="59"/>
      <c r="Z23" s="59"/>
      <c r="AA23" s="163"/>
      <c r="AB23" s="163"/>
      <c r="AC23" s="59"/>
      <c r="AD23" s="61" t="s">
        <v>37</v>
      </c>
      <c r="AE23" s="61" t="s">
        <v>17</v>
      </c>
      <c r="AF23" s="6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53"/>
    </row>
    <row r="24" spans="1:52" ht="13.5" x14ac:dyDescent="0.2">
      <c r="A24" s="43"/>
      <c r="B24" s="4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162"/>
      <c r="R24" s="162"/>
      <c r="S24" s="59"/>
      <c r="T24" s="59"/>
      <c r="U24" s="59"/>
      <c r="V24" s="59"/>
      <c r="W24" s="162"/>
      <c r="X24" s="162"/>
      <c r="Y24" s="59"/>
      <c r="Z24" s="59"/>
      <c r="AA24" s="163"/>
      <c r="AB24" s="163"/>
      <c r="AC24" s="59"/>
      <c r="AD24" s="59"/>
      <c r="AE24" s="49"/>
      <c r="AZ24" s="53"/>
    </row>
    <row r="25" spans="1:52" ht="13.5" x14ac:dyDescent="0.2">
      <c r="A25" s="43"/>
      <c r="B25" s="49"/>
      <c r="C25" s="59"/>
      <c r="D25" s="59"/>
      <c r="E25" s="59"/>
      <c r="F25" s="59"/>
      <c r="G25" s="59"/>
      <c r="H25" s="59"/>
      <c r="I25" s="49"/>
      <c r="J25" s="59"/>
      <c r="K25" s="59"/>
      <c r="L25" s="59"/>
      <c r="M25" s="59"/>
      <c r="N25" s="59"/>
      <c r="O25" s="59"/>
      <c r="P25" s="59"/>
      <c r="Q25" s="162"/>
      <c r="R25" s="162"/>
      <c r="S25" s="59"/>
      <c r="T25" s="59"/>
      <c r="U25" s="59"/>
      <c r="V25" s="59"/>
      <c r="W25" s="162"/>
      <c r="X25" s="162"/>
      <c r="Y25" s="59"/>
      <c r="Z25" s="59"/>
      <c r="AA25" s="163"/>
      <c r="AB25" s="163"/>
      <c r="AC25" s="59"/>
      <c r="AD25" s="59"/>
      <c r="AE25" s="49"/>
      <c r="AF25" s="69" t="s">
        <v>49</v>
      </c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85"/>
      <c r="AZ25" s="53"/>
    </row>
    <row r="26" spans="1:52" ht="13.5" x14ac:dyDescent="0.2">
      <c r="A26" s="43"/>
      <c r="B26" s="4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162"/>
      <c r="R26" s="162"/>
      <c r="S26" s="59"/>
      <c r="T26" s="59"/>
      <c r="U26" s="59"/>
      <c r="V26" s="59"/>
      <c r="W26" s="162"/>
      <c r="X26" s="162"/>
      <c r="Y26" s="59"/>
      <c r="Z26" s="59"/>
      <c r="AA26" s="163"/>
      <c r="AB26" s="163"/>
      <c r="AC26" s="59"/>
      <c r="AD26" s="59"/>
      <c r="AE26" s="49"/>
      <c r="AF26" s="70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87"/>
      <c r="AZ26" s="53"/>
    </row>
    <row r="27" spans="1:52" ht="13.5" x14ac:dyDescent="0.2">
      <c r="A27" s="43"/>
      <c r="B27" s="4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162"/>
      <c r="R27" s="162"/>
      <c r="S27" s="59"/>
      <c r="T27" s="59"/>
      <c r="U27" s="59"/>
      <c r="V27" s="59"/>
      <c r="W27" s="162"/>
      <c r="X27" s="162"/>
      <c r="Y27" s="59"/>
      <c r="Z27" s="59"/>
      <c r="AA27" s="163"/>
      <c r="AB27" s="163"/>
      <c r="AC27" s="59"/>
      <c r="AD27" s="59"/>
      <c r="AE27" s="49"/>
      <c r="AF27" s="70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87"/>
      <c r="AZ27" s="53"/>
    </row>
    <row r="28" spans="1:52" ht="13.5" x14ac:dyDescent="0.2">
      <c r="A28" s="43"/>
      <c r="B28" s="4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162"/>
      <c r="R28" s="162"/>
      <c r="S28" s="59"/>
      <c r="T28" s="59"/>
      <c r="U28" s="59"/>
      <c r="V28" s="59"/>
      <c r="W28" s="162"/>
      <c r="X28" s="162"/>
      <c r="Y28" s="59"/>
      <c r="Z28" s="59"/>
      <c r="AA28" s="163"/>
      <c r="AB28" s="163"/>
      <c r="AC28" s="59"/>
      <c r="AD28" s="59"/>
      <c r="AE28" s="49"/>
      <c r="AF28" s="70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87"/>
      <c r="AZ28" s="53"/>
    </row>
    <row r="29" spans="1:52" ht="13.5" x14ac:dyDescent="0.2">
      <c r="A29" s="43"/>
      <c r="B29" s="4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162"/>
      <c r="R29" s="162"/>
      <c r="S29" s="59"/>
      <c r="T29" s="59"/>
      <c r="U29" s="59"/>
      <c r="V29" s="59"/>
      <c r="W29" s="162"/>
      <c r="X29" s="162"/>
      <c r="Y29" s="59"/>
      <c r="Z29" s="59"/>
      <c r="AA29" s="163"/>
      <c r="AB29" s="163"/>
      <c r="AC29" s="59"/>
      <c r="AD29" s="59"/>
      <c r="AE29" s="49"/>
      <c r="AF29" s="70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87"/>
      <c r="AZ29" s="53"/>
    </row>
    <row r="30" spans="1:52" ht="13.5" x14ac:dyDescent="0.2">
      <c r="A30" s="43"/>
      <c r="B30" s="4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162"/>
      <c r="R30" s="162"/>
      <c r="S30" s="59"/>
      <c r="T30" s="59"/>
      <c r="U30" s="59"/>
      <c r="V30" s="59"/>
      <c r="W30" s="162"/>
      <c r="X30" s="162"/>
      <c r="Y30" s="59"/>
      <c r="Z30" s="59"/>
      <c r="AA30" s="163"/>
      <c r="AB30" s="163"/>
      <c r="AC30" s="59"/>
      <c r="AD30" s="59"/>
      <c r="AE30" s="49"/>
      <c r="AF30" s="70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87"/>
      <c r="AZ30" s="53"/>
    </row>
    <row r="31" spans="1:52" ht="13.5" x14ac:dyDescent="0.2">
      <c r="A31" s="43"/>
      <c r="B31" s="4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162"/>
      <c r="R31" s="162"/>
      <c r="S31" s="59"/>
      <c r="T31" s="59"/>
      <c r="U31" s="59"/>
      <c r="V31" s="59"/>
      <c r="W31" s="162"/>
      <c r="X31" s="162"/>
      <c r="Y31" s="59"/>
      <c r="Z31" s="59"/>
      <c r="AA31" s="163"/>
      <c r="AB31" s="163"/>
      <c r="AC31" s="59"/>
      <c r="AD31" s="59"/>
      <c r="AE31" s="49"/>
      <c r="AF31" s="71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88"/>
      <c r="AZ31" s="53"/>
    </row>
    <row r="32" spans="1:52" ht="13.5" x14ac:dyDescent="0.2">
      <c r="A32" s="43"/>
      <c r="B32" s="4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162"/>
      <c r="R32" s="162"/>
      <c r="S32" s="59"/>
      <c r="T32" s="59"/>
      <c r="U32" s="59"/>
      <c r="V32" s="59"/>
      <c r="W32" s="162"/>
      <c r="X32" s="162"/>
      <c r="Y32" s="59"/>
      <c r="Z32" s="59"/>
      <c r="AA32" s="163"/>
      <c r="AB32" s="163"/>
      <c r="AC32" s="59"/>
      <c r="AD32" s="5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53"/>
    </row>
    <row r="33" spans="1:53" ht="15" x14ac:dyDescent="0.2">
      <c r="A33" s="43"/>
      <c r="B33" s="4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162"/>
      <c r="R33" s="162"/>
      <c r="S33" s="59"/>
      <c r="T33" s="59"/>
      <c r="U33" s="59"/>
      <c r="V33" s="59"/>
      <c r="W33" s="162"/>
      <c r="X33" s="162"/>
      <c r="Y33" s="59"/>
      <c r="Z33" s="59"/>
      <c r="AA33" s="59"/>
      <c r="AB33" s="59"/>
      <c r="AC33" s="59"/>
      <c r="AD33" s="61" t="s">
        <v>37</v>
      </c>
      <c r="AE33" s="61" t="s">
        <v>18</v>
      </c>
      <c r="AF33" s="61"/>
      <c r="AZ33" s="53"/>
      <c r="BA33" s="49"/>
    </row>
    <row r="34" spans="1:53" ht="15" x14ac:dyDescent="0.2">
      <c r="A34" s="43"/>
      <c r="B34" s="61"/>
      <c r="C34" s="61"/>
      <c r="D34" s="61"/>
      <c r="E34" s="61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164"/>
      <c r="R34" s="164"/>
      <c r="S34" s="49"/>
      <c r="T34" s="49"/>
      <c r="U34" s="49"/>
      <c r="V34" s="49"/>
      <c r="W34" s="164"/>
      <c r="X34" s="164"/>
      <c r="Y34" s="49"/>
      <c r="Z34" s="49"/>
      <c r="AA34" s="49"/>
      <c r="AB34" s="49"/>
      <c r="AC34" s="49"/>
      <c r="AD34" s="49"/>
      <c r="AE34" s="61"/>
      <c r="AF34" s="72"/>
      <c r="AG34" s="72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Z34" s="53"/>
      <c r="BA34" s="49"/>
    </row>
    <row r="35" spans="1:53" ht="13.5" x14ac:dyDescent="0.2">
      <c r="A35" s="43"/>
      <c r="B35" s="49"/>
      <c r="C35" s="49"/>
      <c r="D35" s="4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162"/>
      <c r="R35" s="162"/>
      <c r="S35" s="59"/>
      <c r="T35" s="59"/>
      <c r="U35" s="59"/>
      <c r="V35" s="59"/>
      <c r="W35" s="162"/>
      <c r="X35" s="162"/>
      <c r="Y35" s="59"/>
      <c r="Z35" s="59"/>
      <c r="AA35" s="59"/>
      <c r="AB35" s="59"/>
      <c r="AC35" s="59"/>
      <c r="AD35" s="49"/>
      <c r="AE35" s="49"/>
      <c r="AF35" s="59"/>
      <c r="AG35" s="59" t="s">
        <v>50</v>
      </c>
      <c r="AH35" s="59"/>
      <c r="AI35" s="59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60" t="s">
        <v>51</v>
      </c>
      <c r="AZ35" s="53"/>
      <c r="BA35" s="49"/>
    </row>
    <row r="36" spans="1:53" ht="13.5" x14ac:dyDescent="0.2">
      <c r="A36" s="43"/>
      <c r="B36" s="49"/>
      <c r="C36" s="49"/>
      <c r="D36" s="49"/>
      <c r="E36" s="59"/>
      <c r="F36" s="59"/>
      <c r="G36" s="59"/>
      <c r="H36" s="59"/>
      <c r="I36" s="59"/>
      <c r="J36" s="59"/>
      <c r="K36" s="59"/>
      <c r="L36" s="49"/>
      <c r="M36" s="49"/>
      <c r="N36" s="49"/>
      <c r="O36" s="49"/>
      <c r="P36" s="49"/>
      <c r="Q36" s="164"/>
      <c r="R36" s="164"/>
      <c r="S36" s="49"/>
      <c r="T36" s="49"/>
      <c r="U36" s="49"/>
      <c r="V36" s="49"/>
      <c r="W36" s="164"/>
      <c r="X36" s="164"/>
      <c r="Y36" s="49"/>
      <c r="Z36" s="49"/>
      <c r="AA36" s="49"/>
      <c r="AB36" s="49"/>
      <c r="AC36" s="49"/>
      <c r="AD36" s="49"/>
      <c r="AE36" s="49"/>
      <c r="AF36" s="59"/>
      <c r="AG36" s="59" t="s">
        <v>50</v>
      </c>
      <c r="AH36" s="59"/>
      <c r="AI36" s="5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60" t="s">
        <v>51</v>
      </c>
      <c r="AZ36" s="53"/>
      <c r="BA36" s="49"/>
    </row>
    <row r="37" spans="1:53" ht="13.5" x14ac:dyDescent="0.2">
      <c r="A37" s="43"/>
      <c r="B37" s="49"/>
      <c r="C37" s="49"/>
      <c r="D37" s="4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162"/>
      <c r="R37" s="162"/>
      <c r="S37" s="59"/>
      <c r="T37" s="59"/>
      <c r="U37" s="59"/>
      <c r="V37" s="59"/>
      <c r="W37" s="162"/>
      <c r="X37" s="162"/>
      <c r="Y37" s="59"/>
      <c r="Z37" s="59"/>
      <c r="AA37" s="59"/>
      <c r="AB37" s="59"/>
      <c r="AC37" s="59"/>
      <c r="AF37" s="60"/>
      <c r="AG37" s="59" t="s">
        <v>50</v>
      </c>
      <c r="AH37" s="59"/>
      <c r="AI37" s="5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60" t="s">
        <v>51</v>
      </c>
      <c r="AZ37" s="53"/>
    </row>
    <row r="38" spans="1:53" ht="13.5" x14ac:dyDescent="0.2">
      <c r="A38" s="43"/>
      <c r="B38" s="49"/>
      <c r="C38" s="49"/>
      <c r="D38" s="49"/>
      <c r="E38" s="59"/>
      <c r="F38" s="59"/>
      <c r="G38" s="59"/>
      <c r="H38" s="59"/>
      <c r="I38" s="59"/>
      <c r="J38" s="59"/>
      <c r="K38" s="59"/>
      <c r="L38" s="49"/>
      <c r="M38" s="49"/>
      <c r="N38" s="49"/>
      <c r="O38" s="49"/>
      <c r="P38" s="49"/>
      <c r="Q38" s="164"/>
      <c r="R38" s="164"/>
      <c r="S38" s="49"/>
      <c r="T38" s="49"/>
      <c r="U38" s="49"/>
      <c r="V38" s="49"/>
      <c r="W38" s="164"/>
      <c r="X38" s="164"/>
      <c r="Y38" s="49"/>
      <c r="Z38" s="49"/>
      <c r="AA38" s="49"/>
      <c r="AB38" s="49"/>
      <c r="AC38" s="49"/>
      <c r="AF38" s="60"/>
      <c r="AG38" s="59" t="s">
        <v>50</v>
      </c>
      <c r="AH38" s="59"/>
      <c r="AI38" s="5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60" t="s">
        <v>51</v>
      </c>
      <c r="AZ38" s="53"/>
    </row>
    <row r="39" spans="1:53" ht="13.5" x14ac:dyDescent="0.2">
      <c r="A39" s="43"/>
      <c r="B39" s="49"/>
      <c r="C39" s="49"/>
      <c r="D39" s="4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Z39" s="53"/>
    </row>
    <row r="40" spans="1:53" ht="11.25" customHeight="1" x14ac:dyDescent="0.2">
      <c r="A40" s="43"/>
      <c r="B40" s="49"/>
      <c r="C40" s="59"/>
      <c r="E40" s="59"/>
      <c r="F40" s="59"/>
      <c r="G40" s="59"/>
      <c r="H40" s="59"/>
      <c r="I40" s="65"/>
      <c r="J40" s="65"/>
      <c r="K40" s="66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49"/>
      <c r="AE40" s="61" t="s">
        <v>52</v>
      </c>
      <c r="AF40" s="73"/>
      <c r="AG40" s="49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53"/>
    </row>
    <row r="41" spans="1:53" s="55" customFormat="1" ht="7.5" x14ac:dyDescent="0.2">
      <c r="A41" s="62"/>
      <c r="I41" s="67"/>
      <c r="J41" s="67"/>
      <c r="AD41" s="74"/>
      <c r="AF41" s="74"/>
      <c r="AG41" s="74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9"/>
    </row>
    <row r="42" spans="1:53" ht="11.25" customHeight="1" x14ac:dyDescent="0.2">
      <c r="A42" s="43"/>
      <c r="C42" s="59"/>
      <c r="E42" s="59"/>
      <c r="F42" s="59"/>
      <c r="G42" s="59"/>
      <c r="H42" s="59"/>
      <c r="I42" s="65"/>
      <c r="J42" s="65"/>
      <c r="K42" s="66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49"/>
      <c r="AE42" s="49"/>
      <c r="AF42" s="49"/>
      <c r="AG42" s="169" t="s">
        <v>53</v>
      </c>
      <c r="AH42" s="170"/>
      <c r="AI42" s="170"/>
      <c r="AJ42" s="170"/>
      <c r="AK42" s="170"/>
      <c r="AL42" s="170"/>
      <c r="AM42" s="170"/>
      <c r="AN42" s="170"/>
      <c r="AO42" s="170"/>
      <c r="AP42" s="170"/>
      <c r="AQ42" s="170"/>
      <c r="AR42" s="170"/>
      <c r="AS42" s="170"/>
      <c r="AT42" s="170"/>
      <c r="AU42" s="170"/>
      <c r="AV42" s="170"/>
      <c r="AW42" s="170"/>
      <c r="AX42" s="170"/>
      <c r="AY42" s="170"/>
      <c r="AZ42" s="53"/>
    </row>
    <row r="43" spans="1:53" ht="11.25" customHeight="1" x14ac:dyDescent="0.2">
      <c r="A43" s="43"/>
      <c r="C43" s="60"/>
      <c r="E43" s="60"/>
      <c r="F43" s="60"/>
      <c r="G43" s="60"/>
      <c r="H43" s="60"/>
      <c r="I43" s="65"/>
      <c r="J43" s="6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59"/>
      <c r="AD43" s="49"/>
      <c r="AE43" s="49"/>
      <c r="AF43" s="49"/>
      <c r="AG43" s="170"/>
      <c r="AH43" s="170"/>
      <c r="AI43" s="170"/>
      <c r="AJ43" s="170"/>
      <c r="AK43" s="170"/>
      <c r="AL43" s="170"/>
      <c r="AM43" s="170"/>
      <c r="AN43" s="170"/>
      <c r="AO43" s="170"/>
      <c r="AP43" s="170"/>
      <c r="AQ43" s="170"/>
      <c r="AR43" s="170"/>
      <c r="AS43" s="170"/>
      <c r="AT43" s="170"/>
      <c r="AU43" s="170"/>
      <c r="AV43" s="170"/>
      <c r="AW43" s="170"/>
      <c r="AX43" s="170"/>
      <c r="AY43" s="170"/>
      <c r="AZ43" s="53"/>
    </row>
    <row r="44" spans="1:53" ht="13.5" x14ac:dyDescent="0.2">
      <c r="A44" s="43"/>
      <c r="C44" s="59"/>
      <c r="E44" s="59"/>
      <c r="F44" s="59"/>
      <c r="G44" s="59"/>
      <c r="H44" s="59"/>
      <c r="I44" s="65"/>
      <c r="J44" s="65"/>
      <c r="K44" s="66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60"/>
      <c r="AA44" s="59"/>
      <c r="AB44" s="59"/>
      <c r="AC44" s="60"/>
      <c r="AD44" s="49"/>
      <c r="AE44" s="49"/>
      <c r="AF44" s="49"/>
      <c r="AG44" s="170"/>
      <c r="AH44" s="170"/>
      <c r="AI44" s="170"/>
      <c r="AJ44" s="170"/>
      <c r="AK44" s="170"/>
      <c r="AL44" s="170"/>
      <c r="AM44" s="170"/>
      <c r="AN44" s="170"/>
      <c r="AO44" s="170"/>
      <c r="AP44" s="170"/>
      <c r="AQ44" s="170"/>
      <c r="AR44" s="170"/>
      <c r="AS44" s="170"/>
      <c r="AT44" s="170"/>
      <c r="AU44" s="170"/>
      <c r="AV44" s="170"/>
      <c r="AW44" s="170"/>
      <c r="AX44" s="170"/>
      <c r="AY44" s="170"/>
      <c r="AZ44" s="53"/>
    </row>
    <row r="45" spans="1:53" ht="13.5" x14ac:dyDescent="0.2">
      <c r="A45" s="43"/>
      <c r="B45" s="49"/>
      <c r="C45" s="49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49"/>
      <c r="AE45" s="49"/>
      <c r="AF45" s="49"/>
      <c r="AG45" s="49" t="s">
        <v>54</v>
      </c>
      <c r="AH45" s="49"/>
      <c r="AI45" s="49"/>
      <c r="AJ45" s="49"/>
      <c r="AK45" s="49"/>
      <c r="AL45" s="49"/>
      <c r="AM45" s="49"/>
      <c r="AN45" s="49"/>
      <c r="AO45" s="82" t="s">
        <v>55</v>
      </c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53"/>
    </row>
    <row r="46" spans="1:53" ht="13.5" x14ac:dyDescent="0.2">
      <c r="A46" s="43"/>
      <c r="C46" s="63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59"/>
      <c r="AA46" s="59"/>
      <c r="AB46" s="59"/>
      <c r="AC46" s="59"/>
      <c r="AD46" s="49"/>
      <c r="AE46" s="49"/>
      <c r="AF46" s="49"/>
      <c r="AG46" s="82" t="s">
        <v>56</v>
      </c>
      <c r="AH46" s="49"/>
      <c r="AI46" s="49"/>
      <c r="AJ46" s="49"/>
      <c r="AK46" s="49"/>
      <c r="AL46" s="49"/>
      <c r="AM46" s="49"/>
      <c r="AN46" s="49"/>
      <c r="AO46" s="82" t="s">
        <v>57</v>
      </c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53"/>
    </row>
    <row r="47" spans="1:53" ht="13.5" x14ac:dyDescent="0.2">
      <c r="A47" s="43"/>
      <c r="B47" s="49"/>
      <c r="C47" s="63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49"/>
      <c r="AE47" s="49"/>
      <c r="AF47" s="49"/>
      <c r="AG47" s="82" t="s">
        <v>58</v>
      </c>
      <c r="AH47" s="49"/>
      <c r="AI47" s="49"/>
      <c r="AJ47" s="49"/>
      <c r="AK47" s="49"/>
      <c r="AL47" s="49"/>
      <c r="AM47" s="49"/>
      <c r="AN47" s="49"/>
      <c r="AO47" s="82" t="s">
        <v>59</v>
      </c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53"/>
    </row>
    <row r="48" spans="1:53" ht="13.5" x14ac:dyDescent="0.2">
      <c r="A48" s="43"/>
      <c r="B48" s="49"/>
      <c r="C48" s="63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49"/>
      <c r="AE48" s="49"/>
      <c r="AF48" s="49"/>
      <c r="AG48" s="82" t="s">
        <v>60</v>
      </c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53"/>
    </row>
    <row r="49" spans="1:52" ht="17.25" customHeight="1" x14ac:dyDescent="0.2">
      <c r="A49" s="50"/>
      <c r="B49" s="51"/>
      <c r="C49" s="51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51"/>
      <c r="AE49" s="51"/>
      <c r="AF49" s="51"/>
      <c r="AG49" s="83" t="s">
        <v>61</v>
      </c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4"/>
    </row>
    <row r="50" spans="1:52" ht="13.5" customHeight="1" x14ac:dyDescent="0.2"/>
  </sheetData>
  <customSheetViews>
    <customSheetView guid="{991D2683-8D91-43DE-851C-0CC2D634D90B}" scale="75" showPageBreaks="1" showGridLines="0" fitToPage="1" printArea="1">
      <selection sqref="A1:C3"/>
      <pageMargins left="0.39370078740157499" right="0.39370078740157499" top="0.59055118110236204" bottom="0.47244094488188998" header="0.47244094488188998" footer="0.31496062992126"/>
      <printOptions horizontalCentered="1"/>
      <pageSetup paperSize="9" scale="84" fitToHeight="0" orientation="landscape" r:id="rId1"/>
      <headerFooter>
        <oddFooter>&amp;R&amp;"Meiryo UI,標準"&amp;11MicroWorld Co., Ltd.©2020</oddFooter>
      </headerFooter>
    </customSheetView>
    <customSheetView guid="{321A188F-45B6-4F3B-ADFF-105845BFA561}" scale="75" showPageBreaks="1" showGridLines="0" fitToPage="1" printArea="1">
      <selection sqref="A1:C3"/>
      <pageMargins left="0.39370078740157499" right="0.39370078740157499" top="0.59055118110236204" bottom="0.47244094488188998" header="0.47244094488188998" footer="0.31496062992126"/>
      <printOptions horizontalCentered="1"/>
      <pageSetup paperSize="9" scale="84" fitToHeight="0" orientation="landscape" r:id="rId2"/>
      <headerFooter>
        <oddFooter>&amp;R&amp;"Meiryo UI,標準"&amp;11MicroWorld Co., Ltd.©2020</oddFooter>
      </headerFooter>
    </customSheetView>
    <customSheetView guid="{A4EEF5AB-FA14-4488-8467-D5B5114E8458}" scale="75" showPageBreaks="1" showGridLines="0" fitToPage="1" printArea="1">
      <selection activeCell="AF27" sqref="AF27"/>
      <pageMargins left="0.39370078740157499" right="0.39370078740157499" top="0.59055118110236204" bottom="0.47244094488188998" header="0.47244094488188998" footer="0.31496062992126"/>
      <printOptions horizontalCentered="1"/>
      <pageSetup paperSize="9" scale="85" fitToHeight="0" orientation="landscape" r:id="rId3"/>
      <headerFooter>
        <oddFooter>&amp;R&amp;"Meiryo UI,標準"&amp;11MicroWorld Co., Ltd.©2020</oddFooter>
      </headerFooter>
    </customSheetView>
  </customSheetViews>
  <mergeCells count="112">
    <mergeCell ref="Q36:R36"/>
    <mergeCell ref="W36:X36"/>
    <mergeCell ref="Q37:R37"/>
    <mergeCell ref="W37:X37"/>
    <mergeCell ref="Q38:R38"/>
    <mergeCell ref="W38:X38"/>
    <mergeCell ref="AG42:AY44"/>
    <mergeCell ref="A1:C3"/>
    <mergeCell ref="V2:AD3"/>
    <mergeCell ref="AE2:AM3"/>
    <mergeCell ref="D1:U3"/>
    <mergeCell ref="Q32:R32"/>
    <mergeCell ref="W32:X32"/>
    <mergeCell ref="AA32:AB32"/>
    <mergeCell ref="Q33:R33"/>
    <mergeCell ref="W33:X33"/>
    <mergeCell ref="Q34:R34"/>
    <mergeCell ref="W34:X34"/>
    <mergeCell ref="Q35:R35"/>
    <mergeCell ref="W35:X35"/>
    <mergeCell ref="Q29:R29"/>
    <mergeCell ref="W29:X29"/>
    <mergeCell ref="AA29:AB29"/>
    <mergeCell ref="Q30:R30"/>
    <mergeCell ref="W30:X30"/>
    <mergeCell ref="AA30:AB30"/>
    <mergeCell ref="Q31:R31"/>
    <mergeCell ref="W31:X31"/>
    <mergeCell ref="AA31:AB31"/>
    <mergeCell ref="Q26:R26"/>
    <mergeCell ref="W26:X26"/>
    <mergeCell ref="AA26:AB26"/>
    <mergeCell ref="Q27:R27"/>
    <mergeCell ref="W27:X27"/>
    <mergeCell ref="AA27:AB27"/>
    <mergeCell ref="Q28:R28"/>
    <mergeCell ref="W28:X28"/>
    <mergeCell ref="AA28:AB28"/>
    <mergeCell ref="Q23:R23"/>
    <mergeCell ref="W23:X23"/>
    <mergeCell ref="AA23:AB23"/>
    <mergeCell ref="Q24:R24"/>
    <mergeCell ref="W24:X24"/>
    <mergeCell ref="AA24:AB24"/>
    <mergeCell ref="Q25:R25"/>
    <mergeCell ref="W25:X25"/>
    <mergeCell ref="AA25:AB25"/>
    <mergeCell ref="Q18:R18"/>
    <mergeCell ref="W18:X18"/>
    <mergeCell ref="Q19:R19"/>
    <mergeCell ref="W19:X19"/>
    <mergeCell ref="AA19:AB19"/>
    <mergeCell ref="Q21:R21"/>
    <mergeCell ref="W21:X21"/>
    <mergeCell ref="AA21:AB21"/>
    <mergeCell ref="Q22:R22"/>
    <mergeCell ref="W22:X22"/>
    <mergeCell ref="AA22:AB22"/>
    <mergeCell ref="Q13:R13"/>
    <mergeCell ref="W13:X13"/>
    <mergeCell ref="AA13:AB13"/>
    <mergeCell ref="Q14:R14"/>
    <mergeCell ref="W14:X14"/>
    <mergeCell ref="AA14:AB14"/>
    <mergeCell ref="Q15:R15"/>
    <mergeCell ref="W15:X15"/>
    <mergeCell ref="Q17:R17"/>
    <mergeCell ref="W17:X17"/>
    <mergeCell ref="AA17:AB17"/>
    <mergeCell ref="B9:F9"/>
    <mergeCell ref="G9:Y9"/>
    <mergeCell ref="AB9:AD9"/>
    <mergeCell ref="AE9:AH9"/>
    <mergeCell ref="AI9:AK9"/>
    <mergeCell ref="AL9:AO9"/>
    <mergeCell ref="AP9:AS9"/>
    <mergeCell ref="AT9:AY9"/>
    <mergeCell ref="Q12:R12"/>
    <mergeCell ref="W12:X12"/>
    <mergeCell ref="AA12:AB12"/>
    <mergeCell ref="AF12:AG12"/>
    <mergeCell ref="AL7:AO7"/>
    <mergeCell ref="AP7:AS7"/>
    <mergeCell ref="AT7:AY7"/>
    <mergeCell ref="B8:F8"/>
    <mergeCell ref="G8:Y8"/>
    <mergeCell ref="AB8:AD8"/>
    <mergeCell ref="AE8:AH8"/>
    <mergeCell ref="AI8:AK8"/>
    <mergeCell ref="AL8:AO8"/>
    <mergeCell ref="AP8:AS8"/>
    <mergeCell ref="AT8:AY8"/>
    <mergeCell ref="B6:F6"/>
    <mergeCell ref="G6:Y6"/>
    <mergeCell ref="AB6:AD6"/>
    <mergeCell ref="AE6:AH6"/>
    <mergeCell ref="B7:F7"/>
    <mergeCell ref="G7:Y7"/>
    <mergeCell ref="AB7:AD7"/>
    <mergeCell ref="AE7:AH7"/>
    <mergeCell ref="AI7:AK7"/>
    <mergeCell ref="V1:AD1"/>
    <mergeCell ref="AE1:AM1"/>
    <mergeCell ref="AN1:AP1"/>
    <mergeCell ref="AQ1:AU1"/>
    <mergeCell ref="AV1:AZ1"/>
    <mergeCell ref="AN2:AP2"/>
    <mergeCell ref="AQ2:AU2"/>
    <mergeCell ref="AV2:AZ2"/>
    <mergeCell ref="AN3:AP3"/>
    <mergeCell ref="AQ3:AU3"/>
    <mergeCell ref="AV3:AZ3"/>
  </mergeCells>
  <phoneticPr fontId="30"/>
  <dataValidations count="9">
    <dataValidation type="textLength" operator="lessThanOrEqual" allowBlank="1" showInputMessage="1" showErrorMessage="1" error="フリー項目１は４０文字以内で入力してください。" sqref="G8:Y8" xr:uid="{00000000-0002-0000-0100-000000000000}">
      <formula1>40</formula1>
    </dataValidation>
    <dataValidation type="textLength" operator="lessThanOrEqual" allowBlank="1" showInputMessage="1" showErrorMessage="1" error="フリー項目２は４０文字以内で入力してください。" sqref="G9:Y9" xr:uid="{00000000-0002-0000-0100-000001000000}">
      <formula1>40</formula1>
    </dataValidation>
    <dataValidation type="decimal" operator="greaterThanOrEqual" allowBlank="1" showInputMessage="1" showErrorMessage="1" sqref="AA12:AB12 AA17:AB17 AA19:AB19" xr:uid="{00000000-0002-0000-0100-000002000000}">
      <formula1>0</formula1>
    </dataValidation>
    <dataValidation type="whole" operator="greaterThanOrEqual" allowBlank="1" showInputMessage="1" showErrorMessage="1" sqref="Q12:R12 W12:X12 Q17:R17 W17:X17 Q19:R19 W19:X19" xr:uid="{00000000-0002-0000-0100-000003000000}">
      <formula1>0</formula1>
    </dataValidation>
    <dataValidation type="list" allowBlank="1" showInputMessage="1" showErrorMessage="1" sqref="AF12" xr:uid="{00000000-0002-0000-0100-000004000000}">
      <formula1>"OK,NG"</formula1>
    </dataValidation>
    <dataValidation type="date" allowBlank="1" showInputMessage="1" showErrorMessage="1" sqref="AQ2:AU3 AE6:AH8 AL7:AO9" xr:uid="{00000000-0002-0000-0100-000005000000}">
      <formula1>36526</formula1>
      <formula2>2958465</formula2>
    </dataValidation>
    <dataValidation allowBlank="1" showInputMessage="1" showErrorMessage="1" sqref="G6:Y7 V2:AD3" xr:uid="{00000000-0002-0000-0100-000006000000}"/>
    <dataValidation type="textLength" showInputMessage="1" showErrorMessage="1" sqref="A1:C3" xr:uid="{00000000-0002-0000-0100-000007000000}">
      <formula1>1</formula1>
      <formula2>5</formula2>
    </dataValidation>
    <dataValidation type="textLength" operator="lessThanOrEqual" allowBlank="1" showInputMessage="1" showErrorMessage="1" sqref="AE2:AM3" xr:uid="{00000000-0002-0000-0100-000008000000}">
      <formula1>50</formula1>
    </dataValidation>
  </dataValidations>
  <printOptions horizontalCentered="1"/>
  <pageMargins left="0.25" right="0.25" top="0.75" bottom="0.75" header="0.3" footer="0.3"/>
  <pageSetup paperSize="9" scale="87" fitToHeight="0" orientation="landscape" r:id="rId4"/>
  <headerFooter>
    <oddFooter>&amp;R&amp;"Meiryo UI,標準"&amp;11MicroWorld Co., Ltd.©2020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Z30"/>
  <sheetViews>
    <sheetView showGridLines="0" zoomScale="75" zoomScaleNormal="75" workbookViewId="0">
      <selection sqref="A1:A3"/>
    </sheetView>
  </sheetViews>
  <sheetFormatPr defaultColWidth="9.33203125" defaultRowHeight="12.5" x14ac:dyDescent="0.2"/>
  <cols>
    <col min="1" max="1" width="22.77734375" style="4" customWidth="1"/>
    <col min="2" max="2" width="21.109375" style="4" customWidth="1"/>
    <col min="3" max="3" width="19.33203125" style="4" customWidth="1"/>
    <col min="4" max="4" width="17.109375" style="4" customWidth="1"/>
    <col min="5" max="29" width="3.33203125" style="4" customWidth="1"/>
    <col min="30" max="31" width="3.6640625" style="4" customWidth="1"/>
    <col min="32" max="40" width="3.33203125" style="4" customWidth="1"/>
    <col min="41" max="41" width="4" style="4" customWidth="1"/>
    <col min="42" max="52" width="3.6640625" style="4" customWidth="1"/>
    <col min="53" max="16384" width="9.33203125" style="4"/>
  </cols>
  <sheetData>
    <row r="1" spans="1:52" ht="15" x14ac:dyDescent="0.2">
      <c r="A1" s="233" t="str">
        <f>表紙!A1</f>
        <v>IT</v>
      </c>
      <c r="B1" s="236" t="s">
        <v>62</v>
      </c>
      <c r="C1" s="237"/>
      <c r="D1" s="237"/>
      <c r="E1" s="195" t="s">
        <v>30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 t="s">
        <v>31</v>
      </c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96" t="s">
        <v>0</v>
      </c>
      <c r="AJ1" s="97"/>
      <c r="AK1" s="97"/>
      <c r="AL1" s="97"/>
      <c r="AM1" s="97"/>
      <c r="AN1" s="97"/>
      <c r="AO1" s="98"/>
      <c r="AP1" s="195" t="s">
        <v>1</v>
      </c>
      <c r="AQ1" s="195"/>
      <c r="AR1" s="195"/>
      <c r="AS1" s="195"/>
      <c r="AT1" s="195"/>
      <c r="AU1" s="195" t="s">
        <v>2</v>
      </c>
      <c r="AV1" s="195"/>
      <c r="AW1" s="195"/>
      <c r="AX1" s="195"/>
      <c r="AY1" s="195"/>
      <c r="AZ1" s="195"/>
    </row>
    <row r="2" spans="1:52" ht="11.25" customHeight="1" x14ac:dyDescent="0.2">
      <c r="A2" s="234"/>
      <c r="B2" s="237"/>
      <c r="C2" s="237"/>
      <c r="D2" s="237"/>
      <c r="E2" s="235" t="str">
        <f>IF(表紙!V2="","",表紙!V2)</f>
        <v/>
      </c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 t="str">
        <f>IF(表紙!AE2="","",表紙!AE2)</f>
        <v>-</v>
      </c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99" t="str">
        <f>IF(表紙!AN2="","",表紙!AN2)</f>
        <v>第１版</v>
      </c>
      <c r="AJ2" s="100"/>
      <c r="AK2" s="100"/>
      <c r="AL2" s="100"/>
      <c r="AM2" s="100"/>
      <c r="AN2" s="100"/>
      <c r="AO2" s="101"/>
      <c r="AP2" s="196"/>
      <c r="AQ2" s="197"/>
      <c r="AR2" s="197"/>
      <c r="AS2" s="197"/>
      <c r="AT2" s="198"/>
      <c r="AU2" s="199" t="str">
        <f>IF(表紙!AV2="","",表紙!AV2)</f>
        <v/>
      </c>
      <c r="AV2" s="200"/>
      <c r="AW2" s="200"/>
      <c r="AX2" s="200"/>
      <c r="AY2" s="200"/>
      <c r="AZ2" s="201"/>
    </row>
    <row r="3" spans="1:52" ht="11.25" customHeight="1" x14ac:dyDescent="0.2">
      <c r="A3" s="234"/>
      <c r="B3" s="237"/>
      <c r="C3" s="237"/>
      <c r="D3" s="237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99" t="str">
        <f>IF(表紙!AN3="","",表紙!AN3)</f>
        <v>第２版</v>
      </c>
      <c r="AJ3" s="100"/>
      <c r="AK3" s="100"/>
      <c r="AL3" s="100"/>
      <c r="AM3" s="100"/>
      <c r="AN3" s="100"/>
      <c r="AO3" s="101"/>
      <c r="AP3" s="202" t="str">
        <f>IF(表紙!AQ3="","",表紙!AQ3)</f>
        <v/>
      </c>
      <c r="AQ3" s="202"/>
      <c r="AR3" s="202"/>
      <c r="AS3" s="202"/>
      <c r="AT3" s="202"/>
      <c r="AU3" s="203" t="str">
        <f>IF(表紙!AV3="","",表紙!AV3)</f>
        <v/>
      </c>
      <c r="AV3" s="203"/>
      <c r="AW3" s="203"/>
      <c r="AX3" s="203"/>
      <c r="AY3" s="203"/>
      <c r="AZ3" s="203"/>
    </row>
    <row r="4" spans="1:52" ht="2.25" customHeight="1" x14ac:dyDescent="0.2">
      <c r="AU4" s="41"/>
      <c r="AV4" s="41"/>
      <c r="AW4" s="41"/>
      <c r="AX4" s="41"/>
      <c r="AY4" s="41"/>
      <c r="AZ4" s="41"/>
    </row>
    <row r="5" spans="1:52" s="33" customFormat="1" ht="22.5" customHeight="1" x14ac:dyDescent="0.2">
      <c r="A5" s="34" t="str">
        <f>表紙!B6</f>
        <v>シナリオＩＤ</v>
      </c>
      <c r="B5" s="204" t="str">
        <f>IF(シナリオＩＤ="","",シナリオＩＤ)</f>
        <v>IT</v>
      </c>
      <c r="C5" s="204"/>
      <c r="D5" s="204"/>
      <c r="E5" s="205" t="str">
        <f>表紙!B7</f>
        <v>シナリオ名</v>
      </c>
      <c r="F5" s="205"/>
      <c r="G5" s="205"/>
      <c r="H5" s="205"/>
      <c r="I5" s="205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39"/>
      <c r="AE5" s="40"/>
      <c r="AF5" s="206" t="s">
        <v>63</v>
      </c>
      <c r="AG5" s="207"/>
      <c r="AH5" s="207"/>
      <c r="AI5" s="207"/>
      <c r="AJ5" s="207"/>
      <c r="AK5" s="207"/>
      <c r="AL5" s="207"/>
      <c r="AM5" s="207"/>
      <c r="AN5" s="208"/>
      <c r="AO5" s="42"/>
      <c r="AP5" s="209" t="s">
        <v>64</v>
      </c>
      <c r="AQ5" s="210"/>
      <c r="AR5" s="210"/>
      <c r="AS5" s="210"/>
      <c r="AT5" s="210"/>
      <c r="AU5" s="210"/>
      <c r="AV5" s="210"/>
      <c r="AW5" s="210"/>
      <c r="AX5" s="210"/>
      <c r="AY5" s="210"/>
      <c r="AZ5" s="211"/>
    </row>
    <row r="6" spans="1:52" ht="50.25" customHeight="1" x14ac:dyDescent="0.2">
      <c r="A6" s="35" t="s">
        <v>65</v>
      </c>
      <c r="B6" s="212" t="s">
        <v>19</v>
      </c>
      <c r="C6" s="213"/>
      <c r="D6" s="213"/>
      <c r="E6" s="205" t="s">
        <v>8</v>
      </c>
      <c r="F6" s="205"/>
      <c r="G6" s="205"/>
      <c r="H6" s="205"/>
      <c r="I6" s="205"/>
      <c r="J6" s="205" t="s">
        <v>9</v>
      </c>
      <c r="K6" s="205"/>
      <c r="L6" s="205"/>
      <c r="M6" s="205"/>
      <c r="N6" s="205"/>
      <c r="O6" s="205" t="s">
        <v>10</v>
      </c>
      <c r="P6" s="205"/>
      <c r="Q6" s="205"/>
      <c r="R6" s="205"/>
      <c r="S6" s="205"/>
      <c r="T6" s="205" t="s">
        <v>20</v>
      </c>
      <c r="U6" s="205"/>
      <c r="V6" s="205"/>
      <c r="W6" s="205"/>
      <c r="X6" s="205"/>
      <c r="Y6" s="205" t="s">
        <v>66</v>
      </c>
      <c r="Z6" s="205"/>
      <c r="AA6" s="205"/>
      <c r="AB6" s="205"/>
      <c r="AC6" s="205"/>
      <c r="AD6" s="212" t="s">
        <v>21</v>
      </c>
      <c r="AE6" s="214"/>
      <c r="AF6" s="215" t="s">
        <v>67</v>
      </c>
      <c r="AG6" s="205"/>
      <c r="AH6" s="205"/>
      <c r="AI6" s="215" t="s">
        <v>68</v>
      </c>
      <c r="AJ6" s="205"/>
      <c r="AK6" s="205"/>
      <c r="AL6" s="215" t="s">
        <v>69</v>
      </c>
      <c r="AM6" s="205"/>
      <c r="AN6" s="205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5"/>
      <c r="AZ6" s="52"/>
    </row>
    <row r="7" spans="1:52" ht="22.5" customHeight="1" x14ac:dyDescent="0.2">
      <c r="A7" s="36"/>
      <c r="B7" s="227"/>
      <c r="C7" s="228"/>
      <c r="D7" s="229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1"/>
      <c r="AE7" s="232"/>
      <c r="AF7" s="223"/>
      <c r="AG7" s="223"/>
      <c r="AH7" s="223"/>
      <c r="AI7" s="224"/>
      <c r="AJ7" s="225"/>
      <c r="AK7" s="226"/>
      <c r="AL7" s="216"/>
      <c r="AM7" s="216"/>
      <c r="AN7" s="216"/>
      <c r="AO7" s="46"/>
      <c r="AP7" s="47"/>
      <c r="AQ7" s="48"/>
      <c r="AR7" s="48"/>
      <c r="AS7" s="48"/>
      <c r="AT7" s="48"/>
      <c r="AU7" s="48"/>
      <c r="AV7" s="49"/>
      <c r="AW7" s="49"/>
      <c r="AX7" s="49"/>
      <c r="AY7" s="49"/>
      <c r="AZ7" s="53"/>
    </row>
    <row r="8" spans="1:52" ht="22.5" customHeight="1" x14ac:dyDescent="0.2">
      <c r="A8" s="37"/>
      <c r="B8" s="217"/>
      <c r="C8" s="218"/>
      <c r="D8" s="219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1"/>
      <c r="AE8" s="222"/>
      <c r="AF8" s="223"/>
      <c r="AG8" s="223"/>
      <c r="AH8" s="223"/>
      <c r="AI8" s="224"/>
      <c r="AJ8" s="225"/>
      <c r="AK8" s="226"/>
      <c r="AL8" s="216"/>
      <c r="AM8" s="216"/>
      <c r="AN8" s="216"/>
      <c r="AO8" s="46"/>
      <c r="AP8" s="47"/>
      <c r="AQ8" s="48"/>
      <c r="AR8" s="48"/>
      <c r="AS8" s="48"/>
      <c r="AT8" s="48"/>
      <c r="AU8" s="48"/>
      <c r="AV8" s="49"/>
      <c r="AW8" s="49"/>
      <c r="AX8" s="49"/>
      <c r="AY8" s="49"/>
      <c r="AZ8" s="53"/>
    </row>
    <row r="9" spans="1:52" ht="22.5" customHeight="1" x14ac:dyDescent="0.2">
      <c r="A9" s="37"/>
      <c r="B9" s="217"/>
      <c r="C9" s="218"/>
      <c r="D9" s="219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1"/>
      <c r="AE9" s="222"/>
      <c r="AF9" s="223"/>
      <c r="AG9" s="223"/>
      <c r="AH9" s="223"/>
      <c r="AI9" s="224"/>
      <c r="AJ9" s="225"/>
      <c r="AK9" s="226"/>
      <c r="AL9" s="216"/>
      <c r="AM9" s="216"/>
      <c r="AN9" s="216"/>
      <c r="AO9" s="46"/>
      <c r="AP9" s="47"/>
      <c r="AQ9" s="48"/>
      <c r="AR9" s="48"/>
      <c r="AS9" s="48"/>
      <c r="AT9" s="48"/>
      <c r="AU9" s="48"/>
      <c r="AV9" s="49"/>
      <c r="AW9" s="49"/>
      <c r="AX9" s="49"/>
      <c r="AY9" s="49"/>
      <c r="AZ9" s="53"/>
    </row>
    <row r="10" spans="1:52" ht="22.5" customHeight="1" x14ac:dyDescent="0.2">
      <c r="A10" s="37"/>
      <c r="B10" s="217"/>
      <c r="C10" s="218"/>
      <c r="D10" s="219"/>
      <c r="E10" s="220" t="str">
        <f t="shared" ref="E10:E30" ca="1" si="0">IF(ISERROR(INDIRECT("'"&amp;$A10&amp;"'!$B$6")),"",INDIRECT("'"&amp;$A10&amp;"'!$B$6"))</f>
        <v/>
      </c>
      <c r="F10" s="220"/>
      <c r="G10" s="220"/>
      <c r="H10" s="220"/>
      <c r="I10" s="220"/>
      <c r="J10" s="220" t="str">
        <f t="shared" ref="J10:J30" ca="1" si="1">IF(ISERROR(INDIRECT("'"&amp;$A10&amp;"'!$D$6")),"",INDIRECT("'"&amp;$A10&amp;"'!$D$6"))</f>
        <v/>
      </c>
      <c r="K10" s="220"/>
      <c r="L10" s="220"/>
      <c r="M10" s="220"/>
      <c r="N10" s="220"/>
      <c r="O10" s="220" t="str">
        <f t="shared" ref="O10:O30" ca="1" si="2">IF(ISERROR(INDIRECT("'"&amp;$A10&amp;"'!$F$6")),"",INDIRECT("'"&amp;$A10&amp;"'!$F$6"))</f>
        <v/>
      </c>
      <c r="P10" s="220"/>
      <c r="Q10" s="220"/>
      <c r="R10" s="220"/>
      <c r="S10" s="220"/>
      <c r="T10" s="220" t="str">
        <f t="shared" ref="T10:T30" ca="1" si="3">IF(ISERROR(INDIRECT("'"&amp;$A10&amp;"'!$H$6")),"",INDIRECT("'"&amp;$A10&amp;"'!$H$6"))</f>
        <v/>
      </c>
      <c r="U10" s="220"/>
      <c r="V10" s="220"/>
      <c r="W10" s="220"/>
      <c r="X10" s="220"/>
      <c r="Y10" s="220" t="str">
        <f t="shared" ref="Y10:Y30" ca="1" si="4">IF(ISERROR(INDIRECT("'"&amp;$A10&amp;"'!$J$6")),"",INDIRECT("'"&amp;$A10&amp;"'!$J$6"))</f>
        <v/>
      </c>
      <c r="Z10" s="220"/>
      <c r="AA10" s="220"/>
      <c r="AB10" s="220"/>
      <c r="AC10" s="220"/>
      <c r="AD10" s="221"/>
      <c r="AE10" s="222"/>
      <c r="AF10" s="223" t="str">
        <f t="shared" ref="AF10:AF30" ca="1" si="5">IF($A10="","",IF(ISERROR(INDIRECT("'"&amp;$A10&amp;"'!D:D")),"",COUNTA(INDIRECT("'"&amp;$A10&amp;"'!D:D"))-2))</f>
        <v/>
      </c>
      <c r="AG10" s="223"/>
      <c r="AH10" s="223"/>
      <c r="AI10" s="224" t="str">
        <f ca="1">IF($A10="","",IF(ISERROR(INDIRECT("'"&amp;$A10&amp;"'!O:O")),"",IF(表紙!$AE$6&lt;&gt;"",COUNTIF(INDIRECT("'"&amp;$A10&amp;"'!O:O"),"&lt;="&amp;表紙!$AE$6),"")))</f>
        <v/>
      </c>
      <c r="AJ10" s="225"/>
      <c r="AK10" s="226"/>
      <c r="AL10" s="216" t="str">
        <f ca="1">IF(OR($AF10={"",0}),"",IF($AI10="","",$AI10/$AF10))</f>
        <v/>
      </c>
      <c r="AM10" s="216"/>
      <c r="AN10" s="216"/>
      <c r="AO10" s="46"/>
      <c r="AP10" s="47"/>
      <c r="AQ10" s="48"/>
      <c r="AR10" s="48"/>
      <c r="AS10" s="48"/>
      <c r="AT10" s="48"/>
      <c r="AU10" s="48"/>
      <c r="AV10" s="49"/>
      <c r="AW10" s="49"/>
      <c r="AX10" s="49"/>
      <c r="AY10" s="49"/>
      <c r="AZ10" s="53"/>
    </row>
    <row r="11" spans="1:52" ht="22.5" customHeight="1" x14ac:dyDescent="0.2">
      <c r="A11" s="37"/>
      <c r="B11" s="217"/>
      <c r="C11" s="218"/>
      <c r="D11" s="219"/>
      <c r="E11" s="220" t="str">
        <f t="shared" ca="1" si="0"/>
        <v/>
      </c>
      <c r="F11" s="220"/>
      <c r="G11" s="220"/>
      <c r="H11" s="220"/>
      <c r="I11" s="220"/>
      <c r="J11" s="220" t="str">
        <f t="shared" ca="1" si="1"/>
        <v/>
      </c>
      <c r="K11" s="220"/>
      <c r="L11" s="220"/>
      <c r="M11" s="220"/>
      <c r="N11" s="220"/>
      <c r="O11" s="220" t="str">
        <f t="shared" ca="1" si="2"/>
        <v/>
      </c>
      <c r="P11" s="220"/>
      <c r="Q11" s="220"/>
      <c r="R11" s="220"/>
      <c r="S11" s="220"/>
      <c r="T11" s="220" t="str">
        <f t="shared" ca="1" si="3"/>
        <v/>
      </c>
      <c r="U11" s="220"/>
      <c r="V11" s="220"/>
      <c r="W11" s="220"/>
      <c r="X11" s="220"/>
      <c r="Y11" s="220" t="str">
        <f t="shared" ca="1" si="4"/>
        <v/>
      </c>
      <c r="Z11" s="220"/>
      <c r="AA11" s="220"/>
      <c r="AB11" s="220"/>
      <c r="AC11" s="220"/>
      <c r="AD11" s="221"/>
      <c r="AE11" s="222"/>
      <c r="AF11" s="223" t="str">
        <f t="shared" ca="1" si="5"/>
        <v/>
      </c>
      <c r="AG11" s="223"/>
      <c r="AH11" s="223"/>
      <c r="AI11" s="224" t="str">
        <f ca="1">IF($A11="","",IF(ISERROR(INDIRECT("'"&amp;$A11&amp;"'!O:O")),"",IF(表紙!$AE$6&lt;&gt;"",COUNTIF(INDIRECT("'"&amp;$A11&amp;"'!O:O"),"&lt;="&amp;表紙!$AE$6),"")))</f>
        <v/>
      </c>
      <c r="AJ11" s="225"/>
      <c r="AK11" s="226"/>
      <c r="AL11" s="216" t="str">
        <f ca="1">IF(OR($AF11={"",0}),"",IF($AI11="","",$AI11/$AF11))</f>
        <v/>
      </c>
      <c r="AM11" s="216"/>
      <c r="AN11" s="216"/>
      <c r="AO11" s="47"/>
      <c r="AP11" s="47"/>
      <c r="AQ11" s="48"/>
      <c r="AR11" s="48"/>
      <c r="AS11" s="48"/>
      <c r="AT11" s="48"/>
      <c r="AU11" s="48"/>
      <c r="AV11" s="49"/>
      <c r="AW11" s="49"/>
      <c r="AX11" s="49"/>
      <c r="AY11" s="49"/>
      <c r="AZ11" s="53"/>
    </row>
    <row r="12" spans="1:52" ht="22.5" customHeight="1" x14ac:dyDescent="0.2">
      <c r="A12" s="37"/>
      <c r="B12" s="217"/>
      <c r="C12" s="218"/>
      <c r="D12" s="219"/>
      <c r="E12" s="220" t="str">
        <f t="shared" ca="1" si="0"/>
        <v/>
      </c>
      <c r="F12" s="220"/>
      <c r="G12" s="220"/>
      <c r="H12" s="220"/>
      <c r="I12" s="220"/>
      <c r="J12" s="220" t="str">
        <f t="shared" ca="1" si="1"/>
        <v/>
      </c>
      <c r="K12" s="220"/>
      <c r="L12" s="220"/>
      <c r="M12" s="220"/>
      <c r="N12" s="220"/>
      <c r="O12" s="220" t="str">
        <f t="shared" ca="1" si="2"/>
        <v/>
      </c>
      <c r="P12" s="220"/>
      <c r="Q12" s="220"/>
      <c r="R12" s="220"/>
      <c r="S12" s="220"/>
      <c r="T12" s="220" t="str">
        <f t="shared" ca="1" si="3"/>
        <v/>
      </c>
      <c r="U12" s="220"/>
      <c r="V12" s="220"/>
      <c r="W12" s="220"/>
      <c r="X12" s="220"/>
      <c r="Y12" s="220" t="str">
        <f t="shared" ca="1" si="4"/>
        <v/>
      </c>
      <c r="Z12" s="220"/>
      <c r="AA12" s="220"/>
      <c r="AB12" s="220"/>
      <c r="AC12" s="220"/>
      <c r="AD12" s="221"/>
      <c r="AE12" s="222"/>
      <c r="AF12" s="223" t="str">
        <f t="shared" ca="1" si="5"/>
        <v/>
      </c>
      <c r="AG12" s="223"/>
      <c r="AH12" s="223"/>
      <c r="AI12" s="224" t="str">
        <f ca="1">IF($A12="","",IF(ISERROR(INDIRECT("'"&amp;$A12&amp;"'!O:O")),"",IF(表紙!$AE$6&lt;&gt;"",COUNTIF(INDIRECT("'"&amp;$A12&amp;"'!O:O"),"&lt;="&amp;表紙!$AE$6),"")))</f>
        <v/>
      </c>
      <c r="AJ12" s="225"/>
      <c r="AK12" s="226"/>
      <c r="AL12" s="216" t="str">
        <f ca="1">IF(OR($AF12={"",0}),"",IF($AI12="","",$AI12/$AF12))</f>
        <v/>
      </c>
      <c r="AM12" s="216"/>
      <c r="AN12" s="216"/>
      <c r="AO12" s="47"/>
      <c r="AP12" s="47"/>
      <c r="AQ12" s="48"/>
      <c r="AR12" s="48"/>
      <c r="AS12" s="48"/>
      <c r="AT12" s="48"/>
      <c r="AU12" s="48"/>
      <c r="AV12" s="49"/>
      <c r="AW12" s="49"/>
      <c r="AX12" s="49"/>
      <c r="AY12" s="49"/>
      <c r="AZ12" s="53"/>
    </row>
    <row r="13" spans="1:52" ht="22.5" customHeight="1" x14ac:dyDescent="0.2">
      <c r="A13" s="37"/>
      <c r="B13" s="217"/>
      <c r="C13" s="218"/>
      <c r="D13" s="219"/>
      <c r="E13" s="220" t="str">
        <f t="shared" ca="1" si="0"/>
        <v/>
      </c>
      <c r="F13" s="220"/>
      <c r="G13" s="220"/>
      <c r="H13" s="220"/>
      <c r="I13" s="220"/>
      <c r="J13" s="220" t="str">
        <f t="shared" ca="1" si="1"/>
        <v/>
      </c>
      <c r="K13" s="220"/>
      <c r="L13" s="220"/>
      <c r="M13" s="220"/>
      <c r="N13" s="220"/>
      <c r="O13" s="220" t="str">
        <f t="shared" ca="1" si="2"/>
        <v/>
      </c>
      <c r="P13" s="220"/>
      <c r="Q13" s="220"/>
      <c r="R13" s="220"/>
      <c r="S13" s="220"/>
      <c r="T13" s="220" t="str">
        <f t="shared" ca="1" si="3"/>
        <v/>
      </c>
      <c r="U13" s="220"/>
      <c r="V13" s="220"/>
      <c r="W13" s="220"/>
      <c r="X13" s="220"/>
      <c r="Y13" s="220" t="str">
        <f t="shared" ca="1" si="4"/>
        <v/>
      </c>
      <c r="Z13" s="220"/>
      <c r="AA13" s="220"/>
      <c r="AB13" s="220"/>
      <c r="AC13" s="220"/>
      <c r="AD13" s="221"/>
      <c r="AE13" s="222"/>
      <c r="AF13" s="223" t="str">
        <f t="shared" ca="1" si="5"/>
        <v/>
      </c>
      <c r="AG13" s="223"/>
      <c r="AH13" s="223"/>
      <c r="AI13" s="224" t="str">
        <f ca="1">IF($A13="","",IF(ISERROR(INDIRECT("'"&amp;$A13&amp;"'!O:O")),"",IF(表紙!$AE$6&lt;&gt;"",COUNTIF(INDIRECT("'"&amp;$A13&amp;"'!O:O"),"&lt;="&amp;表紙!$AE$6),"")))</f>
        <v/>
      </c>
      <c r="AJ13" s="225"/>
      <c r="AK13" s="226"/>
      <c r="AL13" s="216" t="str">
        <f ca="1">IF(OR($AF13={"",0}),"",IF($AI13="","",$AI13/$AF13))</f>
        <v/>
      </c>
      <c r="AM13" s="216"/>
      <c r="AN13" s="216"/>
      <c r="AO13" s="47"/>
      <c r="AP13" s="47"/>
      <c r="AQ13" s="48"/>
      <c r="AR13" s="48"/>
      <c r="AS13" s="48"/>
      <c r="AT13" s="48"/>
      <c r="AU13" s="48"/>
      <c r="AV13" s="49"/>
      <c r="AW13" s="49"/>
      <c r="AX13" s="49"/>
      <c r="AY13" s="49"/>
      <c r="AZ13" s="53"/>
    </row>
    <row r="14" spans="1:52" ht="22.5" customHeight="1" x14ac:dyDescent="0.2">
      <c r="A14" s="37"/>
      <c r="B14" s="217"/>
      <c r="C14" s="218"/>
      <c r="D14" s="219"/>
      <c r="E14" s="220" t="str">
        <f t="shared" ca="1" si="0"/>
        <v/>
      </c>
      <c r="F14" s="220"/>
      <c r="G14" s="220"/>
      <c r="H14" s="220"/>
      <c r="I14" s="220"/>
      <c r="J14" s="220" t="str">
        <f t="shared" ca="1" si="1"/>
        <v/>
      </c>
      <c r="K14" s="220"/>
      <c r="L14" s="220"/>
      <c r="M14" s="220"/>
      <c r="N14" s="220"/>
      <c r="O14" s="220" t="str">
        <f t="shared" ca="1" si="2"/>
        <v/>
      </c>
      <c r="P14" s="220"/>
      <c r="Q14" s="220"/>
      <c r="R14" s="220"/>
      <c r="S14" s="220"/>
      <c r="T14" s="220" t="str">
        <f t="shared" ca="1" si="3"/>
        <v/>
      </c>
      <c r="U14" s="220"/>
      <c r="V14" s="220"/>
      <c r="W14" s="220"/>
      <c r="X14" s="220"/>
      <c r="Y14" s="220" t="str">
        <f t="shared" ca="1" si="4"/>
        <v/>
      </c>
      <c r="Z14" s="220"/>
      <c r="AA14" s="220"/>
      <c r="AB14" s="220"/>
      <c r="AC14" s="220"/>
      <c r="AD14" s="221"/>
      <c r="AE14" s="222"/>
      <c r="AF14" s="223" t="str">
        <f t="shared" ca="1" si="5"/>
        <v/>
      </c>
      <c r="AG14" s="223"/>
      <c r="AH14" s="223"/>
      <c r="AI14" s="224" t="str">
        <f ca="1">IF($A14="","",IF(ISERROR(INDIRECT("'"&amp;$A14&amp;"'!O:O")),"",IF(表紙!$AE$6&lt;&gt;"",COUNTIF(INDIRECT("'"&amp;$A14&amp;"'!O:O"),"&lt;="&amp;表紙!$AE$6),"")))</f>
        <v/>
      </c>
      <c r="AJ14" s="225"/>
      <c r="AK14" s="226"/>
      <c r="AL14" s="216" t="str">
        <f ca="1">IF(OR($AF14={"",0}),"",IF($AI14="","",$AI14/$AF14))</f>
        <v/>
      </c>
      <c r="AM14" s="216"/>
      <c r="AN14" s="216"/>
      <c r="AO14" s="47"/>
      <c r="AP14" s="47"/>
      <c r="AQ14" s="48"/>
      <c r="AR14" s="48"/>
      <c r="AS14" s="48"/>
      <c r="AT14" s="48"/>
      <c r="AU14" s="48"/>
      <c r="AV14" s="49"/>
      <c r="AW14" s="49"/>
      <c r="AX14" s="49"/>
      <c r="AY14" s="49"/>
      <c r="AZ14" s="53"/>
    </row>
    <row r="15" spans="1:52" ht="22.5" customHeight="1" x14ac:dyDescent="0.2">
      <c r="A15" s="37"/>
      <c r="B15" s="217"/>
      <c r="C15" s="218"/>
      <c r="D15" s="219"/>
      <c r="E15" s="220" t="str">
        <f t="shared" ca="1" si="0"/>
        <v/>
      </c>
      <c r="F15" s="220"/>
      <c r="G15" s="220"/>
      <c r="H15" s="220"/>
      <c r="I15" s="220"/>
      <c r="J15" s="220" t="str">
        <f t="shared" ca="1" si="1"/>
        <v/>
      </c>
      <c r="K15" s="220"/>
      <c r="L15" s="220"/>
      <c r="M15" s="220"/>
      <c r="N15" s="220"/>
      <c r="O15" s="220" t="str">
        <f t="shared" ca="1" si="2"/>
        <v/>
      </c>
      <c r="P15" s="220"/>
      <c r="Q15" s="220"/>
      <c r="R15" s="220"/>
      <c r="S15" s="220"/>
      <c r="T15" s="220" t="str">
        <f t="shared" ca="1" si="3"/>
        <v/>
      </c>
      <c r="U15" s="220"/>
      <c r="V15" s="220"/>
      <c r="W15" s="220"/>
      <c r="X15" s="220"/>
      <c r="Y15" s="220" t="str">
        <f t="shared" ca="1" si="4"/>
        <v/>
      </c>
      <c r="Z15" s="220"/>
      <c r="AA15" s="220"/>
      <c r="AB15" s="220"/>
      <c r="AC15" s="220"/>
      <c r="AD15" s="221"/>
      <c r="AE15" s="222"/>
      <c r="AF15" s="223" t="str">
        <f t="shared" ca="1" si="5"/>
        <v/>
      </c>
      <c r="AG15" s="223"/>
      <c r="AH15" s="223"/>
      <c r="AI15" s="224" t="str">
        <f ca="1">IF($A15="","",IF(ISERROR(INDIRECT("'"&amp;$A15&amp;"'!O:O")),"",IF(表紙!$AE$6&lt;&gt;"",COUNTIF(INDIRECT("'"&amp;$A15&amp;"'!O:O"),"&lt;="&amp;表紙!$AE$6),"")))</f>
        <v/>
      </c>
      <c r="AJ15" s="225"/>
      <c r="AK15" s="226"/>
      <c r="AL15" s="216" t="str">
        <f ca="1">IF(OR($AF15={"",0}),"",IF($AI15="","",$AI15/$AF15))</f>
        <v/>
      </c>
      <c r="AM15" s="216"/>
      <c r="AN15" s="216"/>
      <c r="AO15" s="47"/>
      <c r="AP15" s="47"/>
      <c r="AQ15" s="48"/>
      <c r="AR15" s="48"/>
      <c r="AS15" s="48"/>
      <c r="AT15" s="48"/>
      <c r="AU15" s="48"/>
      <c r="AV15" s="49"/>
      <c r="AW15" s="49"/>
      <c r="AX15" s="49"/>
      <c r="AY15" s="49"/>
      <c r="AZ15" s="53"/>
    </row>
    <row r="16" spans="1:52" ht="22.5" customHeight="1" x14ac:dyDescent="0.2">
      <c r="A16" s="37"/>
      <c r="B16" s="217"/>
      <c r="C16" s="218"/>
      <c r="D16" s="219"/>
      <c r="E16" s="220" t="str">
        <f t="shared" ca="1" si="0"/>
        <v/>
      </c>
      <c r="F16" s="220"/>
      <c r="G16" s="220"/>
      <c r="H16" s="220"/>
      <c r="I16" s="220"/>
      <c r="J16" s="220" t="str">
        <f t="shared" ca="1" si="1"/>
        <v/>
      </c>
      <c r="K16" s="220"/>
      <c r="L16" s="220"/>
      <c r="M16" s="220"/>
      <c r="N16" s="220"/>
      <c r="O16" s="220" t="str">
        <f t="shared" ca="1" si="2"/>
        <v/>
      </c>
      <c r="P16" s="220"/>
      <c r="Q16" s="220"/>
      <c r="R16" s="220"/>
      <c r="S16" s="220"/>
      <c r="T16" s="220" t="str">
        <f t="shared" ca="1" si="3"/>
        <v/>
      </c>
      <c r="U16" s="220"/>
      <c r="V16" s="220"/>
      <c r="W16" s="220"/>
      <c r="X16" s="220"/>
      <c r="Y16" s="220" t="str">
        <f t="shared" ca="1" si="4"/>
        <v/>
      </c>
      <c r="Z16" s="220"/>
      <c r="AA16" s="220"/>
      <c r="AB16" s="220"/>
      <c r="AC16" s="220"/>
      <c r="AD16" s="221"/>
      <c r="AE16" s="222"/>
      <c r="AF16" s="223" t="str">
        <f t="shared" ca="1" si="5"/>
        <v/>
      </c>
      <c r="AG16" s="223"/>
      <c r="AH16" s="223"/>
      <c r="AI16" s="224" t="str">
        <f ca="1">IF($A16="","",IF(ISERROR(INDIRECT("'"&amp;$A16&amp;"'!O:O")),"",IF(表紙!$AE$6&lt;&gt;"",COUNTIF(INDIRECT("'"&amp;$A16&amp;"'!O:O"),"&lt;="&amp;表紙!$AE$6),"")))</f>
        <v/>
      </c>
      <c r="AJ16" s="225"/>
      <c r="AK16" s="226"/>
      <c r="AL16" s="216" t="str">
        <f ca="1">IF(OR($AF16={"",0}),"",IF($AI16="","",$AI16/$AF16))</f>
        <v/>
      </c>
      <c r="AM16" s="216"/>
      <c r="AN16" s="216"/>
      <c r="AO16" s="47"/>
      <c r="AP16" s="47"/>
      <c r="AQ16" s="48"/>
      <c r="AR16" s="48"/>
      <c r="AS16" s="48"/>
      <c r="AT16" s="48"/>
      <c r="AU16" s="48"/>
      <c r="AV16" s="49"/>
      <c r="AW16" s="49"/>
      <c r="AX16" s="49"/>
      <c r="AY16" s="49"/>
      <c r="AZ16" s="53"/>
    </row>
    <row r="17" spans="1:52" ht="22.5" customHeight="1" x14ac:dyDescent="0.2">
      <c r="A17" s="37"/>
      <c r="B17" s="217"/>
      <c r="C17" s="218"/>
      <c r="D17" s="219"/>
      <c r="E17" s="220" t="str">
        <f t="shared" ca="1" si="0"/>
        <v/>
      </c>
      <c r="F17" s="220"/>
      <c r="G17" s="220"/>
      <c r="H17" s="220"/>
      <c r="I17" s="220"/>
      <c r="J17" s="220" t="str">
        <f t="shared" ca="1" si="1"/>
        <v/>
      </c>
      <c r="K17" s="220"/>
      <c r="L17" s="220"/>
      <c r="M17" s="220"/>
      <c r="N17" s="220"/>
      <c r="O17" s="220" t="str">
        <f t="shared" ca="1" si="2"/>
        <v/>
      </c>
      <c r="P17" s="220"/>
      <c r="Q17" s="220"/>
      <c r="R17" s="220"/>
      <c r="S17" s="220"/>
      <c r="T17" s="220" t="str">
        <f t="shared" ca="1" si="3"/>
        <v/>
      </c>
      <c r="U17" s="220"/>
      <c r="V17" s="220"/>
      <c r="W17" s="220"/>
      <c r="X17" s="220"/>
      <c r="Y17" s="220" t="str">
        <f t="shared" ca="1" si="4"/>
        <v/>
      </c>
      <c r="Z17" s="220"/>
      <c r="AA17" s="220"/>
      <c r="AB17" s="220"/>
      <c r="AC17" s="220"/>
      <c r="AD17" s="221"/>
      <c r="AE17" s="222"/>
      <c r="AF17" s="223" t="str">
        <f t="shared" ca="1" si="5"/>
        <v/>
      </c>
      <c r="AG17" s="223"/>
      <c r="AH17" s="223"/>
      <c r="AI17" s="224" t="str">
        <f ca="1">IF($A17="","",IF(ISERROR(INDIRECT("'"&amp;$A17&amp;"'!O:O")),"",IF(表紙!$AE$6&lt;&gt;"",COUNTIF(INDIRECT("'"&amp;$A17&amp;"'!O:O"),"&lt;="&amp;表紙!$AE$6),"")))</f>
        <v/>
      </c>
      <c r="AJ17" s="225"/>
      <c r="AK17" s="226"/>
      <c r="AL17" s="216" t="str">
        <f ca="1">IF(OR($AF17={"",0}),"",IF($AI17="","",$AI17/$AF17))</f>
        <v/>
      </c>
      <c r="AM17" s="216"/>
      <c r="AN17" s="216"/>
      <c r="AO17" s="47"/>
      <c r="AP17" s="47"/>
      <c r="AQ17" s="48"/>
      <c r="AR17" s="48"/>
      <c r="AS17" s="48"/>
      <c r="AT17" s="48"/>
      <c r="AU17" s="48"/>
      <c r="AV17" s="49"/>
      <c r="AW17" s="49"/>
      <c r="AX17" s="49"/>
      <c r="AY17" s="49"/>
      <c r="AZ17" s="53"/>
    </row>
    <row r="18" spans="1:52" ht="22.5" customHeight="1" x14ac:dyDescent="0.2">
      <c r="A18" s="37"/>
      <c r="B18" s="217"/>
      <c r="C18" s="218"/>
      <c r="D18" s="219"/>
      <c r="E18" s="220" t="str">
        <f t="shared" ca="1" si="0"/>
        <v/>
      </c>
      <c r="F18" s="220"/>
      <c r="G18" s="220"/>
      <c r="H18" s="220"/>
      <c r="I18" s="220"/>
      <c r="J18" s="220" t="str">
        <f t="shared" ca="1" si="1"/>
        <v/>
      </c>
      <c r="K18" s="220"/>
      <c r="L18" s="220"/>
      <c r="M18" s="220"/>
      <c r="N18" s="220"/>
      <c r="O18" s="220" t="str">
        <f t="shared" ca="1" si="2"/>
        <v/>
      </c>
      <c r="P18" s="220"/>
      <c r="Q18" s="220"/>
      <c r="R18" s="220"/>
      <c r="S18" s="220"/>
      <c r="T18" s="220" t="str">
        <f t="shared" ca="1" si="3"/>
        <v/>
      </c>
      <c r="U18" s="220"/>
      <c r="V18" s="220"/>
      <c r="W18" s="220"/>
      <c r="X18" s="220"/>
      <c r="Y18" s="220" t="str">
        <f t="shared" ca="1" si="4"/>
        <v/>
      </c>
      <c r="Z18" s="220"/>
      <c r="AA18" s="220"/>
      <c r="AB18" s="220"/>
      <c r="AC18" s="220"/>
      <c r="AD18" s="221"/>
      <c r="AE18" s="222"/>
      <c r="AF18" s="223" t="str">
        <f t="shared" ca="1" si="5"/>
        <v/>
      </c>
      <c r="AG18" s="223"/>
      <c r="AH18" s="223"/>
      <c r="AI18" s="224" t="str">
        <f ca="1">IF($A18="","",IF(ISERROR(INDIRECT("'"&amp;$A18&amp;"'!O:O")),"",IF(表紙!$AE$6&lt;&gt;"",COUNTIF(INDIRECT("'"&amp;$A18&amp;"'!O:O"),"&lt;="&amp;表紙!$AE$6),"")))</f>
        <v/>
      </c>
      <c r="AJ18" s="225"/>
      <c r="AK18" s="226"/>
      <c r="AL18" s="216" t="str">
        <f ca="1">IF(OR($AF18={"",0}),"",IF($AI18="","",$AI18/$AF18))</f>
        <v/>
      </c>
      <c r="AM18" s="216"/>
      <c r="AN18" s="216"/>
      <c r="AO18" s="47"/>
      <c r="AP18" s="47"/>
      <c r="AQ18" s="48"/>
      <c r="AR18" s="48"/>
      <c r="AS18" s="48"/>
      <c r="AT18" s="48"/>
      <c r="AU18" s="48"/>
      <c r="AV18" s="49"/>
      <c r="AW18" s="49"/>
      <c r="AX18" s="49"/>
      <c r="AY18" s="49"/>
      <c r="AZ18" s="53"/>
    </row>
    <row r="19" spans="1:52" ht="22.5" customHeight="1" x14ac:dyDescent="0.2">
      <c r="A19" s="37"/>
      <c r="B19" s="217"/>
      <c r="C19" s="218"/>
      <c r="D19" s="219"/>
      <c r="E19" s="220" t="str">
        <f t="shared" ca="1" si="0"/>
        <v/>
      </c>
      <c r="F19" s="220"/>
      <c r="G19" s="220"/>
      <c r="H19" s="220"/>
      <c r="I19" s="220"/>
      <c r="J19" s="220" t="str">
        <f t="shared" ca="1" si="1"/>
        <v/>
      </c>
      <c r="K19" s="220"/>
      <c r="L19" s="220"/>
      <c r="M19" s="220"/>
      <c r="N19" s="220"/>
      <c r="O19" s="220" t="str">
        <f t="shared" ca="1" si="2"/>
        <v/>
      </c>
      <c r="P19" s="220"/>
      <c r="Q19" s="220"/>
      <c r="R19" s="220"/>
      <c r="S19" s="220"/>
      <c r="T19" s="220" t="str">
        <f t="shared" ca="1" si="3"/>
        <v/>
      </c>
      <c r="U19" s="220"/>
      <c r="V19" s="220"/>
      <c r="W19" s="220"/>
      <c r="X19" s="220"/>
      <c r="Y19" s="220" t="str">
        <f t="shared" ca="1" si="4"/>
        <v/>
      </c>
      <c r="Z19" s="220"/>
      <c r="AA19" s="220"/>
      <c r="AB19" s="220"/>
      <c r="AC19" s="220"/>
      <c r="AD19" s="221"/>
      <c r="AE19" s="222"/>
      <c r="AF19" s="223" t="str">
        <f t="shared" ca="1" si="5"/>
        <v/>
      </c>
      <c r="AG19" s="223"/>
      <c r="AH19" s="223"/>
      <c r="AI19" s="224" t="str">
        <f ca="1">IF($A19="","",IF(ISERROR(INDIRECT("'"&amp;$A19&amp;"'!O:O")),"",IF(表紙!$AE$6&lt;&gt;"",COUNTIF(INDIRECT("'"&amp;$A19&amp;"'!O:O"),"&lt;="&amp;表紙!$AE$6),"")))</f>
        <v/>
      </c>
      <c r="AJ19" s="225"/>
      <c r="AK19" s="226"/>
      <c r="AL19" s="216" t="str">
        <f ca="1">IF(OR($AF19={"",0}),"",IF($AI19="","",$AI19/$AF19))</f>
        <v/>
      </c>
      <c r="AM19" s="216"/>
      <c r="AN19" s="216"/>
      <c r="AO19" s="47"/>
      <c r="AP19" s="47"/>
      <c r="AQ19" s="48"/>
      <c r="AR19" s="48"/>
      <c r="AS19" s="48"/>
      <c r="AT19" s="48"/>
      <c r="AU19" s="48"/>
      <c r="AV19" s="49"/>
      <c r="AW19" s="49"/>
      <c r="AX19" s="49"/>
      <c r="AY19" s="49"/>
      <c r="AZ19" s="53"/>
    </row>
    <row r="20" spans="1:52" ht="22.5" customHeight="1" x14ac:dyDescent="0.2">
      <c r="A20" s="37"/>
      <c r="B20" s="217"/>
      <c r="C20" s="218"/>
      <c r="D20" s="219"/>
      <c r="E20" s="220" t="str">
        <f t="shared" ca="1" si="0"/>
        <v/>
      </c>
      <c r="F20" s="220"/>
      <c r="G20" s="220"/>
      <c r="H20" s="220"/>
      <c r="I20" s="220"/>
      <c r="J20" s="220" t="str">
        <f t="shared" ca="1" si="1"/>
        <v/>
      </c>
      <c r="K20" s="220"/>
      <c r="L20" s="220"/>
      <c r="M20" s="220"/>
      <c r="N20" s="220"/>
      <c r="O20" s="220" t="str">
        <f t="shared" ca="1" si="2"/>
        <v/>
      </c>
      <c r="P20" s="220"/>
      <c r="Q20" s="220"/>
      <c r="R20" s="220"/>
      <c r="S20" s="220"/>
      <c r="T20" s="220" t="str">
        <f t="shared" ca="1" si="3"/>
        <v/>
      </c>
      <c r="U20" s="220"/>
      <c r="V20" s="220"/>
      <c r="W20" s="220"/>
      <c r="X20" s="220"/>
      <c r="Y20" s="220" t="str">
        <f t="shared" ca="1" si="4"/>
        <v/>
      </c>
      <c r="Z20" s="220"/>
      <c r="AA20" s="220"/>
      <c r="AB20" s="220"/>
      <c r="AC20" s="220"/>
      <c r="AD20" s="221"/>
      <c r="AE20" s="222"/>
      <c r="AF20" s="223" t="str">
        <f t="shared" ca="1" si="5"/>
        <v/>
      </c>
      <c r="AG20" s="223"/>
      <c r="AH20" s="223"/>
      <c r="AI20" s="224" t="str">
        <f ca="1">IF($A20="","",IF(ISERROR(INDIRECT("'"&amp;$A20&amp;"'!O:O")),"",IF(表紙!$AE$6&lt;&gt;"",COUNTIF(INDIRECT("'"&amp;$A20&amp;"'!O:O"),"&lt;="&amp;表紙!$AE$6),"")))</f>
        <v/>
      </c>
      <c r="AJ20" s="225"/>
      <c r="AK20" s="226"/>
      <c r="AL20" s="216" t="str">
        <f ca="1">IF(OR($AF20={"",0}),"",IF($AI20="","",$AI20/$AF20))</f>
        <v/>
      </c>
      <c r="AM20" s="216"/>
      <c r="AN20" s="216"/>
      <c r="AO20" s="47"/>
      <c r="AP20" s="47"/>
      <c r="AQ20" s="48"/>
      <c r="AR20" s="48"/>
      <c r="AS20" s="48"/>
      <c r="AT20" s="48"/>
      <c r="AU20" s="48"/>
      <c r="AV20" s="49"/>
      <c r="AW20" s="49"/>
      <c r="AX20" s="49"/>
      <c r="AY20" s="49"/>
      <c r="AZ20" s="53"/>
    </row>
    <row r="21" spans="1:52" ht="22.5" customHeight="1" x14ac:dyDescent="0.2">
      <c r="A21" s="37"/>
      <c r="B21" s="217"/>
      <c r="C21" s="218"/>
      <c r="D21" s="219"/>
      <c r="E21" s="220" t="str">
        <f t="shared" ca="1" si="0"/>
        <v/>
      </c>
      <c r="F21" s="220"/>
      <c r="G21" s="220"/>
      <c r="H21" s="220"/>
      <c r="I21" s="220"/>
      <c r="J21" s="220" t="str">
        <f t="shared" ca="1" si="1"/>
        <v/>
      </c>
      <c r="K21" s="220"/>
      <c r="L21" s="220"/>
      <c r="M21" s="220"/>
      <c r="N21" s="220"/>
      <c r="O21" s="220" t="str">
        <f t="shared" ca="1" si="2"/>
        <v/>
      </c>
      <c r="P21" s="220"/>
      <c r="Q21" s="220"/>
      <c r="R21" s="220"/>
      <c r="S21" s="220"/>
      <c r="T21" s="220" t="str">
        <f t="shared" ca="1" si="3"/>
        <v/>
      </c>
      <c r="U21" s="220"/>
      <c r="V21" s="220"/>
      <c r="W21" s="220"/>
      <c r="X21" s="220"/>
      <c r="Y21" s="220" t="str">
        <f t="shared" ca="1" si="4"/>
        <v/>
      </c>
      <c r="Z21" s="220"/>
      <c r="AA21" s="220"/>
      <c r="AB21" s="220"/>
      <c r="AC21" s="220"/>
      <c r="AD21" s="221"/>
      <c r="AE21" s="222"/>
      <c r="AF21" s="223" t="str">
        <f t="shared" ca="1" si="5"/>
        <v/>
      </c>
      <c r="AG21" s="223"/>
      <c r="AH21" s="223"/>
      <c r="AI21" s="224" t="str">
        <f ca="1">IF($A21="","",IF(ISERROR(INDIRECT("'"&amp;$A21&amp;"'!O:O")),"",IF(表紙!$AE$6&lt;&gt;"",COUNTIF(INDIRECT("'"&amp;$A21&amp;"'!O:O"),"&lt;="&amp;表紙!$AE$6),"")))</f>
        <v/>
      </c>
      <c r="AJ21" s="225"/>
      <c r="AK21" s="226"/>
      <c r="AL21" s="216" t="str">
        <f ca="1">IF(OR($AF21={"",0}),"",IF($AI21="","",$AI21/$AF21))</f>
        <v/>
      </c>
      <c r="AM21" s="216"/>
      <c r="AN21" s="216"/>
      <c r="AO21" s="47"/>
      <c r="AP21" s="47"/>
      <c r="AQ21" s="48"/>
      <c r="AR21" s="48"/>
      <c r="AS21" s="48"/>
      <c r="AT21" s="48"/>
      <c r="AU21" s="48"/>
      <c r="AV21" s="49"/>
      <c r="AW21" s="49"/>
      <c r="AX21" s="49"/>
      <c r="AY21" s="49"/>
      <c r="AZ21" s="53"/>
    </row>
    <row r="22" spans="1:52" ht="22.5" customHeight="1" x14ac:dyDescent="0.2">
      <c r="A22" s="37"/>
      <c r="B22" s="217"/>
      <c r="C22" s="218"/>
      <c r="D22" s="219"/>
      <c r="E22" s="220" t="str">
        <f t="shared" ca="1" si="0"/>
        <v/>
      </c>
      <c r="F22" s="220"/>
      <c r="G22" s="220"/>
      <c r="H22" s="220"/>
      <c r="I22" s="220"/>
      <c r="J22" s="220" t="str">
        <f t="shared" ca="1" si="1"/>
        <v/>
      </c>
      <c r="K22" s="220"/>
      <c r="L22" s="220"/>
      <c r="M22" s="220"/>
      <c r="N22" s="220"/>
      <c r="O22" s="220" t="str">
        <f t="shared" ca="1" si="2"/>
        <v/>
      </c>
      <c r="P22" s="220"/>
      <c r="Q22" s="220"/>
      <c r="R22" s="220"/>
      <c r="S22" s="220"/>
      <c r="T22" s="220" t="str">
        <f t="shared" ca="1" si="3"/>
        <v/>
      </c>
      <c r="U22" s="220"/>
      <c r="V22" s="220"/>
      <c r="W22" s="220"/>
      <c r="X22" s="220"/>
      <c r="Y22" s="220" t="str">
        <f t="shared" ca="1" si="4"/>
        <v/>
      </c>
      <c r="Z22" s="220"/>
      <c r="AA22" s="220"/>
      <c r="AB22" s="220"/>
      <c r="AC22" s="220"/>
      <c r="AD22" s="221"/>
      <c r="AE22" s="222"/>
      <c r="AF22" s="223" t="str">
        <f t="shared" ca="1" si="5"/>
        <v/>
      </c>
      <c r="AG22" s="223"/>
      <c r="AH22" s="223"/>
      <c r="AI22" s="224" t="str">
        <f ca="1">IF($A22="","",IF(ISERROR(INDIRECT("'"&amp;$A22&amp;"'!O:O")),"",IF(表紙!$AE$6&lt;&gt;"",COUNTIF(INDIRECT("'"&amp;$A22&amp;"'!O:O"),"&lt;="&amp;表紙!$AE$6),"")))</f>
        <v/>
      </c>
      <c r="AJ22" s="225"/>
      <c r="AK22" s="226"/>
      <c r="AL22" s="216" t="str">
        <f ca="1">IF(OR($AF22={"",0}),"",IF($AI22="","",$AI22/$AF22))</f>
        <v/>
      </c>
      <c r="AM22" s="216"/>
      <c r="AN22" s="216"/>
      <c r="AO22" s="47"/>
      <c r="AP22" s="47"/>
      <c r="AQ22" s="48"/>
      <c r="AR22" s="48"/>
      <c r="AS22" s="48"/>
      <c r="AT22" s="48"/>
      <c r="AU22" s="48"/>
      <c r="AV22" s="49"/>
      <c r="AW22" s="49"/>
      <c r="AX22" s="49"/>
      <c r="AY22" s="49"/>
      <c r="AZ22" s="53"/>
    </row>
    <row r="23" spans="1:52" ht="22.5" customHeight="1" x14ac:dyDescent="0.2">
      <c r="A23" s="37"/>
      <c r="B23" s="217"/>
      <c r="C23" s="218"/>
      <c r="D23" s="219"/>
      <c r="E23" s="220" t="str">
        <f t="shared" ca="1" si="0"/>
        <v/>
      </c>
      <c r="F23" s="220"/>
      <c r="G23" s="220"/>
      <c r="H23" s="220"/>
      <c r="I23" s="220"/>
      <c r="J23" s="220" t="str">
        <f t="shared" ca="1" si="1"/>
        <v/>
      </c>
      <c r="K23" s="220"/>
      <c r="L23" s="220"/>
      <c r="M23" s="220"/>
      <c r="N23" s="220"/>
      <c r="O23" s="220" t="str">
        <f t="shared" ca="1" si="2"/>
        <v/>
      </c>
      <c r="P23" s="220"/>
      <c r="Q23" s="220"/>
      <c r="R23" s="220"/>
      <c r="S23" s="220"/>
      <c r="T23" s="220" t="str">
        <f t="shared" ca="1" si="3"/>
        <v/>
      </c>
      <c r="U23" s="220"/>
      <c r="V23" s="220"/>
      <c r="W23" s="220"/>
      <c r="X23" s="220"/>
      <c r="Y23" s="220" t="str">
        <f t="shared" ca="1" si="4"/>
        <v/>
      </c>
      <c r="Z23" s="220"/>
      <c r="AA23" s="220"/>
      <c r="AB23" s="220"/>
      <c r="AC23" s="220"/>
      <c r="AD23" s="221"/>
      <c r="AE23" s="222"/>
      <c r="AF23" s="223" t="str">
        <f t="shared" ca="1" si="5"/>
        <v/>
      </c>
      <c r="AG23" s="223"/>
      <c r="AH23" s="223"/>
      <c r="AI23" s="224" t="str">
        <f ca="1">IF($A23="","",IF(ISERROR(INDIRECT("'"&amp;$A23&amp;"'!O:O")),"",IF(表紙!$AE$6&lt;&gt;"",COUNTIF(INDIRECT("'"&amp;$A23&amp;"'!O:O"),"&lt;="&amp;表紙!$AE$6),"")))</f>
        <v/>
      </c>
      <c r="AJ23" s="225"/>
      <c r="AK23" s="226"/>
      <c r="AL23" s="216" t="str">
        <f ca="1">IF(OR($AF23={"",0}),"",IF($AI23="","",$AI23/$AF23))</f>
        <v/>
      </c>
      <c r="AM23" s="216"/>
      <c r="AN23" s="216"/>
      <c r="AO23" s="47"/>
      <c r="AP23" s="47"/>
      <c r="AQ23" s="48"/>
      <c r="AR23" s="48"/>
      <c r="AS23" s="48"/>
      <c r="AT23" s="48"/>
      <c r="AU23" s="48"/>
      <c r="AV23" s="49"/>
      <c r="AW23" s="49"/>
      <c r="AX23" s="49"/>
      <c r="AY23" s="49"/>
      <c r="AZ23" s="53"/>
    </row>
    <row r="24" spans="1:52" ht="22.5" customHeight="1" x14ac:dyDescent="0.2">
      <c r="A24" s="37"/>
      <c r="B24" s="217"/>
      <c r="C24" s="218"/>
      <c r="D24" s="219"/>
      <c r="E24" s="220" t="str">
        <f t="shared" ca="1" si="0"/>
        <v/>
      </c>
      <c r="F24" s="220"/>
      <c r="G24" s="220"/>
      <c r="H24" s="220"/>
      <c r="I24" s="220"/>
      <c r="J24" s="220" t="str">
        <f t="shared" ca="1" si="1"/>
        <v/>
      </c>
      <c r="K24" s="220"/>
      <c r="L24" s="220"/>
      <c r="M24" s="220"/>
      <c r="N24" s="220"/>
      <c r="O24" s="220" t="str">
        <f t="shared" ca="1" si="2"/>
        <v/>
      </c>
      <c r="P24" s="220"/>
      <c r="Q24" s="220"/>
      <c r="R24" s="220"/>
      <c r="S24" s="220"/>
      <c r="T24" s="220" t="str">
        <f t="shared" ca="1" si="3"/>
        <v/>
      </c>
      <c r="U24" s="220"/>
      <c r="V24" s="220"/>
      <c r="W24" s="220"/>
      <c r="X24" s="220"/>
      <c r="Y24" s="220" t="str">
        <f t="shared" ca="1" si="4"/>
        <v/>
      </c>
      <c r="Z24" s="220"/>
      <c r="AA24" s="220"/>
      <c r="AB24" s="220"/>
      <c r="AC24" s="220"/>
      <c r="AD24" s="221"/>
      <c r="AE24" s="222"/>
      <c r="AF24" s="223" t="str">
        <f t="shared" ca="1" si="5"/>
        <v/>
      </c>
      <c r="AG24" s="223"/>
      <c r="AH24" s="223"/>
      <c r="AI24" s="224" t="str">
        <f ca="1">IF($A24="","",IF(ISERROR(INDIRECT("'"&amp;$A24&amp;"'!O:O")),"",IF(表紙!$AE$6&lt;&gt;"",COUNTIF(INDIRECT("'"&amp;$A24&amp;"'!O:O"),"&lt;="&amp;表紙!$AE$6),"")))</f>
        <v/>
      </c>
      <c r="AJ24" s="225"/>
      <c r="AK24" s="226"/>
      <c r="AL24" s="216" t="str">
        <f ca="1">IF(OR($AF24={"",0}),"",IF($AI24="","",$AI24/$AF24))</f>
        <v/>
      </c>
      <c r="AM24" s="216"/>
      <c r="AN24" s="216"/>
      <c r="AO24" s="47"/>
      <c r="AP24" s="47"/>
      <c r="AQ24" s="48"/>
      <c r="AR24" s="48"/>
      <c r="AS24" s="48"/>
      <c r="AT24" s="48"/>
      <c r="AU24" s="48"/>
      <c r="AV24" s="49"/>
      <c r="AW24" s="49"/>
      <c r="AX24" s="49"/>
      <c r="AY24" s="49"/>
      <c r="AZ24" s="53"/>
    </row>
    <row r="25" spans="1:52" ht="22.5" customHeight="1" x14ac:dyDescent="0.2">
      <c r="A25" s="37"/>
      <c r="B25" s="217"/>
      <c r="C25" s="218"/>
      <c r="D25" s="219"/>
      <c r="E25" s="220" t="str">
        <f t="shared" ca="1" si="0"/>
        <v/>
      </c>
      <c r="F25" s="220"/>
      <c r="G25" s="220"/>
      <c r="H25" s="220"/>
      <c r="I25" s="220"/>
      <c r="J25" s="220" t="str">
        <f t="shared" ca="1" si="1"/>
        <v/>
      </c>
      <c r="K25" s="220"/>
      <c r="L25" s="220"/>
      <c r="M25" s="220"/>
      <c r="N25" s="220"/>
      <c r="O25" s="220" t="str">
        <f t="shared" ca="1" si="2"/>
        <v/>
      </c>
      <c r="P25" s="220"/>
      <c r="Q25" s="220"/>
      <c r="R25" s="220"/>
      <c r="S25" s="220"/>
      <c r="T25" s="220" t="str">
        <f t="shared" ca="1" si="3"/>
        <v/>
      </c>
      <c r="U25" s="220"/>
      <c r="V25" s="220"/>
      <c r="W25" s="220"/>
      <c r="X25" s="220"/>
      <c r="Y25" s="220" t="str">
        <f t="shared" ca="1" si="4"/>
        <v/>
      </c>
      <c r="Z25" s="220"/>
      <c r="AA25" s="220"/>
      <c r="AB25" s="220"/>
      <c r="AC25" s="220"/>
      <c r="AD25" s="221"/>
      <c r="AE25" s="222"/>
      <c r="AF25" s="223" t="str">
        <f t="shared" ca="1" si="5"/>
        <v/>
      </c>
      <c r="AG25" s="223"/>
      <c r="AH25" s="223"/>
      <c r="AI25" s="224" t="str">
        <f ca="1">IF($A25="","",IF(ISERROR(INDIRECT("'"&amp;$A25&amp;"'!O:O")),"",IF(表紙!$AE$6&lt;&gt;"",COUNTIF(INDIRECT("'"&amp;$A25&amp;"'!O:O"),"&lt;="&amp;表紙!$AE$6),"")))</f>
        <v/>
      </c>
      <c r="AJ25" s="225"/>
      <c r="AK25" s="226"/>
      <c r="AL25" s="216" t="str">
        <f ca="1">IF(OR($AF25={"",0}),"",IF($AI25="","",$AI25/$AF25))</f>
        <v/>
      </c>
      <c r="AM25" s="216"/>
      <c r="AN25" s="216"/>
      <c r="AO25" s="47"/>
      <c r="AP25" s="47"/>
      <c r="AQ25" s="48"/>
      <c r="AR25" s="48"/>
      <c r="AS25" s="48"/>
      <c r="AT25" s="48"/>
      <c r="AU25" s="48"/>
      <c r="AV25" s="49"/>
      <c r="AW25" s="49"/>
      <c r="AX25" s="49"/>
      <c r="AY25" s="49"/>
      <c r="AZ25" s="53"/>
    </row>
    <row r="26" spans="1:52" ht="22.5" customHeight="1" x14ac:dyDescent="0.2">
      <c r="A26" s="37"/>
      <c r="B26" s="217"/>
      <c r="C26" s="218"/>
      <c r="D26" s="219"/>
      <c r="E26" s="220" t="str">
        <f t="shared" ca="1" si="0"/>
        <v/>
      </c>
      <c r="F26" s="220"/>
      <c r="G26" s="220"/>
      <c r="H26" s="220"/>
      <c r="I26" s="220"/>
      <c r="J26" s="220" t="str">
        <f t="shared" ca="1" si="1"/>
        <v/>
      </c>
      <c r="K26" s="220"/>
      <c r="L26" s="220"/>
      <c r="M26" s="220"/>
      <c r="N26" s="220"/>
      <c r="O26" s="220" t="str">
        <f t="shared" ca="1" si="2"/>
        <v/>
      </c>
      <c r="P26" s="220"/>
      <c r="Q26" s="220"/>
      <c r="R26" s="220"/>
      <c r="S26" s="220"/>
      <c r="T26" s="220" t="str">
        <f t="shared" ca="1" si="3"/>
        <v/>
      </c>
      <c r="U26" s="220"/>
      <c r="V26" s="220"/>
      <c r="W26" s="220"/>
      <c r="X26" s="220"/>
      <c r="Y26" s="220" t="str">
        <f t="shared" ca="1" si="4"/>
        <v/>
      </c>
      <c r="Z26" s="220"/>
      <c r="AA26" s="220"/>
      <c r="AB26" s="220"/>
      <c r="AC26" s="220"/>
      <c r="AD26" s="221"/>
      <c r="AE26" s="222"/>
      <c r="AF26" s="223" t="str">
        <f t="shared" ca="1" si="5"/>
        <v/>
      </c>
      <c r="AG26" s="223"/>
      <c r="AH26" s="223"/>
      <c r="AI26" s="224" t="str">
        <f ca="1">IF($A26="","",IF(ISERROR(INDIRECT("'"&amp;$A26&amp;"'!O:O")),"",IF(表紙!$AE$6&lt;&gt;"",COUNTIF(INDIRECT("'"&amp;$A26&amp;"'!O:O"),"&lt;="&amp;表紙!$AE$6),"")))</f>
        <v/>
      </c>
      <c r="AJ26" s="225"/>
      <c r="AK26" s="226"/>
      <c r="AL26" s="216" t="str">
        <f ca="1">IF(OR($AF26={"",0}),"",IF($AI26="","",$AI26/$AF26))</f>
        <v/>
      </c>
      <c r="AM26" s="216"/>
      <c r="AN26" s="216"/>
      <c r="AO26" s="43"/>
      <c r="AP26" s="43"/>
      <c r="AQ26" s="49"/>
      <c r="AR26" s="49"/>
      <c r="AS26" s="49"/>
      <c r="AT26" s="49"/>
      <c r="AU26" s="49"/>
      <c r="AV26" s="49"/>
      <c r="AW26" s="49"/>
      <c r="AX26" s="49"/>
      <c r="AY26" s="49"/>
      <c r="AZ26" s="53"/>
    </row>
    <row r="27" spans="1:52" ht="22.5" customHeight="1" x14ac:dyDescent="0.2">
      <c r="A27" s="37"/>
      <c r="B27" s="217"/>
      <c r="C27" s="218"/>
      <c r="D27" s="219"/>
      <c r="E27" s="220" t="str">
        <f t="shared" ca="1" si="0"/>
        <v/>
      </c>
      <c r="F27" s="220"/>
      <c r="G27" s="220"/>
      <c r="H27" s="220"/>
      <c r="I27" s="220"/>
      <c r="J27" s="220" t="str">
        <f t="shared" ca="1" si="1"/>
        <v/>
      </c>
      <c r="K27" s="220"/>
      <c r="L27" s="220"/>
      <c r="M27" s="220"/>
      <c r="N27" s="220"/>
      <c r="O27" s="220" t="str">
        <f t="shared" ca="1" si="2"/>
        <v/>
      </c>
      <c r="P27" s="220"/>
      <c r="Q27" s="220"/>
      <c r="R27" s="220"/>
      <c r="S27" s="220"/>
      <c r="T27" s="220" t="str">
        <f t="shared" ca="1" si="3"/>
        <v/>
      </c>
      <c r="U27" s="220"/>
      <c r="V27" s="220"/>
      <c r="W27" s="220"/>
      <c r="X27" s="220"/>
      <c r="Y27" s="220" t="str">
        <f t="shared" ca="1" si="4"/>
        <v/>
      </c>
      <c r="Z27" s="220"/>
      <c r="AA27" s="220"/>
      <c r="AB27" s="220"/>
      <c r="AC27" s="220"/>
      <c r="AD27" s="221"/>
      <c r="AE27" s="222"/>
      <c r="AF27" s="223" t="str">
        <f t="shared" ca="1" si="5"/>
        <v/>
      </c>
      <c r="AG27" s="223"/>
      <c r="AH27" s="223"/>
      <c r="AI27" s="224" t="str">
        <f ca="1">IF($A27="","",IF(ISERROR(INDIRECT("'"&amp;$A27&amp;"'!O:O")),"",IF(表紙!$AE$6&lt;&gt;"",COUNTIF(INDIRECT("'"&amp;$A27&amp;"'!O:O"),"&lt;="&amp;表紙!$AE$6),"")))</f>
        <v/>
      </c>
      <c r="AJ27" s="225"/>
      <c r="AK27" s="226"/>
      <c r="AL27" s="216" t="str">
        <f ca="1">IF(OR($AF27={"",0}),"",IF($AI27="","",$AI27/$AF27))</f>
        <v/>
      </c>
      <c r="AM27" s="216"/>
      <c r="AN27" s="216"/>
      <c r="AO27" s="43"/>
      <c r="AP27" s="43"/>
      <c r="AQ27" s="49"/>
      <c r="AR27" s="49"/>
      <c r="AS27" s="49"/>
      <c r="AT27" s="49"/>
      <c r="AU27" s="49"/>
      <c r="AV27" s="49"/>
      <c r="AW27" s="49"/>
      <c r="AX27" s="49"/>
      <c r="AY27" s="49"/>
      <c r="AZ27" s="53"/>
    </row>
    <row r="28" spans="1:52" ht="22.5" customHeight="1" x14ac:dyDescent="0.2">
      <c r="A28" s="37"/>
      <c r="B28" s="217"/>
      <c r="C28" s="218"/>
      <c r="D28" s="219"/>
      <c r="E28" s="220" t="str">
        <f t="shared" ca="1" si="0"/>
        <v/>
      </c>
      <c r="F28" s="220"/>
      <c r="G28" s="220"/>
      <c r="H28" s="220"/>
      <c r="I28" s="220"/>
      <c r="J28" s="220" t="str">
        <f t="shared" ca="1" si="1"/>
        <v/>
      </c>
      <c r="K28" s="220"/>
      <c r="L28" s="220"/>
      <c r="M28" s="220"/>
      <c r="N28" s="220"/>
      <c r="O28" s="220" t="str">
        <f t="shared" ca="1" si="2"/>
        <v/>
      </c>
      <c r="P28" s="220"/>
      <c r="Q28" s="220"/>
      <c r="R28" s="220"/>
      <c r="S28" s="220"/>
      <c r="T28" s="220" t="str">
        <f t="shared" ca="1" si="3"/>
        <v/>
      </c>
      <c r="U28" s="220"/>
      <c r="V28" s="220"/>
      <c r="W28" s="220"/>
      <c r="X28" s="220"/>
      <c r="Y28" s="220" t="str">
        <f t="shared" ca="1" si="4"/>
        <v/>
      </c>
      <c r="Z28" s="220"/>
      <c r="AA28" s="220"/>
      <c r="AB28" s="220"/>
      <c r="AC28" s="220"/>
      <c r="AD28" s="221"/>
      <c r="AE28" s="222"/>
      <c r="AF28" s="223" t="str">
        <f t="shared" ca="1" si="5"/>
        <v/>
      </c>
      <c r="AG28" s="223"/>
      <c r="AH28" s="223"/>
      <c r="AI28" s="224" t="str">
        <f ca="1">IF($A28="","",IF(ISERROR(INDIRECT("'"&amp;$A28&amp;"'!O:O")),"",IF(表紙!$AE$6&lt;&gt;"",COUNTIF(INDIRECT("'"&amp;$A28&amp;"'!O:O"),"&lt;="&amp;表紙!$AE$6),"")))</f>
        <v/>
      </c>
      <c r="AJ28" s="225"/>
      <c r="AK28" s="226"/>
      <c r="AL28" s="216" t="str">
        <f ca="1">IF(OR($AF28={"",0}),"",IF($AI28="","",$AI28/$AF28))</f>
        <v/>
      </c>
      <c r="AM28" s="216"/>
      <c r="AN28" s="216"/>
      <c r="AO28" s="43"/>
      <c r="AP28" s="43"/>
      <c r="AQ28" s="49"/>
      <c r="AR28" s="49"/>
      <c r="AS28" s="49"/>
      <c r="AT28" s="49"/>
      <c r="AU28" s="49"/>
      <c r="AV28" s="49"/>
      <c r="AW28" s="49"/>
      <c r="AX28" s="49"/>
      <c r="AY28" s="49"/>
      <c r="AZ28" s="53"/>
    </row>
    <row r="29" spans="1:52" ht="22.5" customHeight="1" x14ac:dyDescent="0.2">
      <c r="A29" s="37"/>
      <c r="B29" s="217"/>
      <c r="C29" s="218"/>
      <c r="D29" s="219"/>
      <c r="E29" s="220" t="str">
        <f t="shared" ca="1" si="0"/>
        <v/>
      </c>
      <c r="F29" s="220"/>
      <c r="G29" s="220"/>
      <c r="H29" s="220"/>
      <c r="I29" s="220"/>
      <c r="J29" s="220" t="str">
        <f t="shared" ca="1" si="1"/>
        <v/>
      </c>
      <c r="K29" s="220"/>
      <c r="L29" s="220"/>
      <c r="M29" s="220"/>
      <c r="N29" s="220"/>
      <c r="O29" s="220" t="str">
        <f t="shared" ca="1" si="2"/>
        <v/>
      </c>
      <c r="P29" s="220"/>
      <c r="Q29" s="220"/>
      <c r="R29" s="220"/>
      <c r="S29" s="220"/>
      <c r="T29" s="220" t="str">
        <f t="shared" ca="1" si="3"/>
        <v/>
      </c>
      <c r="U29" s="220"/>
      <c r="V29" s="220"/>
      <c r="W29" s="220"/>
      <c r="X29" s="220"/>
      <c r="Y29" s="220" t="str">
        <f t="shared" ca="1" si="4"/>
        <v/>
      </c>
      <c r="Z29" s="220"/>
      <c r="AA29" s="220"/>
      <c r="AB29" s="220"/>
      <c r="AC29" s="220"/>
      <c r="AD29" s="221"/>
      <c r="AE29" s="222"/>
      <c r="AF29" s="223" t="str">
        <f t="shared" ca="1" si="5"/>
        <v/>
      </c>
      <c r="AG29" s="223"/>
      <c r="AH29" s="223"/>
      <c r="AI29" s="224" t="str">
        <f ca="1">IF($A29="","",IF(ISERROR(INDIRECT("'"&amp;$A29&amp;"'!O:O")),"",IF(表紙!$AE$6&lt;&gt;"",COUNTIF(INDIRECT("'"&amp;$A29&amp;"'!O:O"),"&lt;="&amp;表紙!$AE$6),"")))</f>
        <v/>
      </c>
      <c r="AJ29" s="225"/>
      <c r="AK29" s="226"/>
      <c r="AL29" s="216" t="str">
        <f ca="1">IF(OR($AF29={"",0}),"",IF($AI29="","",$AI29/$AF29))</f>
        <v/>
      </c>
      <c r="AM29" s="216"/>
      <c r="AN29" s="216"/>
      <c r="AO29" s="43"/>
      <c r="AP29" s="43"/>
      <c r="AQ29" s="49"/>
      <c r="AR29" s="49"/>
      <c r="AS29" s="49"/>
      <c r="AT29" s="49"/>
      <c r="AU29" s="49"/>
      <c r="AV29" s="49"/>
      <c r="AW29" s="49"/>
      <c r="AX29" s="49"/>
      <c r="AY29" s="49"/>
      <c r="AZ29" s="53"/>
    </row>
    <row r="30" spans="1:52" ht="22.5" customHeight="1" x14ac:dyDescent="0.2">
      <c r="A30" s="38"/>
      <c r="B30" s="238"/>
      <c r="C30" s="239"/>
      <c r="D30" s="240"/>
      <c r="E30" s="241" t="str">
        <f t="shared" ca="1" si="0"/>
        <v/>
      </c>
      <c r="F30" s="241"/>
      <c r="G30" s="241"/>
      <c r="H30" s="241"/>
      <c r="I30" s="241"/>
      <c r="J30" s="241" t="str">
        <f t="shared" ca="1" si="1"/>
        <v/>
      </c>
      <c r="K30" s="241"/>
      <c r="L30" s="241"/>
      <c r="M30" s="241"/>
      <c r="N30" s="241"/>
      <c r="O30" s="241" t="str">
        <f t="shared" ca="1" si="2"/>
        <v/>
      </c>
      <c r="P30" s="241"/>
      <c r="Q30" s="241"/>
      <c r="R30" s="241"/>
      <c r="S30" s="241"/>
      <c r="T30" s="241" t="str">
        <f t="shared" ca="1" si="3"/>
        <v/>
      </c>
      <c r="U30" s="241"/>
      <c r="V30" s="241"/>
      <c r="W30" s="241"/>
      <c r="X30" s="241"/>
      <c r="Y30" s="241" t="str">
        <f t="shared" ca="1" si="4"/>
        <v/>
      </c>
      <c r="Z30" s="241"/>
      <c r="AA30" s="241"/>
      <c r="AB30" s="241"/>
      <c r="AC30" s="241"/>
      <c r="AD30" s="242"/>
      <c r="AE30" s="243"/>
      <c r="AF30" s="244" t="str">
        <f t="shared" ca="1" si="5"/>
        <v/>
      </c>
      <c r="AG30" s="244"/>
      <c r="AH30" s="244"/>
      <c r="AI30" s="245" t="str">
        <f ca="1">IF($A30="","",IF(ISERROR(INDIRECT("'"&amp;$A30&amp;"'!O:O")),"",IF(表紙!$AE$6&lt;&gt;"",COUNTIF(INDIRECT("'"&amp;$A30&amp;"'!O:O"),"&lt;="&amp;表紙!$AE$6),"")))</f>
        <v/>
      </c>
      <c r="AJ30" s="246"/>
      <c r="AK30" s="247"/>
      <c r="AL30" s="248" t="str">
        <f ca="1">IF(OR($AF30={"",0}),"",IF($AI30="","",$AI30/$AF30))</f>
        <v/>
      </c>
      <c r="AM30" s="248"/>
      <c r="AN30" s="248"/>
      <c r="AO30" s="50"/>
      <c r="AP30" s="50"/>
      <c r="AQ30" s="51"/>
      <c r="AR30" s="51"/>
      <c r="AS30" s="51"/>
      <c r="AT30" s="51"/>
      <c r="AU30" s="51"/>
      <c r="AV30" s="51"/>
      <c r="AW30" s="51"/>
      <c r="AX30" s="51"/>
      <c r="AY30" s="51"/>
      <c r="AZ30" s="54"/>
    </row>
  </sheetData>
  <customSheetViews>
    <customSheetView guid="{991D2683-8D91-43DE-851C-0CC2D634D90B}" scale="75" showPageBreaks="1" showGridLines="0" fitToPage="1" printArea="1">
      <selection activeCell="B33" sqref="B33"/>
      <pageMargins left="0.39370078740157499" right="0.39370078740157499" top="0.59055118110236204" bottom="0.47244094488188998" header="0.47244094488188998" footer="0.31496062992126"/>
      <printOptions horizontalCentered="1"/>
      <pageSetup paperSize="9" scale="70" fitToHeight="0" orientation="landscape" r:id="rId1"/>
      <headerFooter>
        <oddFooter>&amp;R&amp;"Meiryo UI,標準"&amp;11MicroWorld Co., Ltd.©2020</oddFooter>
      </headerFooter>
    </customSheetView>
    <customSheetView guid="{321A188F-45B6-4F3B-ADFF-105845BFA561}" scale="75" showPageBreaks="1" showGridLines="0" fitToPage="1" printArea="1">
      <selection activeCell="AI7" sqref="AI7:AK7"/>
      <pageMargins left="0.39370078740157499" right="0.39370078740157499" top="0.59055118110236204" bottom="0.47244094488188998" header="0.47244094488188998" footer="0.31496062992126"/>
      <printOptions horizontalCentered="1"/>
      <pageSetup paperSize="9" scale="70" fitToHeight="0" orientation="landscape" r:id="rId2"/>
      <headerFooter>
        <oddFooter>&amp;R&amp;"Meiryo UI,標準"&amp;11MicroWorld Co., Ltd.©2020</oddFooter>
      </headerFooter>
    </customSheetView>
    <customSheetView guid="{A4EEF5AB-FA14-4488-8467-D5B5114E8458}" scale="75" showPageBreaks="1" showGridLines="0" fitToPage="1" printArea="1">
      <selection activeCell="AP3" sqref="AP3:AT3"/>
      <pageMargins left="0.39370078740157499" right="0.39370078740157499" top="0.59055118110236204" bottom="0.47244094488188998" header="0.47244094488188998" footer="0.31496062992126"/>
      <printOptions horizontalCentered="1"/>
      <pageSetup paperSize="9" scale="70" fitToHeight="0" orientation="landscape" r:id="rId3"/>
      <headerFooter>
        <oddFooter>&amp;R&amp;"Meiryo UI,標準"&amp;11MicroWorld Co., Ltd.©2020</oddFooter>
      </headerFooter>
    </customSheetView>
  </customSheetViews>
  <mergeCells count="270">
    <mergeCell ref="A1:A3"/>
    <mergeCell ref="E2:S3"/>
    <mergeCell ref="T2:AH3"/>
    <mergeCell ref="B1:D3"/>
    <mergeCell ref="AL29:AN29"/>
    <mergeCell ref="B30:D30"/>
    <mergeCell ref="E30:I30"/>
    <mergeCell ref="J30:N30"/>
    <mergeCell ref="O30:S30"/>
    <mergeCell ref="T30:X30"/>
    <mergeCell ref="Y30:AC30"/>
    <mergeCell ref="AD30:AE30"/>
    <mergeCell ref="AF30:AH30"/>
    <mergeCell ref="AI30:AK30"/>
    <mergeCell ref="AL30:AN30"/>
    <mergeCell ref="B29:D29"/>
    <mergeCell ref="E29:I29"/>
    <mergeCell ref="J29:N29"/>
    <mergeCell ref="O29:S29"/>
    <mergeCell ref="T29:X29"/>
    <mergeCell ref="Y29:AC29"/>
    <mergeCell ref="AD29:AE29"/>
    <mergeCell ref="AF29:AH29"/>
    <mergeCell ref="AI29:AK29"/>
    <mergeCell ref="AL27:AN27"/>
    <mergeCell ref="B28:D28"/>
    <mergeCell ref="E28:I28"/>
    <mergeCell ref="J28:N28"/>
    <mergeCell ref="O28:S28"/>
    <mergeCell ref="T28:X28"/>
    <mergeCell ref="Y28:AC28"/>
    <mergeCell ref="AD28:AE28"/>
    <mergeCell ref="AF28:AH28"/>
    <mergeCell ref="AI28:AK28"/>
    <mergeCell ref="AL28:AN28"/>
    <mergeCell ref="B27:D27"/>
    <mergeCell ref="E27:I27"/>
    <mergeCell ref="J27:N27"/>
    <mergeCell ref="O27:S27"/>
    <mergeCell ref="T27:X27"/>
    <mergeCell ref="Y27:AC27"/>
    <mergeCell ref="AD27:AE27"/>
    <mergeCell ref="AF27:AH27"/>
    <mergeCell ref="AI27:AK27"/>
    <mergeCell ref="AL25:AN25"/>
    <mergeCell ref="B26:D26"/>
    <mergeCell ref="E26:I26"/>
    <mergeCell ref="J26:N26"/>
    <mergeCell ref="O26:S26"/>
    <mergeCell ref="T26:X26"/>
    <mergeCell ref="Y26:AC26"/>
    <mergeCell ref="AD26:AE26"/>
    <mergeCell ref="AF26:AH26"/>
    <mergeCell ref="AI26:AK26"/>
    <mergeCell ref="AL26:AN26"/>
    <mergeCell ref="B25:D25"/>
    <mergeCell ref="E25:I25"/>
    <mergeCell ref="J25:N25"/>
    <mergeCell ref="O25:S25"/>
    <mergeCell ref="T25:X25"/>
    <mergeCell ref="Y25:AC25"/>
    <mergeCell ref="AD25:AE25"/>
    <mergeCell ref="AF25:AH25"/>
    <mergeCell ref="AI25:AK25"/>
    <mergeCell ref="AL23:AN23"/>
    <mergeCell ref="B24:D24"/>
    <mergeCell ref="E24:I24"/>
    <mergeCell ref="J24:N24"/>
    <mergeCell ref="O24:S24"/>
    <mergeCell ref="T24:X24"/>
    <mergeCell ref="Y24:AC24"/>
    <mergeCell ref="AD24:AE24"/>
    <mergeCell ref="AF24:AH24"/>
    <mergeCell ref="AI24:AK24"/>
    <mergeCell ref="AL24:AN24"/>
    <mergeCell ref="B23:D23"/>
    <mergeCell ref="E23:I23"/>
    <mergeCell ref="J23:N23"/>
    <mergeCell ref="O23:S23"/>
    <mergeCell ref="T23:X23"/>
    <mergeCell ref="Y23:AC23"/>
    <mergeCell ref="AD23:AE23"/>
    <mergeCell ref="AF23:AH23"/>
    <mergeCell ref="AI23:AK23"/>
    <mergeCell ref="AL21:AN21"/>
    <mergeCell ref="B22:D22"/>
    <mergeCell ref="E22:I22"/>
    <mergeCell ref="J22:N22"/>
    <mergeCell ref="O22:S22"/>
    <mergeCell ref="T22:X22"/>
    <mergeCell ref="Y22:AC22"/>
    <mergeCell ref="AD22:AE22"/>
    <mergeCell ref="AF22:AH22"/>
    <mergeCell ref="AI22:AK22"/>
    <mergeCell ref="AL22:AN22"/>
    <mergeCell ref="B21:D21"/>
    <mergeCell ref="E21:I21"/>
    <mergeCell ref="J21:N21"/>
    <mergeCell ref="O21:S21"/>
    <mergeCell ref="T21:X21"/>
    <mergeCell ref="Y21:AC21"/>
    <mergeCell ref="AD21:AE21"/>
    <mergeCell ref="AF21:AH21"/>
    <mergeCell ref="AI21:AK21"/>
    <mergeCell ref="AL19:AN19"/>
    <mergeCell ref="B20:D20"/>
    <mergeCell ref="E20:I20"/>
    <mergeCell ref="J20:N20"/>
    <mergeCell ref="O20:S20"/>
    <mergeCell ref="T20:X20"/>
    <mergeCell ref="Y20:AC20"/>
    <mergeCell ref="AD20:AE20"/>
    <mergeCell ref="AF20:AH20"/>
    <mergeCell ref="AI20:AK20"/>
    <mergeCell ref="AL20:AN20"/>
    <mergeCell ref="B19:D19"/>
    <mergeCell ref="E19:I19"/>
    <mergeCell ref="J19:N19"/>
    <mergeCell ref="O19:S19"/>
    <mergeCell ref="T19:X19"/>
    <mergeCell ref="Y19:AC19"/>
    <mergeCell ref="AD19:AE19"/>
    <mergeCell ref="AF19:AH19"/>
    <mergeCell ref="AI19:AK19"/>
    <mergeCell ref="AL17:AN17"/>
    <mergeCell ref="B18:D18"/>
    <mergeCell ref="E18:I18"/>
    <mergeCell ref="J18:N18"/>
    <mergeCell ref="O18:S18"/>
    <mergeCell ref="T18:X18"/>
    <mergeCell ref="Y18:AC18"/>
    <mergeCell ref="AD18:AE18"/>
    <mergeCell ref="AF18:AH18"/>
    <mergeCell ref="AI18:AK18"/>
    <mergeCell ref="AL18:AN18"/>
    <mergeCell ref="B17:D17"/>
    <mergeCell ref="E17:I17"/>
    <mergeCell ref="J17:N17"/>
    <mergeCell ref="O17:S17"/>
    <mergeCell ref="T17:X17"/>
    <mergeCell ref="Y17:AC17"/>
    <mergeCell ref="AD17:AE17"/>
    <mergeCell ref="AF17:AH17"/>
    <mergeCell ref="AI17:AK17"/>
    <mergeCell ref="AL15:AN15"/>
    <mergeCell ref="B16:D16"/>
    <mergeCell ref="E16:I16"/>
    <mergeCell ref="J16:N16"/>
    <mergeCell ref="O16:S16"/>
    <mergeCell ref="T16:X16"/>
    <mergeCell ref="Y16:AC16"/>
    <mergeCell ref="AD16:AE16"/>
    <mergeCell ref="AF16:AH16"/>
    <mergeCell ref="AI16:AK16"/>
    <mergeCell ref="AL16:AN16"/>
    <mergeCell ref="B15:D15"/>
    <mergeCell ref="E15:I15"/>
    <mergeCell ref="J15:N15"/>
    <mergeCell ref="O15:S15"/>
    <mergeCell ref="T15:X15"/>
    <mergeCell ref="Y15:AC15"/>
    <mergeCell ref="AD15:AE15"/>
    <mergeCell ref="AF15:AH15"/>
    <mergeCell ref="AI15:AK15"/>
    <mergeCell ref="AL13:AN13"/>
    <mergeCell ref="B14:D14"/>
    <mergeCell ref="E14:I14"/>
    <mergeCell ref="J14:N14"/>
    <mergeCell ref="O14:S14"/>
    <mergeCell ref="T14:X14"/>
    <mergeCell ref="Y14:AC14"/>
    <mergeCell ref="AD14:AE14"/>
    <mergeCell ref="AF14:AH14"/>
    <mergeCell ref="AI14:AK14"/>
    <mergeCell ref="AL14:AN14"/>
    <mergeCell ref="B13:D13"/>
    <mergeCell ref="E13:I13"/>
    <mergeCell ref="J13:N13"/>
    <mergeCell ref="O13:S13"/>
    <mergeCell ref="T13:X13"/>
    <mergeCell ref="Y13:AC13"/>
    <mergeCell ref="AD13:AE13"/>
    <mergeCell ref="AF13:AH13"/>
    <mergeCell ref="AI13:AK13"/>
    <mergeCell ref="AL11:AN11"/>
    <mergeCell ref="B12:D12"/>
    <mergeCell ref="E12:I12"/>
    <mergeCell ref="J12:N12"/>
    <mergeCell ref="O12:S12"/>
    <mergeCell ref="T12:X12"/>
    <mergeCell ref="Y12:AC12"/>
    <mergeCell ref="AD12:AE12"/>
    <mergeCell ref="AF12:AH12"/>
    <mergeCell ref="AI12:AK12"/>
    <mergeCell ref="AL12:AN12"/>
    <mergeCell ref="B11:D11"/>
    <mergeCell ref="E11:I11"/>
    <mergeCell ref="J11:N11"/>
    <mergeCell ref="O11:S11"/>
    <mergeCell ref="T11:X11"/>
    <mergeCell ref="Y11:AC11"/>
    <mergeCell ref="AD11:AE11"/>
    <mergeCell ref="AF11:AH11"/>
    <mergeCell ref="AI11:AK11"/>
    <mergeCell ref="AL9:AN9"/>
    <mergeCell ref="B10:D10"/>
    <mergeCell ref="E10:I10"/>
    <mergeCell ref="J10:N10"/>
    <mergeCell ref="O10:S10"/>
    <mergeCell ref="T10:X10"/>
    <mergeCell ref="Y10:AC10"/>
    <mergeCell ref="AD10:AE10"/>
    <mergeCell ref="AF10:AH10"/>
    <mergeCell ref="AI10:AK10"/>
    <mergeCell ref="AL10:AN10"/>
    <mergeCell ref="B9:D9"/>
    <mergeCell ref="E9:I9"/>
    <mergeCell ref="J9:N9"/>
    <mergeCell ref="O9:S9"/>
    <mergeCell ref="T9:X9"/>
    <mergeCell ref="Y9:AC9"/>
    <mergeCell ref="AD9:AE9"/>
    <mergeCell ref="AF9:AH9"/>
    <mergeCell ref="AI9:AK9"/>
    <mergeCell ref="AL7:AN7"/>
    <mergeCell ref="B8:D8"/>
    <mergeCell ref="E8:I8"/>
    <mergeCell ref="J8:N8"/>
    <mergeCell ref="O8:S8"/>
    <mergeCell ref="T8:X8"/>
    <mergeCell ref="Y8:AC8"/>
    <mergeCell ref="AD8:AE8"/>
    <mergeCell ref="AF8:AH8"/>
    <mergeCell ref="AI8:AK8"/>
    <mergeCell ref="AL8:AN8"/>
    <mergeCell ref="B7:D7"/>
    <mergeCell ref="E7:I7"/>
    <mergeCell ref="J7:N7"/>
    <mergeCell ref="O7:S7"/>
    <mergeCell ref="T7:X7"/>
    <mergeCell ref="Y7:AC7"/>
    <mergeCell ref="AD7:AE7"/>
    <mergeCell ref="AF7:AH7"/>
    <mergeCell ref="AI7:AK7"/>
    <mergeCell ref="B5:D5"/>
    <mergeCell ref="E5:I5"/>
    <mergeCell ref="J5:AC5"/>
    <mergeCell ref="AF5:AN5"/>
    <mergeCell ref="AP5:AZ5"/>
    <mergeCell ref="B6:D6"/>
    <mergeCell ref="E6:I6"/>
    <mergeCell ref="J6:N6"/>
    <mergeCell ref="O6:S6"/>
    <mergeCell ref="T6:X6"/>
    <mergeCell ref="Y6:AC6"/>
    <mergeCell ref="AD6:AE6"/>
    <mergeCell ref="AF6:AH6"/>
    <mergeCell ref="AI6:AK6"/>
    <mergeCell ref="AL6:AN6"/>
    <mergeCell ref="E1:S1"/>
    <mergeCell ref="T1:AH1"/>
    <mergeCell ref="AI1:AO1"/>
    <mergeCell ref="AP1:AT1"/>
    <mergeCell ref="AU1:AZ1"/>
    <mergeCell ref="AI2:AO2"/>
    <mergeCell ref="AP2:AT2"/>
    <mergeCell ref="AU2:AZ2"/>
    <mergeCell ref="AI3:AO3"/>
    <mergeCell ref="AP3:AT3"/>
    <mergeCell ref="AU3:AZ3"/>
  </mergeCells>
  <phoneticPr fontId="30"/>
  <dataValidations count="5">
    <dataValidation type="decimal" operator="greaterThanOrEqual" allowBlank="1" showInputMessage="1" showErrorMessage="1" sqref="AL7:AN30" xr:uid="{00000000-0002-0000-0200-000000000000}">
      <formula1>0</formula1>
    </dataValidation>
    <dataValidation type="whole" operator="greaterThanOrEqual" allowBlank="1" showInputMessage="1" showErrorMessage="1" sqref="AF7:AK30" xr:uid="{00000000-0002-0000-0200-000001000000}">
      <formula1>0</formula1>
    </dataValidation>
    <dataValidation type="list" allowBlank="1" showInputMessage="1" showErrorMessage="1" sqref="AE7 AD7:AD30 AE17:AE30" xr:uid="{00000000-0002-0000-0200-000002000000}">
      <formula1>"高"</formula1>
    </dataValidation>
    <dataValidation type="date" allowBlank="1" showInputMessage="1" showErrorMessage="1" sqref="AP2:AT3 E7:AC30" xr:uid="{00000000-0002-0000-0200-000003000000}">
      <formula1>36526</formula1>
      <formula2>2958465</formula2>
    </dataValidation>
    <dataValidation allowBlank="1" showInputMessage="1" showErrorMessage="1" sqref="A7:A30" xr:uid="{00000000-0002-0000-0200-000004000000}"/>
  </dataValidations>
  <printOptions horizontalCentered="1"/>
  <pageMargins left="0.25" right="0.25" top="0.75" bottom="0.75" header="0.3" footer="0.3"/>
  <pageSetup paperSize="9" scale="72" fitToHeight="0" orientation="landscape" r:id="rId4"/>
  <headerFooter>
    <oddFooter>&amp;R&amp;"Meiryo UI,標準"&amp;11MicroWorld Co., Ltd.©2020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69" r:id="rId7" name="Button 49">
              <controlPr defaultSize="0" autoPict="0" macro="[0]!AddSheet">
                <anchor moveWithCells="1" sizeWithCells="1">
                  <from>
                    <xdr:col>0</xdr:col>
                    <xdr:colOff>0</xdr:colOff>
                    <xdr:row>5</xdr:row>
                    <xdr:rowOff>69850</xdr:rowOff>
                  </from>
                  <to>
                    <xdr:col>1</xdr:col>
                    <xdr:colOff>0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18"/>
  <sheetViews>
    <sheetView showGridLines="0" workbookViewId="0">
      <selection sqref="A1:B3"/>
    </sheetView>
  </sheetViews>
  <sheetFormatPr defaultColWidth="9.33203125" defaultRowHeight="12.5" x14ac:dyDescent="0.2"/>
  <cols>
    <col min="1" max="1" width="6.33203125" style="1" customWidth="1"/>
    <col min="2" max="2" width="23.6640625" style="2" customWidth="1"/>
    <col min="3" max="3" width="6.33203125" style="3" customWidth="1"/>
    <col min="4" max="4" width="23.33203125" style="4" customWidth="1"/>
    <col min="5" max="5" width="35.77734375" style="4" customWidth="1"/>
    <col min="6" max="6" width="43.77734375" style="4" customWidth="1"/>
    <col min="7" max="7" width="47.6640625" style="5" customWidth="1"/>
    <col min="8" max="11" width="3" style="3" customWidth="1"/>
    <col min="12" max="15" width="12.109375" style="6" customWidth="1"/>
    <col min="16" max="16" width="23.6640625" style="4" customWidth="1"/>
    <col min="17" max="16384" width="9.33203125" style="4"/>
  </cols>
  <sheetData>
    <row r="1" spans="1:18" ht="13.5" customHeight="1" x14ac:dyDescent="0.2">
      <c r="A1" s="257" t="str">
        <f>表紙!A1</f>
        <v>IT</v>
      </c>
      <c r="B1" s="257"/>
      <c r="C1" s="258" t="s">
        <v>70</v>
      </c>
      <c r="D1" s="259"/>
      <c r="E1" s="259"/>
      <c r="F1" s="7" t="s">
        <v>30</v>
      </c>
      <c r="G1" s="7" t="s">
        <v>31</v>
      </c>
      <c r="H1" s="195" t="s">
        <v>0</v>
      </c>
      <c r="I1" s="195"/>
      <c r="J1" s="195"/>
      <c r="K1" s="195"/>
      <c r="L1" s="260" t="s">
        <v>1</v>
      </c>
      <c r="M1" s="260"/>
      <c r="N1" s="260" t="s">
        <v>2</v>
      </c>
      <c r="O1" s="260"/>
    </row>
    <row r="2" spans="1:18" ht="13.5" customHeight="1" x14ac:dyDescent="0.2">
      <c r="A2" s="257"/>
      <c r="B2" s="257"/>
      <c r="C2" s="259"/>
      <c r="D2" s="259"/>
      <c r="E2" s="259"/>
      <c r="F2" s="255" t="str">
        <f>IF(表紙!V2="","",表紙!V2)</f>
        <v/>
      </c>
      <c r="G2" s="255" t="str">
        <f>IF(表紙!AE2="","",表紙!AE2)</f>
        <v>-</v>
      </c>
      <c r="H2" s="99" t="str">
        <f>IF(表紙!AN2="","",表紙!AN2)</f>
        <v>第１版</v>
      </c>
      <c r="I2" s="100"/>
      <c r="J2" s="100"/>
      <c r="K2" s="101"/>
      <c r="L2" s="196"/>
      <c r="M2" s="198"/>
      <c r="N2" s="199" t="str">
        <f>IF(表紙!AV2="","",表紙!AV2)</f>
        <v/>
      </c>
      <c r="O2" s="201"/>
    </row>
    <row r="3" spans="1:18" ht="13.5" customHeight="1" x14ac:dyDescent="0.2">
      <c r="A3" s="257"/>
      <c r="B3" s="257"/>
      <c r="C3" s="259"/>
      <c r="D3" s="259"/>
      <c r="E3" s="259"/>
      <c r="F3" s="256"/>
      <c r="G3" s="256"/>
      <c r="H3" s="99" t="str">
        <f>IF(表紙!AN3="","",表紙!AN3)</f>
        <v>第２版</v>
      </c>
      <c r="I3" s="100"/>
      <c r="J3" s="100"/>
      <c r="K3" s="101"/>
      <c r="L3" s="196" t="str">
        <f>IF(表紙!AQ3="","",表紙!AQ3)</f>
        <v/>
      </c>
      <c r="M3" s="198"/>
      <c r="N3" s="199" t="str">
        <f>IF(表紙!AV3="","",表紙!AV3)</f>
        <v/>
      </c>
      <c r="O3" s="201"/>
    </row>
    <row r="4" spans="1:18" ht="2.25" customHeight="1" x14ac:dyDescent="0.2">
      <c r="F4" s="8"/>
    </row>
    <row r="5" spans="1:18" ht="20.25" customHeight="1" x14ac:dyDescent="0.2">
      <c r="A5" s="209" t="s">
        <v>71</v>
      </c>
      <c r="B5" s="211"/>
      <c r="C5" s="249" t="str">
        <f ca="1">IF(シナリオＩＤ="","",シナリオＩＤ&amp;"-"&amp;シート名)</f>
        <v>IT-0001</v>
      </c>
      <c r="D5" s="250"/>
      <c r="E5" s="251"/>
      <c r="F5" s="9" t="str">
        <f>テストケース定義書!$B$6</f>
        <v>テストケース内容</v>
      </c>
      <c r="G5" s="252"/>
      <c r="H5" s="253"/>
      <c r="I5" s="253"/>
      <c r="J5" s="253"/>
      <c r="K5" s="253"/>
      <c r="L5" s="253"/>
      <c r="M5" s="253"/>
      <c r="N5" s="253"/>
      <c r="O5" s="253"/>
      <c r="P5" s="254"/>
    </row>
    <row r="6" spans="1:18" ht="50.25" hidden="1" customHeight="1" x14ac:dyDescent="0.2">
      <c r="A6" s="10" t="s">
        <v>8</v>
      </c>
      <c r="B6" s="11" t="str">
        <f t="array" ref="B6">IF(MIN(IF((INDEX(D:D,10):INDEX(D:D,65536)&lt;&gt;"")*(INDEX(L:L,10):INDEX(L:L,65536)&lt;&gt;""),INDEX(L:L,10):INDEX(L:L,65536)))&gt;0,MIN(IF((INDEX(D:D,10):INDEX(D:D,65536)&lt;&gt;"")*(INDEX(L:L,10):INDEX(L:L,65536)&lt;&gt;""),INDEX(L:L,10):INDEX(L:L,65536))),"")</f>
        <v/>
      </c>
      <c r="C6" s="12" t="s">
        <v>9</v>
      </c>
      <c r="D6" s="13" t="str">
        <f t="array" ref="D6">IF(MIN(IF((INDEX(D:D,10):INDEX(D:D,65536)&lt;&gt;"")*(INDEX(M:M,10):INDEX(M:M,65536)&lt;&gt;""),INDEX(M:M,10):INDEX(M:M,65536)))&gt;0,MIN(IF((INDEX(D:D,10):INDEX(D:D,65536)&lt;&gt;"")*(INDEX(M:M,10):INDEX(M:M,65536)&lt;&gt;""),INDEX(M:M,10):INDEX(M:M,65536))),"")</f>
        <v/>
      </c>
      <c r="E6" s="12" t="s">
        <v>10</v>
      </c>
      <c r="F6" s="13" t="str">
        <f t="array" aca="1" ref="F6" ca="1">IF(MAX(IF(INDEX(D:D,10):INDEX(D:D,65536)&lt;&gt;"",INDEX(N:N,10):INDEX(N:N,65536)))&gt;0,MAX(IF(INDIRECT("D10:D$65536")&lt;&gt;"",INDEX(N:N,10):INDEX(N:N,65536))),"")</f>
        <v/>
      </c>
      <c r="G6" s="12" t="s">
        <v>20</v>
      </c>
      <c r="H6" s="13" t="str">
        <f>J6</f>
        <v/>
      </c>
      <c r="I6" s="12" t="s">
        <v>66</v>
      </c>
      <c r="J6" s="13" t="str">
        <f t="array" ref="J6">IF((MAX(IF(INDEX(D:D,10):INDEX(D:D,65536)&lt;&gt;"",INDEX(O:O,10):INDEX(O:O,65536)))&gt;0)*(MIN(IF(INDEX(D:D,10):INDEX(D:D,65536)&lt;&gt;"",INDEX(O:O,10):INDEX(O:O,65536)))&gt;0),MAX(IF(INDEX(D:D,10):INDEX(D:D,65536)&lt;&gt;"",INDEX(O:O,10):INDEX(O:O,65536))),"")</f>
        <v/>
      </c>
      <c r="K6" s="12" t="s">
        <v>21</v>
      </c>
      <c r="L6" s="22" t="e">
        <f ca="1">IF(C5="","",IF(VLOOKUP(シート名,INDEX(テストケース定義書!A:A,4):INDEX(テストケース定義書!AM:AM,1000),30,FALSE)="","",VLOOKUP(シート名,INDEX(テストケース定義書!A:A,4):INDEX(テストケース定義書!AM:AM,1000),30,FALSE)))</f>
        <v>#N/A</v>
      </c>
      <c r="M6" s="23" t="s">
        <v>22</v>
      </c>
      <c r="N6" s="24" t="e">
        <f ca="1">IF(C5="","",IF(VLOOKUP(シート名,INDEX(テストケース定義書!A:A,4):INDEX(テストケース定義書!AM:AM,1000),32,FALSE)="","",VLOOKUP(シート名,INDEX(テストケース定義書!A:A,4):INDEX(テストケース定義書!AM:AM,1000),32,FALSE)))</f>
        <v>#N/A</v>
      </c>
      <c r="O6" s="23" t="s">
        <v>23</v>
      </c>
      <c r="P6" s="24" t="e">
        <f ca="1">IF(C5="","",IF(VLOOKUP(シート名,INDEX(テストケース定義書!A:A,4):INDEX(テストケース定義書!AM:AM,1000),35,FALSE)="","",VLOOKUP(シート名,INDEX(テストケース定義書!A:A,4):INDEX(テストケース定義書!AM:AM,1000),35,FALSE)))</f>
        <v>#N/A</v>
      </c>
      <c r="Q6" s="12" t="s">
        <v>24</v>
      </c>
      <c r="R6" s="32" t="e">
        <f ca="1">IF(C5="","",IF(VLOOKUP(シート名,INDEX(テストケース定義書!A:A,4):INDEX(テストケース定義書!AM:AM,1000),38,FALSE)="","",VLOOKUP(シート名,INDEX(テストケース定義書!A:A,4):INDEX(テストケース定義書!AM:AM,1000),38,FALSE)))</f>
        <v>#N/A</v>
      </c>
    </row>
    <row r="7" spans="1:18" ht="13.5" customHeight="1" x14ac:dyDescent="0.2">
      <c r="A7" s="264" t="s">
        <v>72</v>
      </c>
      <c r="B7" s="267" t="s">
        <v>25</v>
      </c>
      <c r="C7" s="267" t="s">
        <v>73</v>
      </c>
      <c r="D7" s="270" t="s">
        <v>74</v>
      </c>
      <c r="E7" s="273" t="s">
        <v>26</v>
      </c>
      <c r="F7" s="273" t="s">
        <v>27</v>
      </c>
      <c r="G7" s="276" t="s">
        <v>75</v>
      </c>
      <c r="H7" s="261" t="s">
        <v>76</v>
      </c>
      <c r="I7" s="262"/>
      <c r="J7" s="262"/>
      <c r="K7" s="263"/>
      <c r="L7" s="278" t="s">
        <v>77</v>
      </c>
      <c r="M7" s="278" t="s">
        <v>78</v>
      </c>
      <c r="N7" s="278" t="s">
        <v>79</v>
      </c>
      <c r="O7" s="278" t="s">
        <v>80</v>
      </c>
      <c r="P7" s="273" t="s">
        <v>17</v>
      </c>
    </row>
    <row r="8" spans="1:18" ht="12" customHeight="1" x14ac:dyDescent="0.2">
      <c r="A8" s="265"/>
      <c r="B8" s="268"/>
      <c r="C8" s="268"/>
      <c r="D8" s="271"/>
      <c r="E8" s="274"/>
      <c r="F8" s="274"/>
      <c r="G8" s="277"/>
      <c r="H8" s="14" t="s">
        <v>81</v>
      </c>
      <c r="I8" s="25" t="s">
        <v>82</v>
      </c>
      <c r="J8" s="26" t="s">
        <v>83</v>
      </c>
      <c r="K8" s="27" t="s">
        <v>84</v>
      </c>
      <c r="L8" s="279"/>
      <c r="M8" s="279"/>
      <c r="N8" s="279"/>
      <c r="O8" s="279"/>
      <c r="P8" s="274"/>
    </row>
    <row r="9" spans="1:18" ht="12" customHeight="1" x14ac:dyDescent="0.2">
      <c r="A9" s="266"/>
      <c r="B9" s="269"/>
      <c r="C9" s="269"/>
      <c r="D9" s="272"/>
      <c r="E9" s="275"/>
      <c r="F9" s="275"/>
      <c r="G9" s="15" t="s">
        <v>85</v>
      </c>
      <c r="H9" s="16" t="s">
        <v>86</v>
      </c>
      <c r="I9" s="28" t="s">
        <v>87</v>
      </c>
      <c r="J9" s="28" t="s">
        <v>88</v>
      </c>
      <c r="K9" s="29"/>
      <c r="L9" s="280"/>
      <c r="M9" s="280"/>
      <c r="N9" s="280"/>
      <c r="O9" s="280"/>
      <c r="P9" s="275"/>
    </row>
    <row r="10" spans="1:18" ht="80.25" customHeight="1" x14ac:dyDescent="0.2">
      <c r="A10" s="17">
        <f>ROW()-9</f>
        <v>1</v>
      </c>
      <c r="B10" s="18"/>
      <c r="C10" s="19"/>
      <c r="D10" s="18"/>
      <c r="E10" s="18"/>
      <c r="F10" s="18"/>
      <c r="G10" s="93"/>
      <c r="H10" s="20"/>
      <c r="I10" s="30"/>
      <c r="J10" s="30"/>
      <c r="K10" s="31"/>
      <c r="L10" s="91"/>
      <c r="M10" s="91"/>
      <c r="N10" s="91"/>
      <c r="O10" s="92"/>
      <c r="P10" s="94"/>
    </row>
    <row r="11" spans="1:18" ht="80.25" customHeight="1" x14ac:dyDescent="0.2">
      <c r="A11" s="17">
        <f>ROW()-9</f>
        <v>2</v>
      </c>
      <c r="B11" s="18"/>
      <c r="C11" s="19"/>
      <c r="D11" s="18"/>
      <c r="E11" s="18"/>
      <c r="F11" s="18"/>
      <c r="G11" s="93"/>
      <c r="H11" s="20"/>
      <c r="I11" s="30"/>
      <c r="J11" s="30"/>
      <c r="K11" s="31"/>
      <c r="L11" s="91"/>
      <c r="M11" s="91"/>
      <c r="N11" s="91"/>
      <c r="O11" s="92"/>
      <c r="P11" s="21"/>
    </row>
    <row r="12" spans="1:18" ht="80.25" customHeight="1" x14ac:dyDescent="0.2">
      <c r="A12" s="17">
        <f t="shared" ref="A12:A18" si="0">ROW()-9</f>
        <v>3</v>
      </c>
      <c r="B12" s="18"/>
      <c r="C12" s="19"/>
      <c r="E12" s="18"/>
      <c r="F12" s="18"/>
      <c r="G12" s="93"/>
      <c r="H12" s="20"/>
      <c r="I12" s="30"/>
      <c r="J12" s="30"/>
      <c r="K12" s="31"/>
      <c r="L12" s="91"/>
      <c r="M12" s="91"/>
      <c r="N12" s="91"/>
      <c r="O12" s="92"/>
      <c r="P12" s="21"/>
    </row>
    <row r="13" spans="1:18" ht="80.25" customHeight="1" x14ac:dyDescent="0.2">
      <c r="A13" s="17">
        <f t="shared" si="0"/>
        <v>4</v>
      </c>
      <c r="B13" s="18"/>
      <c r="C13" s="19"/>
      <c r="D13" s="21"/>
      <c r="E13" s="18"/>
      <c r="F13" s="18"/>
      <c r="G13" s="93"/>
      <c r="H13" s="20"/>
      <c r="I13" s="30"/>
      <c r="J13" s="30"/>
      <c r="K13" s="31"/>
      <c r="L13" s="91"/>
      <c r="M13" s="91"/>
      <c r="N13" s="91"/>
      <c r="O13" s="92"/>
      <c r="P13" s="21"/>
    </row>
    <row r="14" spans="1:18" ht="80.25" customHeight="1" x14ac:dyDescent="0.2">
      <c r="A14" s="17">
        <f t="shared" si="0"/>
        <v>5</v>
      </c>
      <c r="B14" s="18"/>
      <c r="C14" s="19"/>
      <c r="D14" s="21"/>
      <c r="E14" s="18"/>
      <c r="F14" s="21"/>
      <c r="G14" s="90"/>
      <c r="H14" s="20"/>
      <c r="I14" s="30"/>
      <c r="J14" s="30"/>
      <c r="K14" s="31"/>
      <c r="L14" s="91"/>
      <c r="M14" s="91"/>
      <c r="N14" s="91"/>
      <c r="O14" s="92"/>
      <c r="P14" s="21"/>
    </row>
    <row r="15" spans="1:18" ht="80.25" customHeight="1" x14ac:dyDescent="0.2">
      <c r="A15" s="17">
        <f t="shared" si="0"/>
        <v>6</v>
      </c>
      <c r="B15" s="18"/>
      <c r="C15" s="19"/>
      <c r="D15" s="18"/>
      <c r="E15" s="18"/>
      <c r="F15" s="18"/>
      <c r="G15" s="18"/>
      <c r="H15" s="20"/>
      <c r="I15" s="30"/>
      <c r="J15" s="30"/>
      <c r="K15" s="31"/>
      <c r="L15" s="91"/>
      <c r="M15" s="91"/>
      <c r="N15" s="91"/>
      <c r="O15" s="92"/>
      <c r="P15" s="21"/>
    </row>
    <row r="16" spans="1:18" ht="80.25" customHeight="1" x14ac:dyDescent="0.2">
      <c r="A16" s="17">
        <f t="shared" si="0"/>
        <v>7</v>
      </c>
      <c r="B16" s="18"/>
      <c r="C16" s="19"/>
      <c r="D16" s="21"/>
      <c r="E16" s="18"/>
      <c r="F16" s="21"/>
      <c r="G16" s="18"/>
      <c r="H16" s="20"/>
      <c r="I16" s="30"/>
      <c r="J16" s="30"/>
      <c r="K16" s="31"/>
      <c r="L16" s="91"/>
      <c r="M16" s="91"/>
      <c r="N16" s="91"/>
      <c r="O16" s="92"/>
      <c r="P16" s="21"/>
    </row>
    <row r="17" spans="1:16" ht="80.25" customHeight="1" x14ac:dyDescent="0.2">
      <c r="A17" s="17">
        <f t="shared" si="0"/>
        <v>8</v>
      </c>
      <c r="B17" s="18"/>
      <c r="C17" s="19"/>
      <c r="D17" s="21"/>
      <c r="E17" s="18"/>
      <c r="F17" s="21"/>
      <c r="G17" s="18"/>
      <c r="H17" s="20"/>
      <c r="I17" s="30"/>
      <c r="J17" s="30"/>
      <c r="K17" s="31"/>
      <c r="L17" s="91"/>
      <c r="M17" s="91"/>
      <c r="N17" s="91"/>
      <c r="O17" s="92"/>
      <c r="P17" s="21"/>
    </row>
    <row r="18" spans="1:16" ht="80.25" customHeight="1" x14ac:dyDescent="0.2">
      <c r="A18" s="17">
        <f t="shared" si="0"/>
        <v>9</v>
      </c>
      <c r="B18" s="18"/>
      <c r="C18" s="19"/>
      <c r="D18" s="18"/>
      <c r="E18" s="18"/>
      <c r="F18" s="18"/>
      <c r="G18" s="18"/>
      <c r="H18" s="20"/>
      <c r="I18" s="30"/>
      <c r="J18" s="30"/>
      <c r="K18" s="31"/>
      <c r="L18" s="91"/>
      <c r="M18" s="91"/>
      <c r="N18" s="91"/>
      <c r="O18" s="92"/>
      <c r="P18" s="21"/>
    </row>
  </sheetData>
  <customSheetViews>
    <customSheetView guid="{991D2683-8D91-43DE-851C-0CC2D634D90B}" showPageBreaks="1" showGridLines="0" fitToPage="1" printArea="1" hiddenRows="1" topLeftCell="A27">
      <selection activeCell="G29" sqref="G29"/>
      <pageMargins left="0.39370078740157499" right="0.39370078740157499" top="0.59055118110236204" bottom="0.47244094488188998" header="0.47244094488188998" footer="0.31496062992126"/>
      <printOptions horizontalCentered="1"/>
      <pageSetup paperSize="9" scale="63" fitToHeight="0" orientation="landscape" r:id="rId1"/>
      <headerFooter>
        <oddFooter>&amp;R&amp;"Meiryo UI,標準"&amp;11MicroWorld Co., Ltd.©2020</oddFooter>
      </headerFooter>
    </customSheetView>
    <customSheetView guid="{321A188F-45B6-4F3B-ADFF-105845BFA561}" showPageBreaks="1" showGridLines="0" fitToPage="1" printArea="1" hiddenRows="1" topLeftCell="A16">
      <selection activeCell="M21" sqref="M21"/>
      <pageMargins left="0.39370078740157499" right="0.39370078740157499" top="0.59055118110236204" bottom="0.47244094488188998" header="0.47244094488188998" footer="0.31496062992126"/>
      <printOptions horizontalCentered="1"/>
      <pageSetup paperSize="9" scale="63" fitToHeight="0" orientation="landscape" r:id="rId2"/>
      <headerFooter>
        <oddFooter>&amp;R&amp;"Meiryo UI,標準"&amp;11MicroWorld Co., Ltd.©2020</oddFooter>
      </headerFooter>
    </customSheetView>
    <customSheetView guid="{A4EEF5AB-FA14-4488-8467-D5B5114E8458}" showPageBreaks="1" showGridLines="0" fitToPage="1" printArea="1" hiddenRows="1">
      <selection activeCell="B10" sqref="B10"/>
      <pageMargins left="0.39370078740157499" right="0.39370078740157499" top="0.59055118110236204" bottom="0.47244094488188998" header="0.47244094488188998" footer="0.31496062992126"/>
      <printOptions horizontalCentered="1"/>
      <pageSetup paperSize="9" scale="63" fitToHeight="0" orientation="landscape" r:id="rId3"/>
      <headerFooter>
        <oddFooter>&amp;R&amp;"Meiryo UI,標準"&amp;11MicroWorld Co., Ltd.©2020</oddFooter>
      </headerFooter>
    </customSheetView>
  </customSheetViews>
  <mergeCells count="29">
    <mergeCell ref="L7:L9"/>
    <mergeCell ref="M7:M9"/>
    <mergeCell ref="N7:N9"/>
    <mergeCell ref="O7:O9"/>
    <mergeCell ref="P7:P9"/>
    <mergeCell ref="H7:K7"/>
    <mergeCell ref="A7:A9"/>
    <mergeCell ref="B7:B9"/>
    <mergeCell ref="C7:C9"/>
    <mergeCell ref="D7:D9"/>
    <mergeCell ref="E7:E9"/>
    <mergeCell ref="F7:F9"/>
    <mergeCell ref="G7:G8"/>
    <mergeCell ref="H3:K3"/>
    <mergeCell ref="L3:M3"/>
    <mergeCell ref="N3:O3"/>
    <mergeCell ref="A5:B5"/>
    <mergeCell ref="C5:E5"/>
    <mergeCell ref="G5:P5"/>
    <mergeCell ref="F2:F3"/>
    <mergeCell ref="G2:G3"/>
    <mergeCell ref="A1:B3"/>
    <mergeCell ref="C1:E3"/>
    <mergeCell ref="H1:K1"/>
    <mergeCell ref="L1:M1"/>
    <mergeCell ref="N1:O1"/>
    <mergeCell ref="H2:K2"/>
    <mergeCell ref="L2:M2"/>
    <mergeCell ref="N2:O2"/>
  </mergeCells>
  <phoneticPr fontId="30"/>
  <dataValidations count="6">
    <dataValidation type="date" allowBlank="1" showInputMessage="1" showErrorMessage="1" sqref="B6 D6 F6 H6 J6 L2:M3 L10:O18" xr:uid="{00000000-0002-0000-0300-000000000000}">
      <formula1>36526</formula1>
      <formula2>2958465</formula2>
    </dataValidation>
    <dataValidation type="decimal" operator="greaterThanOrEqual" allowBlank="1" showInputMessage="1" showErrorMessage="1" sqref="R6" xr:uid="{00000000-0002-0000-0300-000001000000}">
      <formula1>0</formula1>
    </dataValidation>
    <dataValidation type="whole" operator="greaterThanOrEqual" allowBlank="1" showInputMessage="1" showErrorMessage="1" sqref="N6 P6 A10:A18" xr:uid="{00000000-0002-0000-0300-000002000000}">
      <formula1>0</formula1>
    </dataValidation>
    <dataValidation type="list" allowBlank="1" showInputMessage="1" showErrorMessage="1" sqref="B19:B152" xr:uid="{00000000-0002-0000-0300-000003000000}">
      <formula1>サブシステムリスト</formula1>
    </dataValidation>
    <dataValidation type="list" allowBlank="1" showInputMessage="1" showErrorMessage="1" sqref="C10:C152" xr:uid="{00000000-0002-0000-0300-000004000000}">
      <formula1>"正常,異常"</formula1>
    </dataValidation>
    <dataValidation type="list" allowBlank="1" showInputMessage="1" showErrorMessage="1" sqref="H10:K152" xr:uid="{00000000-0002-0000-0300-000005000000}">
      <formula1>"有,無"</formula1>
    </dataValidation>
  </dataValidations>
  <printOptions horizontalCentered="1"/>
  <pageMargins left="0.39370078740157499" right="0.39370078740157499" top="0.59055118110236204" bottom="0.47244094488188998" header="0.47244094488188998" footer="0.31496062992126"/>
  <pageSetup paperSize="9" scale="63" fitToHeight="0" orientation="landscape" r:id="rId4"/>
  <headerFooter>
    <oddFooter>&amp;R&amp;"Meiryo UI,標準"&amp;11MicroWorld Co., Ltd.©2020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23"/>
  <sheetViews>
    <sheetView showGridLines="0" workbookViewId="0">
      <selection sqref="A1:B3"/>
    </sheetView>
  </sheetViews>
  <sheetFormatPr defaultColWidth="9.33203125" defaultRowHeight="12.5" x14ac:dyDescent="0.2"/>
  <cols>
    <col min="1" max="1" width="6.33203125" style="1" customWidth="1"/>
    <col min="2" max="2" width="23.6640625" style="2" customWidth="1"/>
    <col min="3" max="3" width="6.33203125" style="3" customWidth="1"/>
    <col min="4" max="4" width="23.33203125" style="4" customWidth="1"/>
    <col min="5" max="5" width="35.77734375" style="4" customWidth="1"/>
    <col min="6" max="6" width="43.77734375" style="4" customWidth="1"/>
    <col min="7" max="7" width="47.6640625" style="5" customWidth="1"/>
    <col min="8" max="11" width="3" style="3" customWidth="1"/>
    <col min="12" max="15" width="12.109375" style="6" customWidth="1"/>
    <col min="16" max="16" width="23.6640625" style="4" customWidth="1"/>
    <col min="17" max="16384" width="9.33203125" style="4"/>
  </cols>
  <sheetData>
    <row r="1" spans="1:18" ht="13.5" customHeight="1" x14ac:dyDescent="0.2">
      <c r="A1" s="257" t="str">
        <f>表紙!A1</f>
        <v>IT</v>
      </c>
      <c r="B1" s="257"/>
      <c r="C1" s="258" t="s">
        <v>70</v>
      </c>
      <c r="D1" s="259"/>
      <c r="E1" s="259"/>
      <c r="F1" s="7" t="s">
        <v>30</v>
      </c>
      <c r="G1" s="7" t="s">
        <v>31</v>
      </c>
      <c r="H1" s="195" t="s">
        <v>0</v>
      </c>
      <c r="I1" s="195"/>
      <c r="J1" s="195"/>
      <c r="K1" s="195"/>
      <c r="L1" s="260" t="s">
        <v>1</v>
      </c>
      <c r="M1" s="260"/>
      <c r="N1" s="260" t="s">
        <v>2</v>
      </c>
      <c r="O1" s="260"/>
    </row>
    <row r="2" spans="1:18" ht="13.5" customHeight="1" x14ac:dyDescent="0.2">
      <c r="A2" s="257"/>
      <c r="B2" s="257"/>
      <c r="C2" s="259"/>
      <c r="D2" s="259"/>
      <c r="E2" s="259"/>
      <c r="F2" s="255" t="str">
        <f>IF(表紙!V2="","",表紙!V2)</f>
        <v/>
      </c>
      <c r="G2" s="255" t="str">
        <f>IF(表紙!AE2="","",表紙!AE2)</f>
        <v>-</v>
      </c>
      <c r="H2" s="99" t="str">
        <f>IF(表紙!AN2="","",表紙!AN2)</f>
        <v>第１版</v>
      </c>
      <c r="I2" s="100"/>
      <c r="J2" s="100"/>
      <c r="K2" s="101"/>
      <c r="L2" s="196" t="str">
        <f>IF(表紙!AQ2="","",表紙!AQ2)</f>
        <v/>
      </c>
      <c r="M2" s="198"/>
      <c r="N2" s="199" t="str">
        <f>IF(表紙!AV2="","",表紙!AV2)</f>
        <v/>
      </c>
      <c r="O2" s="201"/>
    </row>
    <row r="3" spans="1:18" ht="13.5" customHeight="1" x14ac:dyDescent="0.2">
      <c r="A3" s="257"/>
      <c r="B3" s="257"/>
      <c r="C3" s="259"/>
      <c r="D3" s="259"/>
      <c r="E3" s="259"/>
      <c r="F3" s="256"/>
      <c r="G3" s="256"/>
      <c r="H3" s="99" t="str">
        <f>IF(表紙!AN3="","",表紙!AN3)</f>
        <v>第２版</v>
      </c>
      <c r="I3" s="100"/>
      <c r="J3" s="100"/>
      <c r="K3" s="101"/>
      <c r="L3" s="196" t="str">
        <f>IF(表紙!AQ3="","",表紙!AQ3)</f>
        <v/>
      </c>
      <c r="M3" s="198"/>
      <c r="N3" s="199" t="str">
        <f>IF(表紙!AV3="","",表紙!AV3)</f>
        <v/>
      </c>
      <c r="O3" s="201"/>
    </row>
    <row r="4" spans="1:18" ht="2.25" customHeight="1" x14ac:dyDescent="0.2">
      <c r="F4" s="8"/>
    </row>
    <row r="5" spans="1:18" ht="20.25" customHeight="1" x14ac:dyDescent="0.2">
      <c r="A5" s="209" t="s">
        <v>71</v>
      </c>
      <c r="B5" s="211"/>
      <c r="C5" s="249" t="str">
        <f ca="1">IF(シナリオＩＤ="","",シナリオＩＤ&amp;"-"&amp;シート名)</f>
        <v>IT-0002</v>
      </c>
      <c r="D5" s="250"/>
      <c r="E5" s="251"/>
      <c r="F5" s="9" t="str">
        <f>テストケース定義書!$B$6</f>
        <v>テストケース内容</v>
      </c>
      <c r="G5" s="252"/>
      <c r="H5" s="253"/>
      <c r="I5" s="253"/>
      <c r="J5" s="253"/>
      <c r="K5" s="253"/>
      <c r="L5" s="253"/>
      <c r="M5" s="253"/>
      <c r="N5" s="253"/>
      <c r="O5" s="253"/>
      <c r="P5" s="254"/>
    </row>
    <row r="6" spans="1:18" ht="50.25" hidden="1" customHeight="1" x14ac:dyDescent="0.2">
      <c r="A6" s="10" t="s">
        <v>8</v>
      </c>
      <c r="B6" s="11" t="str">
        <f t="array" ref="B6">IF(MIN(IF((INDEX(D:D,10):INDEX(D:D,65536)&lt;&gt;"")*(INDEX(L:L,10):INDEX(L:L,65536)&lt;&gt;""),INDEX(L:L,10):INDEX(L:L,65536)))&gt;0,MIN(IF((INDEX(D:D,10):INDEX(D:D,65536)&lt;&gt;"")*(INDEX(L:L,10):INDEX(L:L,65536)&lt;&gt;""),INDEX(L:L,10):INDEX(L:L,65536))),"")</f>
        <v/>
      </c>
      <c r="C6" s="12" t="s">
        <v>9</v>
      </c>
      <c r="D6" s="13" t="str">
        <f t="array" ref="D6">IF(MIN(IF((INDEX(D:D,10):INDEX(D:D,65536)&lt;&gt;"")*(INDEX(M:M,10):INDEX(M:M,65536)&lt;&gt;""),INDEX(M:M,10):INDEX(M:M,65536)))&gt;0,MIN(IF((INDEX(D:D,10):INDEX(D:D,65536)&lt;&gt;"")*(INDEX(M:M,10):INDEX(M:M,65536)&lt;&gt;""),INDEX(M:M,10):INDEX(M:M,65536))),"")</f>
        <v/>
      </c>
      <c r="E6" s="12" t="s">
        <v>10</v>
      </c>
      <c r="F6" s="13" t="str">
        <f t="array" aca="1" ref="F6" ca="1">IF(MAX(IF(INDEX(D:D,10):INDEX(D:D,65536)&lt;&gt;"",INDEX(N:N,10):INDEX(N:N,65536)))&gt;0,MAX(IF(INDIRECT("D10:D$65536")&lt;&gt;"",INDEX(N:N,10):INDEX(N:N,65536))),"")</f>
        <v/>
      </c>
      <c r="G6" s="12" t="s">
        <v>20</v>
      </c>
      <c r="H6" s="13" t="str">
        <f>J6</f>
        <v/>
      </c>
      <c r="I6" s="12" t="s">
        <v>66</v>
      </c>
      <c r="J6" s="13" t="str">
        <f t="array" ref="J6">IF((MAX(IF(INDEX(D:D,10):INDEX(D:D,65536)&lt;&gt;"",INDEX(O:O,10):INDEX(O:O,65536)))&gt;0)*(MIN(IF(INDEX(D:D,10):INDEX(D:D,65536)&lt;&gt;"",INDEX(O:O,10):INDEX(O:O,65536)))&gt;0),MAX(IF(INDEX(D:D,10):INDEX(D:D,65536)&lt;&gt;"",INDEX(O:O,10):INDEX(O:O,65536))),"")</f>
        <v/>
      </c>
      <c r="K6" s="12" t="s">
        <v>21</v>
      </c>
      <c r="L6" s="22" t="e">
        <f ca="1">IF(C5="","",IF(VLOOKUP(シート名,INDEX(テストケース定義書!A:A,4):INDEX(テストケース定義書!AM:AM,1000),30,FALSE)="","",VLOOKUP(シート名,INDEX(テストケース定義書!A:A,4):INDEX(テストケース定義書!AM:AM,1000),30,FALSE)))</f>
        <v>#N/A</v>
      </c>
      <c r="M6" s="23" t="s">
        <v>22</v>
      </c>
      <c r="N6" s="24" t="e">
        <f ca="1">IF(C5="","",IF(VLOOKUP(シート名,INDEX(テストケース定義書!A:A,4):INDEX(テストケース定義書!AM:AM,1000),32,FALSE)="","",VLOOKUP(シート名,INDEX(テストケース定義書!A:A,4):INDEX(テストケース定義書!AM:AM,1000),32,FALSE)))</f>
        <v>#N/A</v>
      </c>
      <c r="O6" s="23" t="s">
        <v>23</v>
      </c>
      <c r="P6" s="24" t="e">
        <f ca="1">IF(C5="","",IF(VLOOKUP(シート名,INDEX(テストケース定義書!A:A,4):INDEX(テストケース定義書!AM:AM,1000),35,FALSE)="","",VLOOKUP(シート名,INDEX(テストケース定義書!A:A,4):INDEX(テストケース定義書!AM:AM,1000),35,FALSE)))</f>
        <v>#N/A</v>
      </c>
      <c r="Q6" s="12" t="s">
        <v>24</v>
      </c>
      <c r="R6" s="32" t="e">
        <f ca="1">IF(C5="","",IF(VLOOKUP(シート名,INDEX(テストケース定義書!A:A,4):INDEX(テストケース定義書!AM:AM,1000),38,FALSE)="","",VLOOKUP(シート名,INDEX(テストケース定義書!A:A,4):INDEX(テストケース定義書!AM:AM,1000),38,FALSE)))</f>
        <v>#N/A</v>
      </c>
    </row>
    <row r="7" spans="1:18" ht="13.5" customHeight="1" x14ac:dyDescent="0.2">
      <c r="A7" s="264" t="s">
        <v>72</v>
      </c>
      <c r="B7" s="267" t="s">
        <v>25</v>
      </c>
      <c r="C7" s="267" t="s">
        <v>73</v>
      </c>
      <c r="D7" s="270" t="s">
        <v>74</v>
      </c>
      <c r="E7" s="273" t="s">
        <v>26</v>
      </c>
      <c r="F7" s="273" t="s">
        <v>27</v>
      </c>
      <c r="G7" s="276" t="s">
        <v>75</v>
      </c>
      <c r="H7" s="261" t="s">
        <v>76</v>
      </c>
      <c r="I7" s="262"/>
      <c r="J7" s="262"/>
      <c r="K7" s="263"/>
      <c r="L7" s="278" t="s">
        <v>77</v>
      </c>
      <c r="M7" s="278" t="s">
        <v>78</v>
      </c>
      <c r="N7" s="278" t="s">
        <v>79</v>
      </c>
      <c r="O7" s="278" t="s">
        <v>80</v>
      </c>
      <c r="P7" s="273" t="s">
        <v>17</v>
      </c>
    </row>
    <row r="8" spans="1:18" ht="12" customHeight="1" x14ac:dyDescent="0.2">
      <c r="A8" s="265"/>
      <c r="B8" s="268"/>
      <c r="C8" s="268"/>
      <c r="D8" s="271"/>
      <c r="E8" s="274"/>
      <c r="F8" s="274"/>
      <c r="G8" s="277"/>
      <c r="H8" s="14" t="s">
        <v>81</v>
      </c>
      <c r="I8" s="25" t="s">
        <v>82</v>
      </c>
      <c r="J8" s="26" t="s">
        <v>83</v>
      </c>
      <c r="K8" s="27" t="s">
        <v>84</v>
      </c>
      <c r="L8" s="279"/>
      <c r="M8" s="279"/>
      <c r="N8" s="279"/>
      <c r="O8" s="279"/>
      <c r="P8" s="274"/>
    </row>
    <row r="9" spans="1:18" ht="12" customHeight="1" x14ac:dyDescent="0.2">
      <c r="A9" s="266"/>
      <c r="B9" s="269"/>
      <c r="C9" s="269"/>
      <c r="D9" s="272"/>
      <c r="E9" s="275"/>
      <c r="F9" s="275"/>
      <c r="G9" s="15" t="s">
        <v>85</v>
      </c>
      <c r="H9" s="16" t="s">
        <v>86</v>
      </c>
      <c r="I9" s="28" t="s">
        <v>87</v>
      </c>
      <c r="J9" s="28" t="s">
        <v>88</v>
      </c>
      <c r="K9" s="29"/>
      <c r="L9" s="280"/>
      <c r="M9" s="280"/>
      <c r="N9" s="280"/>
      <c r="O9" s="280"/>
      <c r="P9" s="275"/>
    </row>
    <row r="10" spans="1:18" ht="43.5" customHeight="1" x14ac:dyDescent="0.2">
      <c r="A10" s="17">
        <f>ROW()-9</f>
        <v>1</v>
      </c>
      <c r="B10" s="18"/>
      <c r="C10" s="19"/>
      <c r="D10" s="18"/>
      <c r="E10" s="18"/>
      <c r="F10" s="18"/>
      <c r="G10" s="93"/>
      <c r="H10" s="20"/>
      <c r="I10" s="30"/>
      <c r="J10" s="30"/>
      <c r="K10" s="31"/>
      <c r="L10" s="91"/>
      <c r="M10" s="91"/>
      <c r="N10" s="91"/>
      <c r="O10" s="91"/>
      <c r="P10" s="21"/>
    </row>
    <row r="11" spans="1:18" ht="43.5" customHeight="1" x14ac:dyDescent="0.2">
      <c r="A11" s="17">
        <f>ROW()-9</f>
        <v>2</v>
      </c>
      <c r="B11" s="18"/>
      <c r="C11" s="19"/>
      <c r="D11" s="18"/>
      <c r="E11" s="18"/>
      <c r="F11" s="18"/>
      <c r="G11" s="93"/>
      <c r="H11" s="20"/>
      <c r="I11" s="30"/>
      <c r="J11" s="30"/>
      <c r="K11" s="31"/>
      <c r="L11" s="91"/>
      <c r="M11" s="91"/>
      <c r="N11" s="91"/>
      <c r="O11" s="91"/>
      <c r="P11" s="21"/>
    </row>
    <row r="12" spans="1:18" ht="43.5" customHeight="1" x14ac:dyDescent="0.2">
      <c r="A12" s="17">
        <f t="shared" ref="A12:A23" si="0">ROW()-9</f>
        <v>3</v>
      </c>
      <c r="B12" s="18"/>
      <c r="C12" s="19"/>
      <c r="D12" s="18"/>
      <c r="E12" s="18"/>
      <c r="F12" s="18"/>
      <c r="G12" s="93"/>
      <c r="H12" s="20"/>
      <c r="I12" s="30"/>
      <c r="J12" s="30"/>
      <c r="K12" s="31"/>
      <c r="L12" s="91"/>
      <c r="M12" s="91"/>
      <c r="N12" s="91"/>
      <c r="O12" s="91"/>
      <c r="P12" s="21"/>
    </row>
    <row r="13" spans="1:18" ht="43.5" customHeight="1" x14ac:dyDescent="0.2">
      <c r="A13" s="17">
        <f t="shared" si="0"/>
        <v>4</v>
      </c>
      <c r="B13" s="18"/>
      <c r="C13" s="19"/>
      <c r="D13" s="18"/>
      <c r="E13" s="18"/>
      <c r="F13" s="18"/>
      <c r="G13" s="93"/>
      <c r="H13" s="20"/>
      <c r="I13" s="30"/>
      <c r="J13" s="30"/>
      <c r="K13" s="31"/>
      <c r="L13" s="91"/>
      <c r="M13" s="91"/>
      <c r="N13" s="91"/>
      <c r="O13" s="91"/>
      <c r="P13" s="21"/>
    </row>
    <row r="14" spans="1:18" ht="43.5" customHeight="1" x14ac:dyDescent="0.2">
      <c r="A14" s="17">
        <f t="shared" si="0"/>
        <v>5</v>
      </c>
      <c r="B14" s="18"/>
      <c r="C14" s="19"/>
      <c r="D14" s="18"/>
      <c r="E14" s="18"/>
      <c r="F14" s="21"/>
      <c r="G14" s="93"/>
      <c r="H14" s="20"/>
      <c r="I14" s="30"/>
      <c r="J14" s="30"/>
      <c r="K14" s="31"/>
      <c r="L14" s="91"/>
      <c r="M14" s="91"/>
      <c r="N14" s="91"/>
      <c r="O14" s="91"/>
      <c r="P14" s="21"/>
    </row>
    <row r="15" spans="1:18" ht="43.5" customHeight="1" x14ac:dyDescent="0.2">
      <c r="A15" s="17">
        <f t="shared" si="0"/>
        <v>6</v>
      </c>
      <c r="B15" s="18"/>
      <c r="C15" s="19"/>
      <c r="D15" s="18"/>
      <c r="E15" s="18"/>
      <c r="F15" s="18"/>
      <c r="G15" s="93"/>
      <c r="H15" s="20"/>
      <c r="I15" s="30"/>
      <c r="J15" s="30"/>
      <c r="K15" s="31"/>
      <c r="L15" s="91"/>
      <c r="M15" s="91"/>
      <c r="N15" s="91"/>
      <c r="O15" s="91"/>
      <c r="P15" s="21"/>
    </row>
    <row r="16" spans="1:18" ht="43.5" customHeight="1" x14ac:dyDescent="0.2">
      <c r="A16" s="17">
        <f t="shared" si="0"/>
        <v>7</v>
      </c>
      <c r="B16" s="18"/>
      <c r="C16" s="19"/>
      <c r="D16" s="18"/>
      <c r="E16" s="18"/>
      <c r="F16" s="95"/>
      <c r="G16" s="18"/>
      <c r="H16" s="20"/>
      <c r="I16" s="30"/>
      <c r="J16" s="30"/>
      <c r="K16" s="31"/>
      <c r="L16" s="91"/>
      <c r="M16" s="91"/>
      <c r="N16" s="91"/>
      <c r="O16" s="91"/>
      <c r="P16" s="21"/>
    </row>
    <row r="17" spans="1:16" ht="43.5" customHeight="1" x14ac:dyDescent="0.2">
      <c r="A17" s="17">
        <f t="shared" si="0"/>
        <v>8</v>
      </c>
      <c r="B17" s="18"/>
      <c r="C17" s="19"/>
      <c r="D17" s="18"/>
      <c r="E17" s="18"/>
      <c r="F17" s="95"/>
      <c r="G17" s="18"/>
      <c r="H17" s="20"/>
      <c r="I17" s="30"/>
      <c r="J17" s="30"/>
      <c r="K17" s="31"/>
      <c r="L17" s="91"/>
      <c r="M17" s="91"/>
      <c r="N17" s="91"/>
      <c r="O17" s="91"/>
      <c r="P17" s="21"/>
    </row>
    <row r="18" spans="1:16" ht="43.5" customHeight="1" x14ac:dyDescent="0.2">
      <c r="A18" s="17">
        <f t="shared" si="0"/>
        <v>9</v>
      </c>
      <c r="B18" s="18"/>
      <c r="C18" s="19"/>
      <c r="D18" s="18"/>
      <c r="E18" s="18"/>
      <c r="F18" s="18"/>
      <c r="G18" s="18"/>
      <c r="H18" s="20"/>
      <c r="I18" s="30"/>
      <c r="J18" s="30"/>
      <c r="K18" s="31"/>
      <c r="L18" s="91"/>
      <c r="M18" s="91"/>
      <c r="N18" s="91"/>
      <c r="O18" s="91"/>
      <c r="P18" s="21"/>
    </row>
    <row r="19" spans="1:16" ht="43.5" customHeight="1" x14ac:dyDescent="0.2">
      <c r="A19" s="17">
        <f t="shared" si="0"/>
        <v>10</v>
      </c>
      <c r="B19" s="18"/>
      <c r="C19" s="19"/>
      <c r="D19" s="18"/>
      <c r="E19" s="18"/>
      <c r="F19" s="18"/>
      <c r="G19" s="18"/>
      <c r="H19" s="20"/>
      <c r="I19" s="30"/>
      <c r="J19" s="30"/>
      <c r="K19" s="31"/>
      <c r="L19" s="91"/>
      <c r="M19" s="91"/>
      <c r="N19" s="91"/>
      <c r="O19" s="91"/>
      <c r="P19" s="21"/>
    </row>
    <row r="20" spans="1:16" ht="43.5" customHeight="1" x14ac:dyDescent="0.2">
      <c r="A20" s="17">
        <f t="shared" si="0"/>
        <v>11</v>
      </c>
      <c r="B20" s="18"/>
      <c r="C20" s="19"/>
      <c r="D20" s="18"/>
      <c r="E20" s="18"/>
      <c r="F20" s="18"/>
      <c r="G20" s="18"/>
      <c r="H20" s="20"/>
      <c r="I20" s="30"/>
      <c r="J20" s="30"/>
      <c r="K20" s="31"/>
      <c r="L20" s="91"/>
      <c r="M20" s="91"/>
      <c r="N20" s="91"/>
      <c r="O20" s="91"/>
      <c r="P20" s="21"/>
    </row>
    <row r="21" spans="1:16" ht="43.5" customHeight="1" x14ac:dyDescent="0.2">
      <c r="A21" s="17">
        <f t="shared" si="0"/>
        <v>12</v>
      </c>
      <c r="B21" s="18"/>
      <c r="C21" s="19"/>
      <c r="D21" s="18"/>
      <c r="E21" s="18"/>
      <c r="F21" s="18"/>
      <c r="G21" s="18"/>
      <c r="H21" s="20"/>
      <c r="I21" s="30"/>
      <c r="J21" s="30"/>
      <c r="K21" s="31"/>
      <c r="L21" s="91"/>
      <c r="M21" s="91"/>
      <c r="N21" s="91"/>
      <c r="O21" s="91"/>
      <c r="P21" s="21"/>
    </row>
    <row r="22" spans="1:16" ht="43.5" customHeight="1" x14ac:dyDescent="0.2">
      <c r="A22" s="17">
        <f t="shared" si="0"/>
        <v>13</v>
      </c>
      <c r="B22" s="18"/>
      <c r="C22" s="19"/>
      <c r="D22" s="18"/>
      <c r="E22" s="18"/>
      <c r="F22" s="18"/>
      <c r="G22" s="18"/>
      <c r="H22" s="20"/>
      <c r="I22" s="30"/>
      <c r="J22" s="30"/>
      <c r="K22" s="31"/>
      <c r="L22" s="91"/>
      <c r="M22" s="91"/>
      <c r="N22" s="91"/>
      <c r="O22" s="91"/>
      <c r="P22" s="21"/>
    </row>
    <row r="23" spans="1:16" ht="43.5" customHeight="1" x14ac:dyDescent="0.2">
      <c r="A23" s="17">
        <f t="shared" si="0"/>
        <v>14</v>
      </c>
      <c r="B23" s="18"/>
      <c r="C23" s="19"/>
      <c r="D23" s="18"/>
      <c r="E23" s="18"/>
      <c r="F23" s="18"/>
      <c r="G23" s="18"/>
      <c r="H23" s="20"/>
      <c r="I23" s="30"/>
      <c r="J23" s="30"/>
      <c r="K23" s="31"/>
      <c r="L23" s="91"/>
      <c r="M23" s="91"/>
      <c r="N23" s="91"/>
      <c r="O23" s="91"/>
      <c r="P23" s="21"/>
    </row>
  </sheetData>
  <customSheetViews>
    <customSheetView guid="{991D2683-8D91-43DE-851C-0CC2D634D90B}" showPageBreaks="1" showGridLines="0" fitToPage="1" printArea="1" hiddenRows="1" topLeftCell="A8">
      <selection activeCell="G13" sqref="G13"/>
      <pageMargins left="0.39370078740157499" right="0.39370078740157499" top="0.59055118110236204" bottom="0.47244094488188998" header="0.47244094488188998" footer="0.31496062992126"/>
      <printOptions horizontalCentered="1"/>
      <pageSetup paperSize="9" scale="63" fitToHeight="0" orientation="landscape" r:id="rId1"/>
      <headerFooter>
        <oddFooter>&amp;R&amp;"Meiryo UI,標準"&amp;11MicroWorld Co., Ltd.©2020</oddFooter>
      </headerFooter>
    </customSheetView>
    <customSheetView guid="{321A188F-45B6-4F3B-ADFF-105845BFA561}" showPageBreaks="1" showGridLines="0" fitToPage="1" printArea="1" hiddenRows="1" topLeftCell="A4">
      <selection activeCell="A5" sqref="A5:B5"/>
      <pageMargins left="0.39370078740157499" right="0.39370078740157499" top="0.59055118110236204" bottom="0.47244094488188998" header="0.47244094488188998" footer="0.31496062992126"/>
      <printOptions horizontalCentered="1"/>
      <pageSetup paperSize="9" scale="63" fitToHeight="0" orientation="landscape" r:id="rId2"/>
      <headerFooter>
        <oddFooter>&amp;R&amp;"Meiryo UI,標準"&amp;11MicroWorld Co., Ltd.©2020</oddFooter>
      </headerFooter>
    </customSheetView>
    <customSheetView guid="{A4EEF5AB-FA14-4488-8467-D5B5114E8458}" showPageBreaks="1" showGridLines="0" fitToPage="1" printArea="1" hiddenRows="1">
      <selection activeCell="O14" sqref="O14"/>
      <pageMargins left="0.39370078740157499" right="0.39370078740157499" top="0.59055118110236204" bottom="0.47244094488188998" header="0.47244094488188998" footer="0.31496062992126"/>
      <printOptions horizontalCentered="1"/>
      <pageSetup paperSize="9" scale="63" fitToHeight="0" orientation="landscape" r:id="rId3"/>
      <headerFooter>
        <oddFooter>&amp;R&amp;"Meiryo UI,標準"&amp;11MicroWorld Co., Ltd.©2020</oddFooter>
      </headerFooter>
    </customSheetView>
  </customSheetViews>
  <mergeCells count="29">
    <mergeCell ref="L7:L9"/>
    <mergeCell ref="M7:M9"/>
    <mergeCell ref="N7:N9"/>
    <mergeCell ref="O7:O9"/>
    <mergeCell ref="P7:P9"/>
    <mergeCell ref="H7:K7"/>
    <mergeCell ref="A7:A9"/>
    <mergeCell ref="B7:B9"/>
    <mergeCell ref="C7:C9"/>
    <mergeCell ref="D7:D9"/>
    <mergeCell ref="E7:E9"/>
    <mergeCell ref="F7:F9"/>
    <mergeCell ref="G7:G8"/>
    <mergeCell ref="H3:K3"/>
    <mergeCell ref="L3:M3"/>
    <mergeCell ref="N3:O3"/>
    <mergeCell ref="A5:B5"/>
    <mergeCell ref="C5:E5"/>
    <mergeCell ref="G5:P5"/>
    <mergeCell ref="F2:F3"/>
    <mergeCell ref="G2:G3"/>
    <mergeCell ref="A1:B3"/>
    <mergeCell ref="C1:E3"/>
    <mergeCell ref="H1:K1"/>
    <mergeCell ref="L1:M1"/>
    <mergeCell ref="N1:O1"/>
    <mergeCell ref="H2:K2"/>
    <mergeCell ref="L2:M2"/>
    <mergeCell ref="N2:O2"/>
  </mergeCells>
  <phoneticPr fontId="30"/>
  <dataValidations count="6">
    <dataValidation type="date" allowBlank="1" showInputMessage="1" showErrorMessage="1" sqref="B6 D6 F6 H6 J6 L2:M3 L10:O23" xr:uid="{00000000-0002-0000-0400-000000000000}">
      <formula1>36526</formula1>
      <formula2>2958465</formula2>
    </dataValidation>
    <dataValidation type="decimal" operator="greaterThanOrEqual" allowBlank="1" showInputMessage="1" showErrorMessage="1" sqref="R6" xr:uid="{00000000-0002-0000-0400-000001000000}">
      <formula1>0</formula1>
    </dataValidation>
    <dataValidation type="whole" operator="greaterThanOrEqual" allowBlank="1" showInputMessage="1" showErrorMessage="1" sqref="N6 P6 A10:A23" xr:uid="{00000000-0002-0000-0400-000002000000}">
      <formula1>0</formula1>
    </dataValidation>
    <dataValidation type="list" allowBlank="1" showInputMessage="1" showErrorMessage="1" sqref="B24:B158" xr:uid="{00000000-0002-0000-0400-000003000000}">
      <formula1>サブシステムリスト</formula1>
    </dataValidation>
    <dataValidation type="list" allowBlank="1" showInputMessage="1" showErrorMessage="1" sqref="C10:C158" xr:uid="{00000000-0002-0000-0400-000004000000}">
      <formula1>"正常,異常"</formula1>
    </dataValidation>
    <dataValidation type="list" allowBlank="1" showInputMessage="1" showErrorMessage="1" sqref="H10:K158" xr:uid="{00000000-0002-0000-0400-000005000000}">
      <formula1>"有,無"</formula1>
    </dataValidation>
  </dataValidations>
  <printOptions horizontalCentered="1"/>
  <pageMargins left="0.25" right="0.25" top="0.75" bottom="0.75" header="0.3" footer="0.3"/>
  <pageSetup paperSize="9" scale="65" fitToHeight="0" orientation="landscape" r:id="rId4"/>
  <headerFooter>
    <oddFooter>&amp;R&amp;"Meiryo UI,標準"&amp;11MicroWorld Co., Ltd.©2020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11</vt:i4>
      </vt:variant>
    </vt:vector>
  </HeadingPairs>
  <TitlesOfParts>
    <vt:vector size="15" baseType="lpstr">
      <vt:lpstr>表紙</vt:lpstr>
      <vt:lpstr>テストケース定義書</vt:lpstr>
      <vt:lpstr>0001</vt:lpstr>
      <vt:lpstr>0002</vt:lpstr>
      <vt:lpstr>'0001'!Print_Area</vt:lpstr>
      <vt:lpstr>'0002'!Print_Area</vt:lpstr>
      <vt:lpstr>テストケース定義書!Print_Area</vt:lpstr>
      <vt:lpstr>表紙!Print_Area</vt:lpstr>
      <vt:lpstr>'0001'!Print_Titles</vt:lpstr>
      <vt:lpstr>'0002'!Print_Titles</vt:lpstr>
      <vt:lpstr>テストケース定義書!Print_Titles</vt:lpstr>
      <vt:lpstr>シナリオＩＤ</vt:lpstr>
      <vt:lpstr>シナリオ名</vt:lpstr>
      <vt:lpstr>担当会社名</vt:lpstr>
      <vt:lpstr>担当者名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テスト仕様書IT-ST</dc:title>
  <dc:creator>富士通株式会社</dc:creator>
  <cp:keywords>IF-conf-000005-6</cp:keywords>
  <dc:description>リリース 4.3版 ドキュメント書式 4.3版</dc:description>
  <cp:lastModifiedBy>中了宣</cp:lastModifiedBy>
  <cp:lastPrinted>2021-02-25T07:16:17Z</cp:lastPrinted>
  <dcterms:created xsi:type="dcterms:W3CDTF">2006-05-02T00:47:00Z</dcterms:created>
  <dcterms:modified xsi:type="dcterms:W3CDTF">2021-03-03T05:34:26Z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