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hp\Documents\GitHub\WORKSPACE\EXCEL\"/>
    </mc:Choice>
  </mc:AlternateContent>
  <xr:revisionPtr revIDLastSave="0" documentId="13_ncr:1_{5019063B-15FA-44E2-9635-9143DB2A4CCF}" xr6:coauthVersionLast="47" xr6:coauthVersionMax="47" xr10:uidLastSave="{00000000-0000-0000-0000-000000000000}"/>
  <bookViews>
    <workbookView xWindow="-120" yWindow="-120" windowWidth="20730" windowHeight="11160" firstSheet="11" activeTab="14" xr2:uid="{00000000-000D-0000-FFFF-FFFF00000000}"/>
  </bookViews>
  <sheets>
    <sheet name="Exact Function" sheetId="2" r:id="rId1"/>
    <sheet name="Triming Function" sheetId="3" r:id="rId2"/>
    <sheet name="Sort function" sheetId="4" r:id="rId3"/>
    <sheet name="Type Conversion" sheetId="5" r:id="rId4"/>
    <sheet name="Text Case Functions" sheetId="6" r:id="rId5"/>
    <sheet name="Text Functions" sheetId="7" r:id="rId6"/>
    <sheet name="Date Functions " sheetId="8" r:id="rId7"/>
    <sheet name="datedif" sheetId="9" r:id="rId8"/>
    <sheet name="VlookUP" sheetId="10" r:id="rId9"/>
    <sheet name="Expand Analysis" sheetId="11" r:id="rId10"/>
    <sheet name="Count Function" sheetId="13" r:id="rId11"/>
    <sheet name="Calculation Function" sheetId="14" r:id="rId12"/>
    <sheet name="Logical Function" sheetId="15" r:id="rId13"/>
    <sheet name="Pivot Table" sheetId="16" r:id="rId14"/>
    <sheet name="Pivot" sheetId="17" r:id="rId15"/>
  </sheets>
  <definedNames>
    <definedName name="_xlnm._FilterDatabase" localSheetId="12" hidden="1">'Logical Function'!$C$1:$C$6</definedName>
    <definedName name="_xlnm._FilterDatabase" localSheetId="13" hidden="1">'Pivot Table'!$A$1:$A$701</definedName>
    <definedName name="_xlnm.Criteria" localSheetId="12">'Logical Function'!$C$2:$C$6</definedName>
    <definedName name="_xlnm.Criteria" localSheetId="13">'Pivot Table'!$A:$A</definedName>
    <definedName name="_xlnm.Extract" localSheetId="12">'Logical Function'!$C$12</definedName>
    <definedName name="_xlnm.Extract" localSheetId="13">'Pivot Table'!$I$1</definedName>
  </definedNames>
  <calcPr calcId="191029"/>
  <pivotCaches>
    <pivotCache cacheId="9" r:id="rId1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6" l="1"/>
  <c r="K4" i="16"/>
  <c r="K5" i="16"/>
  <c r="K6" i="16"/>
  <c r="K2" i="16"/>
  <c r="J3" i="16"/>
  <c r="J4" i="16"/>
  <c r="J5" i="16"/>
  <c r="J6" i="16"/>
  <c r="J2" i="16"/>
  <c r="E3" i="15"/>
  <c r="E4" i="15"/>
  <c r="E5" i="15"/>
  <c r="E2" i="15"/>
  <c r="F3" i="15"/>
  <c r="F4" i="15"/>
  <c r="F5" i="15"/>
  <c r="F2" i="15"/>
  <c r="D3" i="15"/>
  <c r="D4" i="15"/>
  <c r="D5" i="15"/>
  <c r="D2" i="15"/>
  <c r="G2" i="14"/>
  <c r="F2" i="14"/>
  <c r="E2" i="14"/>
  <c r="D2" i="14"/>
  <c r="C2" i="14"/>
  <c r="F2" i="13"/>
  <c r="E2" i="13"/>
  <c r="D2" i="13"/>
  <c r="C2" i="13"/>
  <c r="D9" i="10"/>
  <c r="B3" i="11"/>
  <c r="B5" i="11" s="1"/>
  <c r="B4" i="11"/>
  <c r="B2" i="11"/>
  <c r="B13" i="10"/>
  <c r="B14" i="10"/>
  <c r="B15" i="10"/>
  <c r="B16" i="10"/>
  <c r="B17" i="10"/>
  <c r="B18" i="10"/>
  <c r="B12" i="10"/>
  <c r="B11" i="9"/>
  <c r="A14" i="9" s="1"/>
  <c r="B1" i="9"/>
  <c r="A6" i="9" s="1"/>
  <c r="C2" i="8"/>
  <c r="B2" i="8"/>
  <c r="B3" i="8" s="1"/>
  <c r="F3" i="7"/>
  <c r="F4" i="7"/>
  <c r="F5" i="7"/>
  <c r="F6" i="7"/>
  <c r="F7" i="7"/>
  <c r="F8" i="7"/>
  <c r="F9" i="7"/>
  <c r="F10" i="7"/>
  <c r="F11" i="7"/>
  <c r="F12" i="7"/>
  <c r="F13" i="7"/>
  <c r="F14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2" i="7"/>
  <c r="B18" i="7"/>
  <c r="D3" i="7"/>
  <c r="D4" i="7"/>
  <c r="D5" i="7"/>
  <c r="D6" i="7"/>
  <c r="D7" i="7"/>
  <c r="D8" i="7"/>
  <c r="D9" i="7"/>
  <c r="D10" i="7"/>
  <c r="D11" i="7"/>
  <c r="D12" i="7"/>
  <c r="D13" i="7"/>
  <c r="D14" i="7"/>
  <c r="D2" i="7"/>
  <c r="C2" i="7"/>
  <c r="C6" i="7"/>
  <c r="C7" i="7"/>
  <c r="C8" i="7"/>
  <c r="C9" i="7"/>
  <c r="C10" i="7"/>
  <c r="C11" i="7"/>
  <c r="C12" i="7"/>
  <c r="C13" i="7"/>
  <c r="C14" i="7"/>
  <c r="C3" i="7"/>
  <c r="C4" i="7"/>
  <c r="C5" i="7"/>
  <c r="B17" i="7"/>
  <c r="B3" i="7"/>
  <c r="B4" i="7"/>
  <c r="B5" i="7"/>
  <c r="B6" i="7"/>
  <c r="B7" i="7"/>
  <c r="B8" i="7"/>
  <c r="B9" i="7"/>
  <c r="B10" i="7"/>
  <c r="B11" i="7"/>
  <c r="B12" i="7"/>
  <c r="B13" i="7"/>
  <c r="B14" i="7"/>
  <c r="B2" i="7"/>
  <c r="F3" i="6"/>
  <c r="F4" i="6"/>
  <c r="F5" i="6"/>
  <c r="F2" i="6"/>
  <c r="E3" i="6"/>
  <c r="E4" i="6"/>
  <c r="E5" i="6"/>
  <c r="E2" i="6"/>
  <c r="D3" i="6"/>
  <c r="D4" i="6"/>
  <c r="D5" i="6"/>
  <c r="D2" i="6"/>
  <c r="C3" i="6"/>
  <c r="C4" i="6"/>
  <c r="C5" i="6"/>
  <c r="C2" i="6"/>
  <c r="F2" i="5"/>
  <c r="E2" i="5"/>
  <c r="C2" i="5"/>
  <c r="B2" i="5"/>
  <c r="B2" i="3"/>
  <c r="C3" i="2"/>
  <c r="C4" i="2"/>
  <c r="C5" i="2"/>
  <c r="C6" i="2"/>
  <c r="C2" i="2"/>
  <c r="A18" i="9" l="1"/>
  <c r="A17" i="9"/>
  <c r="A16" i="9"/>
  <c r="A15" i="9"/>
  <c r="A5" i="9"/>
  <c r="A4" i="9"/>
  <c r="D3" i="8"/>
  <c r="C3" i="8"/>
  <c r="B21" i="9" l="1"/>
  <c r="B4" i="8"/>
  <c r="B5" i="8" l="1"/>
  <c r="B6" i="8"/>
  <c r="B7" i="8" s="1"/>
  <c r="B8" i="8" l="1"/>
  <c r="B9" i="8" s="1"/>
  <c r="B10" i="8" s="1"/>
  <c r="F10" i="8" s="1"/>
</calcChain>
</file>

<file path=xl/sharedStrings.xml><?xml version="1.0" encoding="utf-8"?>
<sst xmlns="http://schemas.openxmlformats.org/spreadsheetml/2006/main" count="882" uniqueCount="152">
  <si>
    <t>Sourav</t>
  </si>
  <si>
    <t>Data1</t>
  </si>
  <si>
    <t>Data2</t>
  </si>
  <si>
    <t xml:space="preserve">Output </t>
  </si>
  <si>
    <t xml:space="preserve">      Sourav Sutradhar</t>
  </si>
  <si>
    <t>Exact function-&gt; EXACT(A5,B5) will print true if both the values are same and false if not</t>
  </si>
  <si>
    <t>TRIM Function-&gt;TRIM(E4) will remove the extra white space before the word</t>
  </si>
  <si>
    <t>Name</t>
  </si>
  <si>
    <t>Before Trim</t>
  </si>
  <si>
    <t>After Trim</t>
  </si>
  <si>
    <t>Before Sorting</t>
  </si>
  <si>
    <t>After Sorting</t>
  </si>
  <si>
    <t>SORT Funcion-&gt;SORT(A5:A9) is used to sort the values</t>
  </si>
  <si>
    <t>Numric</t>
  </si>
  <si>
    <t>Text</t>
  </si>
  <si>
    <t>TEXT function-&gt;TEXT(A5,"####") to convert in to text data(4 # because it’s a 4 digit no)</t>
  </si>
  <si>
    <t>Numeric</t>
  </si>
  <si>
    <t>Value Function-&gt;Value(A6) to convert text data to numric function</t>
  </si>
  <si>
    <t>Numeric with Round</t>
  </si>
  <si>
    <t>First Name</t>
  </si>
  <si>
    <t>Last Name</t>
  </si>
  <si>
    <t>Full Name</t>
  </si>
  <si>
    <t>Sutradhar</t>
  </si>
  <si>
    <t>Gagndeep</t>
  </si>
  <si>
    <t>Kumar</t>
  </si>
  <si>
    <t>Kritartha</t>
  </si>
  <si>
    <t>Thakur</t>
  </si>
  <si>
    <t>Acharya</t>
  </si>
  <si>
    <t>Concatenate function to add two srings</t>
  </si>
  <si>
    <t>Uppercase</t>
  </si>
  <si>
    <t>Lowercase</t>
  </si>
  <si>
    <t>Upper function to upercase the text</t>
  </si>
  <si>
    <t>lower functin to lowercase the text</t>
  </si>
  <si>
    <t>Propercase</t>
  </si>
  <si>
    <t>Proper function to propercase the text</t>
  </si>
  <si>
    <t>My name is - Sourav</t>
  </si>
  <si>
    <t>My name is - Kritartha</t>
  </si>
  <si>
    <t>My name is - Tahkur</t>
  </si>
  <si>
    <t>My name is - Gagandeep</t>
  </si>
  <si>
    <t>My name is - Pranav</t>
  </si>
  <si>
    <t>My name is - Ritik</t>
  </si>
  <si>
    <t>My name is - Rahul</t>
  </si>
  <si>
    <t>My name is - Gourav</t>
  </si>
  <si>
    <t>My name is - Prince</t>
  </si>
  <si>
    <t>My name is - Anubhav</t>
  </si>
  <si>
    <t>My name is - Avhinash</t>
  </si>
  <si>
    <t>My name is - Chetan</t>
  </si>
  <si>
    <t>My name is - Mohit</t>
  </si>
  <si>
    <t>Length without the name</t>
  </si>
  <si>
    <t>Length using LEN function</t>
  </si>
  <si>
    <t>Actual Name using Right Function</t>
  </si>
  <si>
    <t>Only First Name using LEFT Function</t>
  </si>
  <si>
    <t>Length of the Last Name</t>
  </si>
  <si>
    <t>Substitute Function</t>
  </si>
  <si>
    <t>Date Functions</t>
  </si>
  <si>
    <t>Today, Now</t>
  </si>
  <si>
    <t>Day, Month, Year</t>
  </si>
  <si>
    <t>Date Function</t>
  </si>
  <si>
    <t>Addition of Day to today's date</t>
  </si>
  <si>
    <t>Subtraction of Day to today's date</t>
  </si>
  <si>
    <t>Addition of Month to today's date</t>
  </si>
  <si>
    <t>Subtraction of Month to today's date</t>
  </si>
  <si>
    <t>Addition of Year to today's date</t>
  </si>
  <si>
    <t>Subtraction of Year to today's date</t>
  </si>
  <si>
    <t>Today</t>
  </si>
  <si>
    <t>Now</t>
  </si>
  <si>
    <t>Launch date</t>
  </si>
  <si>
    <t>Dealine date</t>
  </si>
  <si>
    <t>Total Days</t>
  </si>
  <si>
    <t>Start Date</t>
  </si>
  <si>
    <t>End Date</t>
  </si>
  <si>
    <t>Total Years</t>
  </si>
  <si>
    <t>Extra Month</t>
  </si>
  <si>
    <t>Extra days</t>
  </si>
  <si>
    <t>Born date</t>
  </si>
  <si>
    <t>Current Date</t>
  </si>
  <si>
    <t>Years</t>
  </si>
  <si>
    <t>Month</t>
  </si>
  <si>
    <t>Days</t>
  </si>
  <si>
    <t>Total Days Lived</t>
  </si>
  <si>
    <t>Total Months Lived</t>
  </si>
  <si>
    <t>Date</t>
  </si>
  <si>
    <t>Amount</t>
  </si>
  <si>
    <t>Category</t>
  </si>
  <si>
    <t>Serial</t>
  </si>
  <si>
    <t>Expenses</t>
  </si>
  <si>
    <t>Rent</t>
  </si>
  <si>
    <t>Commuting</t>
  </si>
  <si>
    <t>Eating</t>
  </si>
  <si>
    <t>Travel</t>
  </si>
  <si>
    <t>Mutual</t>
  </si>
  <si>
    <t>Necessities</t>
  </si>
  <si>
    <t>Wants</t>
  </si>
  <si>
    <t>Savings</t>
  </si>
  <si>
    <t>Shopping Online</t>
  </si>
  <si>
    <t>Shopping Mall</t>
  </si>
  <si>
    <t>Priya</t>
  </si>
  <si>
    <t>Ajay</t>
  </si>
  <si>
    <t>Ram</t>
  </si>
  <si>
    <t>Jitendar</t>
  </si>
  <si>
    <t>Alia</t>
  </si>
  <si>
    <t>Jeet</t>
  </si>
  <si>
    <t>Diksha</t>
  </si>
  <si>
    <t>Salary</t>
  </si>
  <si>
    <t>COUNT</t>
  </si>
  <si>
    <t>COUNTA</t>
  </si>
  <si>
    <t>COUNTBLANK</t>
  </si>
  <si>
    <t>Syam</t>
  </si>
  <si>
    <t>Herok</t>
  </si>
  <si>
    <t>Jadu</t>
  </si>
  <si>
    <t>COUNTIF</t>
  </si>
  <si>
    <t>Min</t>
  </si>
  <si>
    <t>Max</t>
  </si>
  <si>
    <t>Sum</t>
  </si>
  <si>
    <t>Average</t>
  </si>
  <si>
    <t>Median</t>
  </si>
  <si>
    <t>Priya Saha</t>
  </si>
  <si>
    <t>Akshay Kamboj</t>
  </si>
  <si>
    <t>Parth Das</t>
  </si>
  <si>
    <t>Rashmi Kumar</t>
  </si>
  <si>
    <t>Jeet Ghosh</t>
  </si>
  <si>
    <t>Ranveer  Walia</t>
  </si>
  <si>
    <t>Palak Kumar</t>
  </si>
  <si>
    <t>Aryan Tanwar</t>
  </si>
  <si>
    <t>Shivam Dubey</t>
  </si>
  <si>
    <t>Saurabh Roy</t>
  </si>
  <si>
    <t>Revenue</t>
  </si>
  <si>
    <t>Project ID</t>
  </si>
  <si>
    <t>Cost Estimation</t>
  </si>
  <si>
    <t>IF</t>
  </si>
  <si>
    <t>OR</t>
  </si>
  <si>
    <t>AND</t>
  </si>
  <si>
    <t xml:space="preserve"> Revenue Estimation</t>
  </si>
  <si>
    <t>Customer_ID</t>
  </si>
  <si>
    <t>Order_ID</t>
  </si>
  <si>
    <t>Product Name</t>
  </si>
  <si>
    <t>Units Sold</t>
  </si>
  <si>
    <t>Estimated Revenue</t>
  </si>
  <si>
    <t>Estimated Cost</t>
  </si>
  <si>
    <t>White Chocolate Macadamia Nut</t>
  </si>
  <si>
    <t>Chocolate Chip</t>
  </si>
  <si>
    <t>Oatmeal Raisin</t>
  </si>
  <si>
    <t>Snickerdoodle</t>
  </si>
  <si>
    <t>Sugar</t>
  </si>
  <si>
    <t>Fortune Cookie</t>
  </si>
  <si>
    <t>Total No of Orders</t>
  </si>
  <si>
    <t>Row Labels</t>
  </si>
  <si>
    <t>Grand Total</t>
  </si>
  <si>
    <t>Sum of Estimated Revenue</t>
  </si>
  <si>
    <t>Count of Order_ID</t>
  </si>
  <si>
    <t>Sum of Estimated Revenue2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</si>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</sst>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14" fontId="0" fillId="0" borderId="0" xfId="0" applyNumberFormat="1"/>
    <xf numFmtId="22" fontId="0" fillId="0" borderId="0" xfId="0" applyNumberFormat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0" borderId="0" xfId="0" applyAlignment="1"/>
    <xf numFmtId="0" fontId="0" fillId="4" borderId="0" xfId="0" applyFill="1" applyAlignment="1"/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10" fontId="0" fillId="0" borderId="0" xfId="0" applyNumberFormat="1"/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[1Basic.xlsx]Pivot!PivotTable1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Sum of Estimated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Pivot!$B$4:$B$9</c:f>
              <c:numCache>
                <c:formatCode>General</c:formatCode>
                <c:ptCount val="5"/>
                <c:pt idx="0">
                  <c:v>521251</c:v>
                </c:pt>
                <c:pt idx="1">
                  <c:v>903407</c:v>
                </c:pt>
                <c:pt idx="2">
                  <c:v>1431191</c:v>
                </c:pt>
                <c:pt idx="3">
                  <c:v>1108643</c:v>
                </c:pt>
                <c:pt idx="4">
                  <c:v>725758.5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F-4D4E-ACD7-5DAF5BA86E2B}"/>
            </c:ext>
          </c:extLst>
        </c:ser>
        <c:ser>
          <c:idx val="1"/>
          <c:order val="1"/>
          <c:tx>
            <c:strRef>
              <c:f>Pivot!$C$3</c:f>
              <c:strCache>
                <c:ptCount val="1"/>
                <c:pt idx="0">
                  <c:v>Count of Order_ID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Pivot!$C$4:$C$9</c:f>
              <c:numCache>
                <c:formatCode>General</c:formatCode>
                <c:ptCount val="5"/>
                <c:pt idx="0">
                  <c:v>92</c:v>
                </c:pt>
                <c:pt idx="1">
                  <c:v>132</c:v>
                </c:pt>
                <c:pt idx="2">
                  <c:v>206</c:v>
                </c:pt>
                <c:pt idx="3">
                  <c:v>156</c:v>
                </c:pt>
                <c:pt idx="4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2F-4D4E-ACD7-5DAF5BA86E2B}"/>
            </c:ext>
          </c:extLst>
        </c:ser>
        <c:ser>
          <c:idx val="2"/>
          <c:order val="2"/>
          <c:tx>
            <c:strRef>
              <c:f>Pivot!$D$3</c:f>
              <c:strCache>
                <c:ptCount val="1"/>
                <c:pt idx="0">
                  <c:v>Sum of Estimated Revenue2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Pivot!$D$4:$D$9</c:f>
              <c:numCache>
                <c:formatCode>0.00%</c:formatCode>
                <c:ptCount val="5"/>
                <c:pt idx="0">
                  <c:v>0.1111350022775969</c:v>
                </c:pt>
                <c:pt idx="1">
                  <c:v>0.19261380602166131</c:v>
                </c:pt>
                <c:pt idx="2">
                  <c:v>0.30514169765559429</c:v>
                </c:pt>
                <c:pt idx="3">
                  <c:v>0.23637180999181173</c:v>
                </c:pt>
                <c:pt idx="4">
                  <c:v>0.15473768405333574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2F-4D4E-ACD7-5DAF5BA86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685696"/>
        <c:axId val="540686056"/>
      </c:barChart>
      <c:catAx>
        <c:axId val="54068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86056"/>
        <c:crosses val="autoZero"/>
        <c:auto val="1"/>
        <c:lblAlgn val="ctr"/>
        <c:lblOffset val="100"/>
        <c:noMultiLvlLbl val="0"/>
      </c:catAx>
      <c:valAx>
        <c:axId val="54068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8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166687</xdr:rowOff>
    </xdr:from>
    <xdr:to>
      <xdr:col>3</xdr:col>
      <xdr:colOff>828675</xdr:colOff>
      <xdr:row>40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0FF7DA-06A4-B5D6-FA99-FCD5338CB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58.685144097224" createdVersion="8" refreshedVersion="8" minRefreshableVersion="3" recordCount="700" xr:uid="{C6F96326-4C99-4B2E-BD03-F538C9340C23}">
  <cacheSource type="worksheet">
    <worksheetSource name="Sales"/>
  </cacheSource>
  <cacheFields count="7">
    <cacheField name="Customer_ID" numFmtId="0">
      <sharedItems containsSemiMixedTypes="0" containsString="0" containsNumber="1" containsInteger="1" minValue="1" maxValue="5" count="5">
        <n v="3"/>
        <n v="5"/>
        <n v="4"/>
        <n v="2"/>
        <n v="1"/>
      </sharedItems>
    </cacheField>
    <cacheField name="Order_ID" numFmtId="0">
      <sharedItems containsSemiMixedTypes="0" containsString="0" containsNumber="1" containsInteger="1" minValue="100553" maxValue="899743"/>
    </cacheField>
    <cacheField name="Product Name" numFmtId="0">
      <sharedItems count="6">
        <s v="White Chocolate Macadamia Nut"/>
        <s v="Chocolate Chip"/>
        <s v="Oatmeal Raisin"/>
        <s v="Snickerdoodle"/>
        <s v="Sugar"/>
        <s v="Fortune Cookie"/>
      </sharedItems>
    </cacheField>
    <cacheField name="Units Sold" numFmtId="0">
      <sharedItems containsSemiMixedTypes="0" containsString="0" containsNumber="1" minValue="200" maxValue="4492.5"/>
    </cacheField>
    <cacheField name="Date" numFmtId="0">
      <sharedItems containsSemiMixedTypes="0" containsString="0" containsNumber="1" containsInteger="1" minValue="43709" maxValue="44166"/>
    </cacheField>
    <cacheField name="Estimated Revenue" numFmtId="0">
      <sharedItems containsSemiMixedTypes="0" containsString="0" containsNumber="1" minValue="200" maxValue="23985"/>
    </cacheField>
    <cacheField name="Estimated Cost" numFmtId="0">
      <sharedItems containsSemiMixedTypes="0" containsString="0" containsNumber="1" minValue="100" maxValue="10993.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397386"/>
    <x v="0"/>
    <n v="3997.5"/>
    <n v="43831"/>
    <n v="23985"/>
    <n v="10993.125"/>
  </r>
  <r>
    <x v="1"/>
    <n v="613058"/>
    <x v="0"/>
    <n v="3864"/>
    <n v="43922"/>
    <n v="23184"/>
    <n v="10626"/>
  </r>
  <r>
    <x v="2"/>
    <n v="766402"/>
    <x v="0"/>
    <n v="3850.5"/>
    <n v="43922"/>
    <n v="23103"/>
    <n v="10588.875"/>
  </r>
  <r>
    <x v="2"/>
    <n v="710702"/>
    <x v="0"/>
    <n v="3793.5"/>
    <n v="44013"/>
    <n v="22761"/>
    <n v="10432.125"/>
  </r>
  <r>
    <x v="1"/>
    <n v="283378"/>
    <x v="1"/>
    <n v="4492.5"/>
    <n v="43922"/>
    <n v="22462.5"/>
    <n v="8985"/>
  </r>
  <r>
    <x v="0"/>
    <n v="239419"/>
    <x v="1"/>
    <n v="4251"/>
    <n v="43831"/>
    <n v="21255"/>
    <n v="8502"/>
  </r>
  <r>
    <x v="2"/>
    <n v="739483"/>
    <x v="2"/>
    <n v="4219.5"/>
    <n v="43922"/>
    <n v="21097.5"/>
    <n v="9282.9000000000015"/>
  </r>
  <r>
    <x v="0"/>
    <n v="253399"/>
    <x v="1"/>
    <n v="4026"/>
    <n v="44013"/>
    <n v="20130"/>
    <n v="8052"/>
  </r>
  <r>
    <x v="2"/>
    <n v="361305"/>
    <x v="1"/>
    <n v="3945"/>
    <n v="43831"/>
    <n v="19725"/>
    <n v="7890"/>
  </r>
  <r>
    <x v="3"/>
    <n v="603195"/>
    <x v="1"/>
    <n v="3801"/>
    <n v="43922"/>
    <n v="19005"/>
    <n v="7602"/>
  </r>
  <r>
    <x v="3"/>
    <n v="643111"/>
    <x v="1"/>
    <n v="3675"/>
    <n v="43922"/>
    <n v="18375"/>
    <n v="7350"/>
  </r>
  <r>
    <x v="2"/>
    <n v="861720"/>
    <x v="0"/>
    <n v="2966"/>
    <n v="43739"/>
    <n v="17796"/>
    <n v="8156.5"/>
  </r>
  <r>
    <x v="0"/>
    <n v="272552"/>
    <x v="2"/>
    <n v="3520.5"/>
    <n v="43922"/>
    <n v="17602.5"/>
    <n v="7745.1"/>
  </r>
  <r>
    <x v="2"/>
    <n v="459019"/>
    <x v="1"/>
    <n v="3513"/>
    <n v="44013"/>
    <n v="17565"/>
    <n v="7026"/>
  </r>
  <r>
    <x v="3"/>
    <n v="628402"/>
    <x v="1"/>
    <n v="3495"/>
    <n v="43831"/>
    <n v="17475"/>
    <n v="6990"/>
  </r>
  <r>
    <x v="0"/>
    <n v="567117"/>
    <x v="0"/>
    <n v="2907"/>
    <n v="43983"/>
    <n v="17442"/>
    <n v="7994.25"/>
  </r>
  <r>
    <x v="3"/>
    <n v="426268"/>
    <x v="0"/>
    <n v="2877"/>
    <n v="44105"/>
    <n v="17262"/>
    <n v="7911.75"/>
  </r>
  <r>
    <x v="3"/>
    <n v="824253"/>
    <x v="1"/>
    <n v="3450"/>
    <n v="44013"/>
    <n v="17250"/>
    <n v="6900"/>
  </r>
  <r>
    <x v="1"/>
    <n v="165918"/>
    <x v="0"/>
    <n v="2861"/>
    <n v="43831"/>
    <n v="17166"/>
    <n v="7867.75"/>
  </r>
  <r>
    <x v="0"/>
    <n v="261362"/>
    <x v="2"/>
    <n v="3421.5"/>
    <n v="44013"/>
    <n v="17107.5"/>
    <n v="7527.3"/>
  </r>
  <r>
    <x v="1"/>
    <n v="864063"/>
    <x v="0"/>
    <n v="2832"/>
    <n v="44044"/>
    <n v="16992"/>
    <n v="7788"/>
  </r>
  <r>
    <x v="2"/>
    <n v="765655"/>
    <x v="3"/>
    <n v="4243.5"/>
    <n v="43922"/>
    <n v="16974"/>
    <n v="6365.25"/>
  </r>
  <r>
    <x v="0"/>
    <n v="853295"/>
    <x v="0"/>
    <n v="2826"/>
    <n v="43952"/>
    <n v="16956"/>
    <n v="7771.5"/>
  </r>
  <r>
    <x v="4"/>
    <n v="685153"/>
    <x v="0"/>
    <n v="2821"/>
    <n v="44044"/>
    <n v="16926"/>
    <n v="7757.75"/>
  </r>
  <r>
    <x v="4"/>
    <n v="494115"/>
    <x v="0"/>
    <n v="2805"/>
    <n v="43709"/>
    <n v="16830"/>
    <n v="7713.75"/>
  </r>
  <r>
    <x v="0"/>
    <n v="218006"/>
    <x v="0"/>
    <n v="2755"/>
    <n v="43862"/>
    <n v="16530"/>
    <n v="7576.25"/>
  </r>
  <r>
    <x v="3"/>
    <n v="104326"/>
    <x v="2"/>
    <n v="3199.5"/>
    <n v="44013"/>
    <n v="15997.5"/>
    <n v="7038.9000000000005"/>
  </r>
  <r>
    <x v="2"/>
    <n v="632477"/>
    <x v="0"/>
    <n v="2665"/>
    <n v="44136"/>
    <n v="15990"/>
    <n v="7328.75"/>
  </r>
  <r>
    <x v="2"/>
    <n v="558048"/>
    <x v="0"/>
    <n v="2646"/>
    <n v="43709"/>
    <n v="15876"/>
    <n v="7276.5"/>
  </r>
  <r>
    <x v="0"/>
    <n v="382237"/>
    <x v="2"/>
    <n v="3165"/>
    <n v="43831"/>
    <n v="15825"/>
    <n v="6963.0000000000009"/>
  </r>
  <r>
    <x v="2"/>
    <n v="488771"/>
    <x v="0"/>
    <n v="2632"/>
    <n v="43983"/>
    <n v="15792"/>
    <n v="7238"/>
  </r>
  <r>
    <x v="3"/>
    <n v="507202"/>
    <x v="0"/>
    <n v="2628"/>
    <n v="43922"/>
    <n v="15768"/>
    <n v="7227"/>
  </r>
  <r>
    <x v="1"/>
    <n v="814769"/>
    <x v="0"/>
    <n v="2605"/>
    <n v="43770"/>
    <n v="15630"/>
    <n v="7163.75"/>
  </r>
  <r>
    <x v="2"/>
    <n v="208456"/>
    <x v="0"/>
    <n v="2574"/>
    <n v="43770"/>
    <n v="15444"/>
    <n v="7078.5"/>
  </r>
  <r>
    <x v="3"/>
    <n v="752353"/>
    <x v="0"/>
    <n v="2536"/>
    <n v="43770"/>
    <n v="15216"/>
    <n v="6974"/>
  </r>
  <r>
    <x v="0"/>
    <n v="215670"/>
    <x v="2"/>
    <n v="2993"/>
    <n v="43891"/>
    <n v="14965"/>
    <n v="6584.6"/>
  </r>
  <r>
    <x v="0"/>
    <n v="788375"/>
    <x v="1"/>
    <n v="2993"/>
    <n v="44075"/>
    <n v="14965"/>
    <n v="5986"/>
  </r>
  <r>
    <x v="3"/>
    <n v="440377"/>
    <x v="1"/>
    <n v="2992"/>
    <n v="43739"/>
    <n v="14960"/>
    <n v="5984"/>
  </r>
  <r>
    <x v="0"/>
    <n v="508782"/>
    <x v="1"/>
    <n v="2992"/>
    <n v="43891"/>
    <n v="14960"/>
    <n v="5984"/>
  </r>
  <r>
    <x v="0"/>
    <n v="288851"/>
    <x v="1"/>
    <n v="2988"/>
    <n v="44013"/>
    <n v="14940"/>
    <n v="5976"/>
  </r>
  <r>
    <x v="0"/>
    <n v="253215"/>
    <x v="2"/>
    <n v="2966"/>
    <n v="43739"/>
    <n v="14830"/>
    <n v="6525.2000000000007"/>
  </r>
  <r>
    <x v="2"/>
    <n v="233911"/>
    <x v="0"/>
    <n v="2460"/>
    <n v="44013"/>
    <n v="14760"/>
    <n v="6765"/>
  </r>
  <r>
    <x v="1"/>
    <n v="854455"/>
    <x v="1"/>
    <n v="2931"/>
    <n v="43709"/>
    <n v="14655"/>
    <n v="5862"/>
  </r>
  <r>
    <x v="2"/>
    <n v="727940"/>
    <x v="0"/>
    <n v="2438"/>
    <n v="43800"/>
    <n v="14628"/>
    <n v="6704.5"/>
  </r>
  <r>
    <x v="0"/>
    <n v="549329"/>
    <x v="1"/>
    <n v="2918"/>
    <n v="43952"/>
    <n v="14590"/>
    <n v="5836"/>
  </r>
  <r>
    <x v="2"/>
    <n v="673372"/>
    <x v="0"/>
    <n v="2431"/>
    <n v="44166"/>
    <n v="14586"/>
    <n v="6685.25"/>
  </r>
  <r>
    <x v="0"/>
    <n v="898886"/>
    <x v="1"/>
    <n v="2914"/>
    <n v="44105"/>
    <n v="14570"/>
    <n v="5828"/>
  </r>
  <r>
    <x v="1"/>
    <n v="841420"/>
    <x v="2"/>
    <n v="2914"/>
    <n v="44105"/>
    <n v="14570"/>
    <n v="6410.8"/>
  </r>
  <r>
    <x v="0"/>
    <n v="755930"/>
    <x v="2"/>
    <n v="2907"/>
    <n v="43983"/>
    <n v="14535"/>
    <n v="6395.4000000000005"/>
  </r>
  <r>
    <x v="2"/>
    <n v="160202"/>
    <x v="1"/>
    <n v="2905"/>
    <n v="44136"/>
    <n v="14525"/>
    <n v="5810"/>
  </r>
  <r>
    <x v="0"/>
    <n v="271981"/>
    <x v="2"/>
    <n v="2876"/>
    <n v="44075"/>
    <n v="14380"/>
    <n v="6327.2000000000007"/>
  </r>
  <r>
    <x v="1"/>
    <n v="177011"/>
    <x v="1"/>
    <n v="2852"/>
    <n v="44166"/>
    <n v="14260"/>
    <n v="5704"/>
  </r>
  <r>
    <x v="2"/>
    <n v="251968"/>
    <x v="1"/>
    <n v="2851"/>
    <n v="43952"/>
    <n v="14255"/>
    <n v="5702"/>
  </r>
  <r>
    <x v="3"/>
    <n v="374115"/>
    <x v="2"/>
    <n v="2844"/>
    <n v="43952"/>
    <n v="14220"/>
    <n v="6256.8"/>
  </r>
  <r>
    <x v="2"/>
    <n v="507642"/>
    <x v="0"/>
    <n v="2338"/>
    <n v="43983"/>
    <n v="14028"/>
    <n v="6429.5"/>
  </r>
  <r>
    <x v="2"/>
    <n v="307196"/>
    <x v="1"/>
    <n v="2797"/>
    <n v="44166"/>
    <n v="13985"/>
    <n v="5594"/>
  </r>
  <r>
    <x v="1"/>
    <n v="867252"/>
    <x v="1"/>
    <n v="2763"/>
    <n v="43770"/>
    <n v="13815"/>
    <n v="5526"/>
  </r>
  <r>
    <x v="2"/>
    <n v="410583"/>
    <x v="2"/>
    <n v="2761"/>
    <n v="43709"/>
    <n v="13805"/>
    <n v="6074.2000000000007"/>
  </r>
  <r>
    <x v="0"/>
    <n v="876370"/>
    <x v="3"/>
    <n v="3445.5"/>
    <n v="43922"/>
    <n v="13782"/>
    <n v="5168.25"/>
  </r>
  <r>
    <x v="0"/>
    <n v="378254"/>
    <x v="0"/>
    <n v="2294"/>
    <n v="43739"/>
    <n v="13764"/>
    <n v="6308.5"/>
  </r>
  <r>
    <x v="0"/>
    <n v="736328"/>
    <x v="2"/>
    <n v="2750"/>
    <n v="43862"/>
    <n v="13750"/>
    <n v="6050.0000000000009"/>
  </r>
  <r>
    <x v="2"/>
    <n v="723364"/>
    <x v="2"/>
    <n v="2734"/>
    <n v="44105"/>
    <n v="13670"/>
    <n v="6014.8"/>
  </r>
  <r>
    <x v="3"/>
    <n v="306694"/>
    <x v="1"/>
    <n v="2729"/>
    <n v="44166"/>
    <n v="13645"/>
    <n v="5458"/>
  </r>
  <r>
    <x v="3"/>
    <n v="209116"/>
    <x v="1"/>
    <n v="2708"/>
    <n v="43862"/>
    <n v="13540"/>
    <n v="5416"/>
  </r>
  <r>
    <x v="0"/>
    <n v="121808"/>
    <x v="1"/>
    <n v="2696"/>
    <n v="44044"/>
    <n v="13480"/>
    <n v="5392"/>
  </r>
  <r>
    <x v="1"/>
    <n v="335658"/>
    <x v="1"/>
    <n v="2689"/>
    <n v="44105"/>
    <n v="13445"/>
    <n v="5378"/>
  </r>
  <r>
    <x v="2"/>
    <n v="444225"/>
    <x v="1"/>
    <n v="2663"/>
    <n v="44166"/>
    <n v="13315"/>
    <n v="5326"/>
  </r>
  <r>
    <x v="0"/>
    <n v="388978"/>
    <x v="1"/>
    <n v="2641"/>
    <n v="43862"/>
    <n v="13205"/>
    <n v="5282"/>
  </r>
  <r>
    <x v="3"/>
    <n v="123693"/>
    <x v="1"/>
    <n v="2632"/>
    <n v="43983"/>
    <n v="13160"/>
    <n v="5264"/>
  </r>
  <r>
    <x v="2"/>
    <n v="424398"/>
    <x v="2"/>
    <n v="2629"/>
    <n v="43831"/>
    <n v="13145"/>
    <n v="5783.8"/>
  </r>
  <r>
    <x v="1"/>
    <n v="587035"/>
    <x v="1"/>
    <n v="2620"/>
    <n v="44075"/>
    <n v="13100"/>
    <n v="5240"/>
  </r>
  <r>
    <x v="0"/>
    <n v="375461"/>
    <x v="0"/>
    <n v="2177"/>
    <n v="44105"/>
    <n v="13062"/>
    <n v="5986.75"/>
  </r>
  <r>
    <x v="4"/>
    <n v="806592"/>
    <x v="0"/>
    <n v="2161"/>
    <n v="43891"/>
    <n v="12966"/>
    <n v="5942.75"/>
  </r>
  <r>
    <x v="3"/>
    <n v="431261"/>
    <x v="0"/>
    <n v="2145"/>
    <n v="43739"/>
    <n v="12870"/>
    <n v="5898.75"/>
  </r>
  <r>
    <x v="2"/>
    <n v="702523"/>
    <x v="2"/>
    <n v="2574"/>
    <n v="44044"/>
    <n v="12870"/>
    <n v="5662.8"/>
  </r>
  <r>
    <x v="3"/>
    <n v="334678"/>
    <x v="1"/>
    <n v="2565"/>
    <n v="43831"/>
    <n v="12825"/>
    <n v="5130"/>
  </r>
  <r>
    <x v="0"/>
    <n v="408804"/>
    <x v="1"/>
    <n v="2559"/>
    <n v="44044"/>
    <n v="12795"/>
    <n v="5118"/>
  </r>
  <r>
    <x v="2"/>
    <n v="519269"/>
    <x v="2"/>
    <n v="2548"/>
    <n v="43770"/>
    <n v="12740"/>
    <n v="5605.6"/>
  </r>
  <r>
    <x v="0"/>
    <n v="844763"/>
    <x v="1"/>
    <n v="2535"/>
    <n v="43922"/>
    <n v="12675"/>
    <n v="5070"/>
  </r>
  <r>
    <x v="0"/>
    <n v="436809"/>
    <x v="1"/>
    <n v="2532"/>
    <n v="43922"/>
    <n v="12660"/>
    <n v="5064"/>
  </r>
  <r>
    <x v="1"/>
    <n v="764088"/>
    <x v="0"/>
    <n v="2110"/>
    <n v="44075"/>
    <n v="12660"/>
    <n v="5802.5"/>
  </r>
  <r>
    <x v="0"/>
    <n v="684759"/>
    <x v="1"/>
    <n v="2518"/>
    <n v="43983"/>
    <n v="12590"/>
    <n v="5036"/>
  </r>
  <r>
    <x v="3"/>
    <n v="894331"/>
    <x v="0"/>
    <n v="2092"/>
    <n v="43770"/>
    <n v="12552"/>
    <n v="5753"/>
  </r>
  <r>
    <x v="4"/>
    <n v="529471"/>
    <x v="0"/>
    <n v="2087"/>
    <n v="44075"/>
    <n v="12522"/>
    <n v="5739.25"/>
  </r>
  <r>
    <x v="4"/>
    <n v="881268"/>
    <x v="0"/>
    <n v="2076"/>
    <n v="43739"/>
    <n v="12456"/>
    <n v="5709"/>
  </r>
  <r>
    <x v="0"/>
    <n v="683349"/>
    <x v="2"/>
    <n v="2475"/>
    <n v="43891"/>
    <n v="12375"/>
    <n v="5445"/>
  </r>
  <r>
    <x v="2"/>
    <n v="140516"/>
    <x v="2"/>
    <n v="2475"/>
    <n v="44044"/>
    <n v="12375"/>
    <n v="5445"/>
  </r>
  <r>
    <x v="1"/>
    <n v="703997"/>
    <x v="1"/>
    <n v="2472"/>
    <n v="44075"/>
    <n v="12360"/>
    <n v="4944"/>
  </r>
  <r>
    <x v="0"/>
    <n v="864409"/>
    <x v="1"/>
    <n v="2470"/>
    <n v="43709"/>
    <n v="12350"/>
    <n v="4940"/>
  </r>
  <r>
    <x v="0"/>
    <n v="496123"/>
    <x v="1"/>
    <n v="2460"/>
    <n v="43983"/>
    <n v="12300"/>
    <n v="4920"/>
  </r>
  <r>
    <x v="0"/>
    <n v="235897"/>
    <x v="2"/>
    <n v="2460"/>
    <n v="43983"/>
    <n v="12300"/>
    <n v="5412"/>
  </r>
  <r>
    <x v="0"/>
    <n v="120842"/>
    <x v="1"/>
    <n v="2441"/>
    <n v="44105"/>
    <n v="12205"/>
    <n v="4882"/>
  </r>
  <r>
    <x v="3"/>
    <n v="859158"/>
    <x v="1"/>
    <n v="2434.5"/>
    <n v="43831"/>
    <n v="12172.5"/>
    <n v="4869"/>
  </r>
  <r>
    <x v="1"/>
    <n v="115582"/>
    <x v="1"/>
    <n v="2431"/>
    <n v="44166"/>
    <n v="12155"/>
    <n v="4862"/>
  </r>
  <r>
    <x v="2"/>
    <n v="442121"/>
    <x v="1"/>
    <n v="2428"/>
    <n v="43891"/>
    <n v="12140"/>
    <n v="4856"/>
  </r>
  <r>
    <x v="3"/>
    <n v="146841"/>
    <x v="1"/>
    <n v="2425.5"/>
    <n v="44013"/>
    <n v="12127.5"/>
    <n v="4851"/>
  </r>
  <r>
    <x v="1"/>
    <n v="527753"/>
    <x v="1"/>
    <n v="2417"/>
    <n v="43831"/>
    <n v="12085"/>
    <n v="4834"/>
  </r>
  <r>
    <x v="2"/>
    <n v="899743"/>
    <x v="0"/>
    <n v="2009"/>
    <n v="44105"/>
    <n v="12054"/>
    <n v="5524.75"/>
  </r>
  <r>
    <x v="0"/>
    <n v="231476"/>
    <x v="1"/>
    <n v="2409"/>
    <n v="43709"/>
    <n v="12045"/>
    <n v="4818"/>
  </r>
  <r>
    <x v="4"/>
    <n v="727283"/>
    <x v="3"/>
    <n v="2996"/>
    <n v="43739"/>
    <n v="11984"/>
    <n v="4494"/>
  </r>
  <r>
    <x v="2"/>
    <n v="466133"/>
    <x v="1"/>
    <n v="2394"/>
    <n v="44044"/>
    <n v="11970"/>
    <n v="4788"/>
  </r>
  <r>
    <x v="2"/>
    <n v="726489"/>
    <x v="1"/>
    <n v="2385"/>
    <n v="43891"/>
    <n v="11925"/>
    <n v="4770"/>
  </r>
  <r>
    <x v="2"/>
    <n v="235009"/>
    <x v="0"/>
    <n v="1976"/>
    <n v="44105"/>
    <n v="11856"/>
    <n v="5434"/>
  </r>
  <r>
    <x v="2"/>
    <n v="550816"/>
    <x v="1"/>
    <n v="2363"/>
    <n v="43862"/>
    <n v="11815"/>
    <n v="4726"/>
  </r>
  <r>
    <x v="3"/>
    <n v="751733"/>
    <x v="0"/>
    <n v="1967"/>
    <n v="43891"/>
    <n v="11802"/>
    <n v="5409.25"/>
  </r>
  <r>
    <x v="3"/>
    <n v="678731"/>
    <x v="1"/>
    <n v="2349"/>
    <n v="43709"/>
    <n v="11745"/>
    <n v="4698"/>
  </r>
  <r>
    <x v="4"/>
    <n v="779126"/>
    <x v="1"/>
    <n v="2327"/>
    <n v="43952"/>
    <n v="11635"/>
    <n v="4654"/>
  </r>
  <r>
    <x v="4"/>
    <n v="219485"/>
    <x v="4"/>
    <n v="3874.5"/>
    <n v="44013"/>
    <n v="11623.5"/>
    <n v="4843.125"/>
  </r>
  <r>
    <x v="3"/>
    <n v="482625"/>
    <x v="0"/>
    <n v="1916"/>
    <n v="43800"/>
    <n v="11496"/>
    <n v="5269"/>
  </r>
  <r>
    <x v="0"/>
    <n v="176592"/>
    <x v="1"/>
    <n v="2299"/>
    <n v="43739"/>
    <n v="11495"/>
    <n v="4598"/>
  </r>
  <r>
    <x v="2"/>
    <n v="579016"/>
    <x v="1"/>
    <n v="2296"/>
    <n v="43862"/>
    <n v="11480"/>
    <n v="4592"/>
  </r>
  <r>
    <x v="4"/>
    <n v="866409"/>
    <x v="3"/>
    <n v="2852"/>
    <n v="44166"/>
    <n v="11408"/>
    <n v="4278"/>
  </r>
  <r>
    <x v="3"/>
    <n v="654585"/>
    <x v="3"/>
    <n v="2851"/>
    <n v="43739"/>
    <n v="11404"/>
    <n v="4276.5"/>
  </r>
  <r>
    <x v="2"/>
    <n v="655952"/>
    <x v="2"/>
    <n v="2276"/>
    <n v="43952"/>
    <n v="11380"/>
    <n v="5007.2000000000007"/>
  </r>
  <r>
    <x v="3"/>
    <n v="779393"/>
    <x v="3"/>
    <n v="2844"/>
    <n v="43983"/>
    <n v="11376"/>
    <n v="4266"/>
  </r>
  <r>
    <x v="3"/>
    <n v="738910"/>
    <x v="1"/>
    <n v="2261"/>
    <n v="43800"/>
    <n v="11305"/>
    <n v="4522"/>
  </r>
  <r>
    <x v="2"/>
    <n v="384743"/>
    <x v="3"/>
    <n v="2821"/>
    <n v="43800"/>
    <n v="11284"/>
    <n v="4231.5"/>
  </r>
  <r>
    <x v="3"/>
    <n v="327555"/>
    <x v="3"/>
    <n v="2811"/>
    <n v="44013"/>
    <n v="11244"/>
    <n v="4216.5"/>
  </r>
  <r>
    <x v="0"/>
    <n v="761022"/>
    <x v="2"/>
    <n v="2240"/>
    <n v="43862"/>
    <n v="11200"/>
    <n v="4928"/>
  </r>
  <r>
    <x v="3"/>
    <n v="812448"/>
    <x v="3"/>
    <n v="2791"/>
    <n v="44136"/>
    <n v="11164"/>
    <n v="4186.5"/>
  </r>
  <r>
    <x v="2"/>
    <n v="754823"/>
    <x v="1"/>
    <n v="2222"/>
    <n v="43770"/>
    <n v="11110"/>
    <n v="4444"/>
  </r>
  <r>
    <x v="2"/>
    <n v="858434"/>
    <x v="3"/>
    <n v="2767"/>
    <n v="44044"/>
    <n v="11068"/>
    <n v="4150.5"/>
  </r>
  <r>
    <x v="0"/>
    <n v="698245"/>
    <x v="1"/>
    <n v="2198"/>
    <n v="44044"/>
    <n v="10990"/>
    <n v="4396"/>
  </r>
  <r>
    <x v="3"/>
    <n v="356550"/>
    <x v="0"/>
    <n v="1808"/>
    <n v="44136"/>
    <n v="10848"/>
    <n v="4972"/>
  </r>
  <r>
    <x v="0"/>
    <n v="712767"/>
    <x v="1"/>
    <n v="2167"/>
    <n v="43739"/>
    <n v="10835"/>
    <n v="4334"/>
  </r>
  <r>
    <x v="2"/>
    <n v="775360"/>
    <x v="0"/>
    <n v="1804"/>
    <n v="43862"/>
    <n v="10824"/>
    <n v="4961"/>
  </r>
  <r>
    <x v="1"/>
    <n v="535522"/>
    <x v="3"/>
    <n v="2706"/>
    <n v="43770"/>
    <n v="10824"/>
    <n v="4059"/>
  </r>
  <r>
    <x v="1"/>
    <n v="441751"/>
    <x v="2"/>
    <n v="2157"/>
    <n v="44166"/>
    <n v="10785"/>
    <n v="4745.4000000000005"/>
  </r>
  <r>
    <x v="1"/>
    <n v="714255"/>
    <x v="1"/>
    <n v="2156"/>
    <n v="44105"/>
    <n v="10780"/>
    <n v="4312"/>
  </r>
  <r>
    <x v="4"/>
    <n v="481324"/>
    <x v="1"/>
    <n v="2155"/>
    <n v="44166"/>
    <n v="10775"/>
    <n v="4310"/>
  </r>
  <r>
    <x v="1"/>
    <n v="529550"/>
    <x v="1"/>
    <n v="2152"/>
    <n v="43800"/>
    <n v="10760"/>
    <n v="4304"/>
  </r>
  <r>
    <x v="4"/>
    <n v="483789"/>
    <x v="3"/>
    <n v="2689"/>
    <n v="44136"/>
    <n v="10756"/>
    <n v="4033.5"/>
  </r>
  <r>
    <x v="0"/>
    <n v="708450"/>
    <x v="1"/>
    <n v="2151"/>
    <n v="43770"/>
    <n v="10755"/>
    <n v="4302"/>
  </r>
  <r>
    <x v="3"/>
    <n v="389356"/>
    <x v="1"/>
    <n v="2150"/>
    <n v="44136"/>
    <n v="10750"/>
    <n v="4300"/>
  </r>
  <r>
    <x v="0"/>
    <n v="263663"/>
    <x v="1"/>
    <n v="2146"/>
    <n v="43770"/>
    <n v="10730"/>
    <n v="4292"/>
  </r>
  <r>
    <x v="0"/>
    <n v="505159"/>
    <x v="1"/>
    <n v="2145"/>
    <n v="43739"/>
    <n v="10725"/>
    <n v="4290"/>
  </r>
  <r>
    <x v="3"/>
    <n v="348619"/>
    <x v="2"/>
    <n v="2141"/>
    <n v="44044"/>
    <n v="10705"/>
    <n v="4710.2000000000007"/>
  </r>
  <r>
    <x v="1"/>
    <n v="111799"/>
    <x v="3"/>
    <n v="2671"/>
    <n v="44075"/>
    <n v="10684"/>
    <n v="4006.5"/>
  </r>
  <r>
    <x v="2"/>
    <n v="685544"/>
    <x v="1"/>
    <n v="2136"/>
    <n v="43800"/>
    <n v="10680"/>
    <n v="4272"/>
  </r>
  <r>
    <x v="0"/>
    <n v="146778"/>
    <x v="1"/>
    <n v="2125"/>
    <n v="43800"/>
    <n v="10625"/>
    <n v="4250"/>
  </r>
  <r>
    <x v="4"/>
    <n v="636993"/>
    <x v="1"/>
    <n v="2116"/>
    <n v="43800"/>
    <n v="10580"/>
    <n v="4232"/>
  </r>
  <r>
    <x v="0"/>
    <n v="735406"/>
    <x v="1"/>
    <n v="2104.5"/>
    <n v="44013"/>
    <n v="10522.5"/>
    <n v="4209"/>
  </r>
  <r>
    <x v="1"/>
    <n v="126864"/>
    <x v="1"/>
    <n v="2101"/>
    <n v="44044"/>
    <n v="10505"/>
    <n v="4202"/>
  </r>
  <r>
    <x v="0"/>
    <n v="657776"/>
    <x v="2"/>
    <n v="2076"/>
    <n v="43739"/>
    <n v="10380"/>
    <n v="4567.2000000000007"/>
  </r>
  <r>
    <x v="0"/>
    <n v="255145"/>
    <x v="1"/>
    <n v="2074"/>
    <n v="44075"/>
    <n v="10370"/>
    <n v="4148"/>
  </r>
  <r>
    <x v="1"/>
    <n v="190154"/>
    <x v="2"/>
    <n v="2072"/>
    <n v="44166"/>
    <n v="10360"/>
    <n v="4558.4000000000005"/>
  </r>
  <r>
    <x v="0"/>
    <n v="444725"/>
    <x v="2"/>
    <n v="2071"/>
    <n v="44075"/>
    <n v="10355"/>
    <n v="4556.2000000000007"/>
  </r>
  <r>
    <x v="4"/>
    <n v="732442"/>
    <x v="3"/>
    <n v="2580"/>
    <n v="43922"/>
    <n v="10320"/>
    <n v="3870"/>
  </r>
  <r>
    <x v="2"/>
    <n v="455417"/>
    <x v="3"/>
    <n v="2579"/>
    <n v="43922"/>
    <n v="10316"/>
    <n v="3868.5"/>
  </r>
  <r>
    <x v="1"/>
    <n v="759173"/>
    <x v="3"/>
    <n v="2567"/>
    <n v="43983"/>
    <n v="10268"/>
    <n v="3850.5"/>
  </r>
  <r>
    <x v="2"/>
    <n v="120233"/>
    <x v="2"/>
    <n v="2039"/>
    <n v="43952"/>
    <n v="10195"/>
    <n v="4485.8"/>
  </r>
  <r>
    <x v="2"/>
    <n v="872825"/>
    <x v="1"/>
    <n v="2031"/>
    <n v="44105"/>
    <n v="10155"/>
    <n v="4062"/>
  </r>
  <r>
    <x v="1"/>
    <n v="406431"/>
    <x v="3"/>
    <n v="2529"/>
    <n v="44013"/>
    <n v="10116"/>
    <n v="3793.5"/>
  </r>
  <r>
    <x v="0"/>
    <n v="728960"/>
    <x v="3"/>
    <n v="2521.5"/>
    <n v="43831"/>
    <n v="10086"/>
    <n v="3782.25"/>
  </r>
  <r>
    <x v="4"/>
    <n v="208984"/>
    <x v="2"/>
    <n v="2015"/>
    <n v="43800"/>
    <n v="10075"/>
    <n v="4433"/>
  </r>
  <r>
    <x v="4"/>
    <n v="780708"/>
    <x v="1"/>
    <n v="2013"/>
    <n v="43800"/>
    <n v="10065"/>
    <n v="4026"/>
  </r>
  <r>
    <x v="3"/>
    <n v="164895"/>
    <x v="1"/>
    <n v="2009"/>
    <n v="44105"/>
    <n v="10045"/>
    <n v="4018"/>
  </r>
  <r>
    <x v="1"/>
    <n v="117162"/>
    <x v="1"/>
    <n v="2007"/>
    <n v="43770"/>
    <n v="10035"/>
    <n v="4014"/>
  </r>
  <r>
    <x v="4"/>
    <n v="614031"/>
    <x v="0"/>
    <n v="1659"/>
    <n v="44013"/>
    <n v="9954"/>
    <n v="4562.25"/>
  </r>
  <r>
    <x v="3"/>
    <n v="348955"/>
    <x v="3"/>
    <n v="2487"/>
    <n v="44166"/>
    <n v="9948"/>
    <n v="3730.5"/>
  </r>
  <r>
    <x v="2"/>
    <n v="304546"/>
    <x v="2"/>
    <n v="1989"/>
    <n v="43709"/>
    <n v="9945"/>
    <n v="4375.8"/>
  </r>
  <r>
    <x v="2"/>
    <n v="131249"/>
    <x v="2"/>
    <n v="1987.5"/>
    <n v="43831"/>
    <n v="9937.5"/>
    <n v="4372.5"/>
  </r>
  <r>
    <x v="0"/>
    <n v="159484"/>
    <x v="1"/>
    <n v="1984"/>
    <n v="44044"/>
    <n v="9920"/>
    <n v="3968"/>
  </r>
  <r>
    <x v="4"/>
    <n v="293680"/>
    <x v="3"/>
    <n v="2470"/>
    <n v="43983"/>
    <n v="9880"/>
    <n v="3705"/>
  </r>
  <r>
    <x v="1"/>
    <n v="761356"/>
    <x v="1"/>
    <n v="1954"/>
    <n v="43891"/>
    <n v="9770"/>
    <n v="3908"/>
  </r>
  <r>
    <x v="0"/>
    <n v="731074"/>
    <x v="2"/>
    <n v="1953"/>
    <n v="43922"/>
    <n v="9765"/>
    <n v="4296.6000000000004"/>
  </r>
  <r>
    <x v="1"/>
    <n v="363487"/>
    <x v="3"/>
    <n v="2441"/>
    <n v="44105"/>
    <n v="9764"/>
    <n v="3661.5"/>
  </r>
  <r>
    <x v="1"/>
    <n v="617395"/>
    <x v="4"/>
    <n v="3244.5"/>
    <n v="43831"/>
    <n v="9733.5"/>
    <n v="4055.625"/>
  </r>
  <r>
    <x v="0"/>
    <n v="887888"/>
    <x v="1"/>
    <n v="1946"/>
    <n v="43800"/>
    <n v="9730"/>
    <n v="3892"/>
  </r>
  <r>
    <x v="4"/>
    <n v="675075"/>
    <x v="1"/>
    <n v="1945"/>
    <n v="43739"/>
    <n v="9725"/>
    <n v="3890"/>
  </r>
  <r>
    <x v="0"/>
    <n v="100553"/>
    <x v="1"/>
    <n v="1934"/>
    <n v="44075"/>
    <n v="9670"/>
    <n v="3868"/>
  </r>
  <r>
    <x v="0"/>
    <n v="105566"/>
    <x v="3"/>
    <n v="2416"/>
    <n v="43709"/>
    <n v="9664"/>
    <n v="3624"/>
  </r>
  <r>
    <x v="1"/>
    <n v="793514"/>
    <x v="1"/>
    <n v="1925"/>
    <n v="43800"/>
    <n v="9625"/>
    <n v="3850"/>
  </r>
  <r>
    <x v="1"/>
    <n v="364025"/>
    <x v="1"/>
    <n v="1922"/>
    <n v="43770"/>
    <n v="9610"/>
    <n v="3844"/>
  </r>
  <r>
    <x v="0"/>
    <n v="580583"/>
    <x v="2"/>
    <n v="1916"/>
    <n v="44166"/>
    <n v="9580"/>
    <n v="4215.2000000000007"/>
  </r>
  <r>
    <x v="1"/>
    <n v="778039"/>
    <x v="1"/>
    <n v="1916"/>
    <n v="44166"/>
    <n v="9580"/>
    <n v="3832"/>
  </r>
  <r>
    <x v="0"/>
    <n v="748204"/>
    <x v="0"/>
    <n v="1596"/>
    <n v="44075"/>
    <n v="9576"/>
    <n v="4389"/>
  </r>
  <r>
    <x v="0"/>
    <n v="788478"/>
    <x v="2"/>
    <n v="1907"/>
    <n v="44075"/>
    <n v="9535"/>
    <n v="4195.4000000000005"/>
  </r>
  <r>
    <x v="4"/>
    <n v="296424"/>
    <x v="1"/>
    <n v="1901"/>
    <n v="43983"/>
    <n v="9505"/>
    <n v="3802"/>
  </r>
  <r>
    <x v="0"/>
    <n v="609228"/>
    <x v="2"/>
    <n v="1899"/>
    <n v="43983"/>
    <n v="9495"/>
    <n v="4177.8"/>
  </r>
  <r>
    <x v="3"/>
    <n v="818350"/>
    <x v="0"/>
    <n v="1582"/>
    <n v="44166"/>
    <n v="9492"/>
    <n v="4350.5"/>
  </r>
  <r>
    <x v="0"/>
    <n v="355971"/>
    <x v="0"/>
    <n v="1579"/>
    <n v="44044"/>
    <n v="9474"/>
    <n v="4342.25"/>
  </r>
  <r>
    <x v="4"/>
    <n v="674043"/>
    <x v="0"/>
    <n v="1575"/>
    <n v="43862"/>
    <n v="9450"/>
    <n v="4331.25"/>
  </r>
  <r>
    <x v="3"/>
    <n v="149035"/>
    <x v="0"/>
    <n v="1566"/>
    <n v="44105"/>
    <n v="9396"/>
    <n v="4306.5"/>
  </r>
  <r>
    <x v="3"/>
    <n v="227896"/>
    <x v="2"/>
    <n v="1870"/>
    <n v="43770"/>
    <n v="9350"/>
    <n v="4114"/>
  </r>
  <r>
    <x v="2"/>
    <n v="283163"/>
    <x v="2"/>
    <n v="1865"/>
    <n v="43862"/>
    <n v="9325"/>
    <n v="4103"/>
  </r>
  <r>
    <x v="4"/>
    <n v="643742"/>
    <x v="0"/>
    <n v="1545"/>
    <n v="43983"/>
    <n v="9270"/>
    <n v="4248.75"/>
  </r>
  <r>
    <x v="2"/>
    <n v="632637"/>
    <x v="3"/>
    <n v="2300"/>
    <n v="44166"/>
    <n v="9200"/>
    <n v="3450"/>
  </r>
  <r>
    <x v="2"/>
    <n v="288662"/>
    <x v="3"/>
    <n v="2299"/>
    <n v="43739"/>
    <n v="9196"/>
    <n v="3448.5"/>
  </r>
  <r>
    <x v="1"/>
    <n v="374150"/>
    <x v="0"/>
    <n v="1530"/>
    <n v="43952"/>
    <n v="9180"/>
    <n v="4207.5"/>
  </r>
  <r>
    <x v="2"/>
    <n v="534742"/>
    <x v="1"/>
    <n v="1823"/>
    <n v="44013"/>
    <n v="9115"/>
    <n v="3646"/>
  </r>
  <r>
    <x v="2"/>
    <n v="481875"/>
    <x v="1"/>
    <n v="1817"/>
    <n v="44166"/>
    <n v="9085"/>
    <n v="3634"/>
  </r>
  <r>
    <x v="2"/>
    <n v="348194"/>
    <x v="1"/>
    <n v="1802"/>
    <n v="43800"/>
    <n v="9010"/>
    <n v="3604"/>
  </r>
  <r>
    <x v="0"/>
    <n v="625104"/>
    <x v="0"/>
    <n v="1498"/>
    <n v="43983"/>
    <n v="8988"/>
    <n v="4119.5"/>
  </r>
  <r>
    <x v="3"/>
    <n v="250308"/>
    <x v="0"/>
    <n v="1496"/>
    <n v="43983"/>
    <n v="8976"/>
    <n v="4114"/>
  </r>
  <r>
    <x v="3"/>
    <n v="616386"/>
    <x v="0"/>
    <n v="1493"/>
    <n v="43831"/>
    <n v="8958"/>
    <n v="4105.75"/>
  </r>
  <r>
    <x v="4"/>
    <n v="303687"/>
    <x v="1"/>
    <n v="1785"/>
    <n v="43770"/>
    <n v="8925"/>
    <n v="3570"/>
  </r>
  <r>
    <x v="3"/>
    <n v="733366"/>
    <x v="2"/>
    <n v="1778"/>
    <n v="43800"/>
    <n v="8890"/>
    <n v="3911.6000000000004"/>
  </r>
  <r>
    <x v="0"/>
    <n v="839631"/>
    <x v="1"/>
    <n v="1775"/>
    <n v="43770"/>
    <n v="8875"/>
    <n v="3550"/>
  </r>
  <r>
    <x v="4"/>
    <n v="779279"/>
    <x v="1"/>
    <n v="1774"/>
    <n v="43891"/>
    <n v="8870"/>
    <n v="3548"/>
  </r>
  <r>
    <x v="2"/>
    <n v="780393"/>
    <x v="4"/>
    <n v="2954"/>
    <n v="43770"/>
    <n v="8862"/>
    <n v="3692.5"/>
  </r>
  <r>
    <x v="0"/>
    <n v="786473"/>
    <x v="2"/>
    <n v="1770"/>
    <n v="43800"/>
    <n v="8850"/>
    <n v="3894.0000000000005"/>
  </r>
  <r>
    <x v="2"/>
    <n v="544855"/>
    <x v="1"/>
    <n v="1767"/>
    <n v="44075"/>
    <n v="8835"/>
    <n v="3534"/>
  </r>
  <r>
    <x v="3"/>
    <n v="856913"/>
    <x v="4"/>
    <n v="2935"/>
    <n v="43770"/>
    <n v="8805"/>
    <n v="3668.75"/>
  </r>
  <r>
    <x v="4"/>
    <n v="141665"/>
    <x v="1"/>
    <n v="1760"/>
    <n v="43709"/>
    <n v="8800"/>
    <n v="3520"/>
  </r>
  <r>
    <x v="0"/>
    <n v="464499"/>
    <x v="0"/>
    <n v="1465"/>
    <n v="43891"/>
    <n v="8790"/>
    <n v="4028.75"/>
  </r>
  <r>
    <x v="2"/>
    <n v="676135"/>
    <x v="1"/>
    <n v="1757"/>
    <n v="43739"/>
    <n v="8785"/>
    <n v="3514"/>
  </r>
  <r>
    <x v="3"/>
    <n v="310429"/>
    <x v="3"/>
    <n v="2181"/>
    <n v="44105"/>
    <n v="8724"/>
    <n v="3271.5"/>
  </r>
  <r>
    <x v="3"/>
    <n v="520865"/>
    <x v="1"/>
    <n v="1743"/>
    <n v="43739"/>
    <n v="8715"/>
    <n v="3486"/>
  </r>
  <r>
    <x v="2"/>
    <n v="796346"/>
    <x v="1"/>
    <n v="1743"/>
    <n v="44044"/>
    <n v="8715"/>
    <n v="3486"/>
  </r>
  <r>
    <x v="1"/>
    <n v="594129"/>
    <x v="2"/>
    <n v="1743"/>
    <n v="43739"/>
    <n v="8715"/>
    <n v="3834.6000000000004"/>
  </r>
  <r>
    <x v="1"/>
    <n v="649737"/>
    <x v="3"/>
    <n v="2178"/>
    <n v="43983"/>
    <n v="8712"/>
    <n v="3267"/>
  </r>
  <r>
    <x v="3"/>
    <n v="800536"/>
    <x v="4"/>
    <n v="2903"/>
    <n v="43891"/>
    <n v="8709"/>
    <n v="3628.75"/>
  </r>
  <r>
    <x v="3"/>
    <n v="429735"/>
    <x v="1"/>
    <n v="1731"/>
    <n v="44105"/>
    <n v="8655"/>
    <n v="3462"/>
  </r>
  <r>
    <x v="1"/>
    <n v="707748"/>
    <x v="2"/>
    <n v="1731"/>
    <n v="44105"/>
    <n v="8655"/>
    <n v="3808.2000000000003"/>
  </r>
  <r>
    <x v="0"/>
    <n v="365463"/>
    <x v="1"/>
    <n v="1728"/>
    <n v="43952"/>
    <n v="8640"/>
    <n v="3456"/>
  </r>
  <r>
    <x v="4"/>
    <n v="225353"/>
    <x v="2"/>
    <n v="1727"/>
    <n v="43739"/>
    <n v="8635"/>
    <n v="3799.4"/>
  </r>
  <r>
    <x v="2"/>
    <n v="439635"/>
    <x v="4"/>
    <n v="2877"/>
    <n v="44105"/>
    <n v="8631"/>
    <n v="3596.25"/>
  </r>
  <r>
    <x v="2"/>
    <n v="289811"/>
    <x v="1"/>
    <n v="1725"/>
    <n v="43770"/>
    <n v="8625"/>
    <n v="3450"/>
  </r>
  <r>
    <x v="2"/>
    <n v="694579"/>
    <x v="3"/>
    <n v="2156"/>
    <n v="44105"/>
    <n v="8624"/>
    <n v="3234"/>
  </r>
  <r>
    <x v="2"/>
    <n v="338090"/>
    <x v="3"/>
    <n v="2155"/>
    <n v="44166"/>
    <n v="8620"/>
    <n v="3232.5"/>
  </r>
  <r>
    <x v="2"/>
    <n v="403455"/>
    <x v="3"/>
    <n v="2145"/>
    <n v="43770"/>
    <n v="8580"/>
    <n v="3217.5"/>
  </r>
  <r>
    <x v="3"/>
    <n v="885201"/>
    <x v="1"/>
    <n v="1715"/>
    <n v="43739"/>
    <n v="8575"/>
    <n v="3430"/>
  </r>
  <r>
    <x v="4"/>
    <n v="632111"/>
    <x v="4"/>
    <n v="2844"/>
    <n v="43862"/>
    <n v="8532"/>
    <n v="3555"/>
  </r>
  <r>
    <x v="3"/>
    <n v="701669"/>
    <x v="4"/>
    <n v="2844"/>
    <n v="43983"/>
    <n v="8532"/>
    <n v="3555"/>
  </r>
  <r>
    <x v="3"/>
    <n v="566401"/>
    <x v="1"/>
    <n v="1706"/>
    <n v="44166"/>
    <n v="8530"/>
    <n v="3412"/>
  </r>
  <r>
    <x v="3"/>
    <n v="562718"/>
    <x v="0"/>
    <n v="1421"/>
    <n v="43800"/>
    <n v="8526"/>
    <n v="3907.75"/>
  </r>
  <r>
    <x v="0"/>
    <n v="355287"/>
    <x v="4"/>
    <n v="2838"/>
    <n v="43922"/>
    <n v="8514"/>
    <n v="3547.5"/>
  </r>
  <r>
    <x v="4"/>
    <n v="283491"/>
    <x v="1"/>
    <n v="1702"/>
    <n v="43952"/>
    <n v="8510"/>
    <n v="3404"/>
  </r>
  <r>
    <x v="0"/>
    <n v="686661"/>
    <x v="2"/>
    <n v="1694"/>
    <n v="44136"/>
    <n v="8470"/>
    <n v="3726.8"/>
  </r>
  <r>
    <x v="0"/>
    <n v="754791"/>
    <x v="2"/>
    <n v="1686"/>
    <n v="44013"/>
    <n v="8430"/>
    <n v="3709.2000000000003"/>
  </r>
  <r>
    <x v="3"/>
    <n v="363822"/>
    <x v="4"/>
    <n v="2807"/>
    <n v="44044"/>
    <n v="8421"/>
    <n v="3508.75"/>
  </r>
  <r>
    <x v="0"/>
    <n v="602865"/>
    <x v="2"/>
    <n v="1683"/>
    <n v="44013"/>
    <n v="8415"/>
    <n v="3702.6000000000004"/>
  </r>
  <r>
    <x v="0"/>
    <n v="551372"/>
    <x v="2"/>
    <n v="1679"/>
    <n v="44075"/>
    <n v="8395"/>
    <n v="3693.8"/>
  </r>
  <r>
    <x v="3"/>
    <n v="638098"/>
    <x v="0"/>
    <n v="1395"/>
    <n v="44013"/>
    <n v="8370"/>
    <n v="3836.25"/>
  </r>
  <r>
    <x v="4"/>
    <n v="665489"/>
    <x v="2"/>
    <n v="1659"/>
    <n v="43831"/>
    <n v="8295"/>
    <n v="3649.8"/>
  </r>
  <r>
    <x v="1"/>
    <n v="210209"/>
    <x v="4"/>
    <n v="2747"/>
    <n v="43862"/>
    <n v="8241"/>
    <n v="3433.75"/>
  </r>
  <r>
    <x v="2"/>
    <n v="640346"/>
    <x v="0"/>
    <n v="1372"/>
    <n v="44166"/>
    <n v="8232"/>
    <n v="3773"/>
  </r>
  <r>
    <x v="0"/>
    <n v="493427"/>
    <x v="2"/>
    <n v="1645"/>
    <n v="43952"/>
    <n v="8225"/>
    <n v="3619.0000000000005"/>
  </r>
  <r>
    <x v="2"/>
    <n v="752965"/>
    <x v="4"/>
    <n v="2729"/>
    <n v="44166"/>
    <n v="8187"/>
    <n v="3411.25"/>
  </r>
  <r>
    <x v="2"/>
    <n v="571542"/>
    <x v="2"/>
    <n v="1630.5"/>
    <n v="44013"/>
    <n v="8152.5"/>
    <n v="3587.1000000000004"/>
  </r>
  <r>
    <x v="2"/>
    <n v="768268"/>
    <x v="3"/>
    <n v="2030"/>
    <n v="44136"/>
    <n v="8120"/>
    <n v="3045"/>
  </r>
  <r>
    <x v="2"/>
    <n v="725869"/>
    <x v="3"/>
    <n v="2021"/>
    <n v="44105"/>
    <n v="8084"/>
    <n v="3031.5"/>
  </r>
  <r>
    <x v="0"/>
    <n v="216326"/>
    <x v="1"/>
    <n v="1614"/>
    <n v="43922"/>
    <n v="8070"/>
    <n v="3228"/>
  </r>
  <r>
    <x v="1"/>
    <n v="639651"/>
    <x v="4"/>
    <n v="2689"/>
    <n v="44105"/>
    <n v="8067"/>
    <n v="3361.25"/>
  </r>
  <r>
    <x v="2"/>
    <n v="750389"/>
    <x v="4"/>
    <n v="2682"/>
    <n v="43770"/>
    <n v="8046"/>
    <n v="3352.5"/>
  </r>
  <r>
    <x v="4"/>
    <n v="218291"/>
    <x v="1"/>
    <n v="1607"/>
    <n v="43922"/>
    <n v="8035"/>
    <n v="3214"/>
  </r>
  <r>
    <x v="0"/>
    <n v="169621"/>
    <x v="0"/>
    <n v="1333"/>
    <n v="44136"/>
    <n v="7998"/>
    <n v="3665.75"/>
  </r>
  <r>
    <x v="0"/>
    <n v="513469"/>
    <x v="1"/>
    <n v="1598"/>
    <n v="44044"/>
    <n v="7990"/>
    <n v="3196"/>
  </r>
  <r>
    <x v="3"/>
    <n v="774130"/>
    <x v="4"/>
    <n v="2663"/>
    <n v="44166"/>
    <n v="7989"/>
    <n v="3328.75"/>
  </r>
  <r>
    <x v="1"/>
    <n v="184366"/>
    <x v="4"/>
    <n v="2659"/>
    <n v="43862"/>
    <n v="7977"/>
    <n v="3323.75"/>
  </r>
  <r>
    <x v="1"/>
    <n v="559510"/>
    <x v="1"/>
    <n v="1594"/>
    <n v="44136"/>
    <n v="7970"/>
    <n v="3188"/>
  </r>
  <r>
    <x v="2"/>
    <n v="670662"/>
    <x v="1"/>
    <n v="1583"/>
    <n v="43983"/>
    <n v="7915"/>
    <n v="3166"/>
  </r>
  <r>
    <x v="0"/>
    <n v="365552"/>
    <x v="1"/>
    <n v="1570"/>
    <n v="43983"/>
    <n v="7850"/>
    <n v="3140"/>
  </r>
  <r>
    <x v="2"/>
    <n v="696979"/>
    <x v="0"/>
    <n v="1307"/>
    <n v="44013"/>
    <n v="7842"/>
    <n v="3594.25"/>
  </r>
  <r>
    <x v="1"/>
    <n v="626543"/>
    <x v="1"/>
    <n v="1565"/>
    <n v="44105"/>
    <n v="7825"/>
    <n v="3130"/>
  </r>
  <r>
    <x v="0"/>
    <n v="863607"/>
    <x v="3"/>
    <n v="1947"/>
    <n v="44075"/>
    <n v="7788"/>
    <n v="2920.5"/>
  </r>
  <r>
    <x v="4"/>
    <n v="241164"/>
    <x v="3"/>
    <n v="1937"/>
    <n v="43862"/>
    <n v="7748"/>
    <n v="2905.5"/>
  </r>
  <r>
    <x v="3"/>
    <n v="384410"/>
    <x v="4"/>
    <n v="2567"/>
    <n v="43983"/>
    <n v="7701"/>
    <n v="3208.75"/>
  </r>
  <r>
    <x v="0"/>
    <n v="293863"/>
    <x v="1"/>
    <n v="1535"/>
    <n v="44075"/>
    <n v="7675"/>
    <n v="3070"/>
  </r>
  <r>
    <x v="0"/>
    <n v="143923"/>
    <x v="1"/>
    <n v="1531"/>
    <n v="44166"/>
    <n v="7655"/>
    <n v="3062"/>
  </r>
  <r>
    <x v="0"/>
    <n v="444518"/>
    <x v="4"/>
    <n v="2541"/>
    <n v="44044"/>
    <n v="7623"/>
    <n v="3176.25"/>
  </r>
  <r>
    <x v="0"/>
    <n v="447945"/>
    <x v="0"/>
    <n v="1269"/>
    <n v="44105"/>
    <n v="7614"/>
    <n v="3489.75"/>
  </r>
  <r>
    <x v="1"/>
    <n v="872307"/>
    <x v="2"/>
    <n v="1520"/>
    <n v="44136"/>
    <n v="7600"/>
    <n v="3344.0000000000005"/>
  </r>
  <r>
    <x v="3"/>
    <n v="820943"/>
    <x v="4"/>
    <n v="2529"/>
    <n v="44136"/>
    <n v="7587"/>
    <n v="3161.25"/>
  </r>
  <r>
    <x v="0"/>
    <n v="636371"/>
    <x v="0"/>
    <n v="1262"/>
    <n v="43952"/>
    <n v="7572"/>
    <n v="3470.5"/>
  </r>
  <r>
    <x v="0"/>
    <n v="538134"/>
    <x v="1"/>
    <n v="1514"/>
    <n v="43739"/>
    <n v="7570"/>
    <n v="3028"/>
  </r>
  <r>
    <x v="0"/>
    <n v="562219"/>
    <x v="1"/>
    <n v="1514"/>
    <n v="43862"/>
    <n v="7570"/>
    <n v="3028"/>
  </r>
  <r>
    <x v="0"/>
    <n v="183251"/>
    <x v="1"/>
    <n v="1513"/>
    <n v="44166"/>
    <n v="7565"/>
    <n v="3026"/>
  </r>
  <r>
    <x v="4"/>
    <n v="572044"/>
    <x v="3"/>
    <n v="1884"/>
    <n v="44044"/>
    <n v="7536"/>
    <n v="2826"/>
  </r>
  <r>
    <x v="3"/>
    <n v="553803"/>
    <x v="0"/>
    <n v="1250"/>
    <n v="44166"/>
    <n v="7500"/>
    <n v="3437.5"/>
  </r>
  <r>
    <x v="0"/>
    <n v="568366"/>
    <x v="1"/>
    <n v="1496"/>
    <n v="43983"/>
    <n v="7480"/>
    <n v="2992"/>
  </r>
  <r>
    <x v="1"/>
    <n v="792599"/>
    <x v="4"/>
    <n v="2487"/>
    <n v="44166"/>
    <n v="7461"/>
    <n v="3108.75"/>
  </r>
  <r>
    <x v="0"/>
    <n v="449939"/>
    <x v="3"/>
    <n v="1865"/>
    <n v="43862"/>
    <n v="7460"/>
    <n v="2797.5"/>
  </r>
  <r>
    <x v="3"/>
    <n v="444395"/>
    <x v="4"/>
    <n v="2479"/>
    <n v="43831"/>
    <n v="7437"/>
    <n v="3098.75"/>
  </r>
  <r>
    <x v="0"/>
    <n v="161388"/>
    <x v="3"/>
    <n v="1858"/>
    <n v="43862"/>
    <n v="7432"/>
    <n v="2787"/>
  </r>
  <r>
    <x v="2"/>
    <n v="119027"/>
    <x v="3"/>
    <n v="1834"/>
    <n v="43709"/>
    <n v="7336"/>
    <n v="2751"/>
  </r>
  <r>
    <x v="0"/>
    <n v="669715"/>
    <x v="0"/>
    <n v="1221"/>
    <n v="43739"/>
    <n v="7326"/>
    <n v="3357.75"/>
  </r>
  <r>
    <x v="1"/>
    <n v="562962"/>
    <x v="4"/>
    <n v="2436"/>
    <n v="43800"/>
    <n v="7308"/>
    <n v="3045"/>
  </r>
  <r>
    <x v="0"/>
    <n v="710711"/>
    <x v="1"/>
    <n v="1438.5"/>
    <n v="43831"/>
    <n v="7192.5"/>
    <n v="2877"/>
  </r>
  <r>
    <x v="0"/>
    <n v="821698"/>
    <x v="2"/>
    <n v="1433"/>
    <n v="43952"/>
    <n v="7165"/>
    <n v="3152.6000000000004"/>
  </r>
  <r>
    <x v="3"/>
    <n v="601126"/>
    <x v="4"/>
    <n v="2387"/>
    <n v="44136"/>
    <n v="7161"/>
    <n v="2983.75"/>
  </r>
  <r>
    <x v="0"/>
    <n v="317699"/>
    <x v="3"/>
    <n v="1790"/>
    <n v="43891"/>
    <n v="7160"/>
    <n v="2685"/>
  </r>
  <r>
    <x v="0"/>
    <n v="168032"/>
    <x v="0"/>
    <n v="1190"/>
    <n v="43983"/>
    <n v="7140"/>
    <n v="3272.5"/>
  </r>
  <r>
    <x v="2"/>
    <n v="595670"/>
    <x v="1"/>
    <n v="1414.5"/>
    <n v="43922"/>
    <n v="7072.5"/>
    <n v="2829"/>
  </r>
  <r>
    <x v="4"/>
    <n v="345233"/>
    <x v="3"/>
    <n v="1761"/>
    <n v="43891"/>
    <n v="7044"/>
    <n v="2641.5"/>
  </r>
  <r>
    <x v="0"/>
    <n v="521535"/>
    <x v="1"/>
    <n v="1404"/>
    <n v="43770"/>
    <n v="7020"/>
    <n v="2808"/>
  </r>
  <r>
    <x v="0"/>
    <n v="504962"/>
    <x v="2"/>
    <n v="1403"/>
    <n v="43739"/>
    <n v="7015"/>
    <n v="3086.6000000000004"/>
  </r>
  <r>
    <x v="0"/>
    <n v="406234"/>
    <x v="4"/>
    <n v="2338"/>
    <n v="43983"/>
    <n v="7014"/>
    <n v="2922.5"/>
  </r>
  <r>
    <x v="0"/>
    <n v="759484"/>
    <x v="3"/>
    <n v="1743"/>
    <n v="43952"/>
    <n v="6972"/>
    <n v="2614.5"/>
  </r>
  <r>
    <x v="3"/>
    <n v="158597"/>
    <x v="1"/>
    <n v="1393"/>
    <n v="44105"/>
    <n v="6965"/>
    <n v="2786"/>
  </r>
  <r>
    <x v="0"/>
    <n v="540063"/>
    <x v="2"/>
    <n v="1393"/>
    <n v="44105"/>
    <n v="6965"/>
    <n v="3064.6000000000004"/>
  </r>
  <r>
    <x v="0"/>
    <n v="691331"/>
    <x v="1"/>
    <n v="1389"/>
    <n v="43739"/>
    <n v="6945"/>
    <n v="2778"/>
  </r>
  <r>
    <x v="4"/>
    <n v="872775"/>
    <x v="4"/>
    <n v="2297"/>
    <n v="43770"/>
    <n v="6891"/>
    <n v="2871.25"/>
  </r>
  <r>
    <x v="3"/>
    <n v="540189"/>
    <x v="4"/>
    <n v="2294"/>
    <n v="43739"/>
    <n v="6882"/>
    <n v="2867.5"/>
  </r>
  <r>
    <x v="2"/>
    <n v="545954"/>
    <x v="2"/>
    <n v="1375"/>
    <n v="43800"/>
    <n v="6875"/>
    <n v="3025.0000000000005"/>
  </r>
  <r>
    <x v="4"/>
    <n v="631270"/>
    <x v="1"/>
    <n v="1372"/>
    <n v="43831"/>
    <n v="6860"/>
    <n v="2744"/>
  </r>
  <r>
    <x v="1"/>
    <n v="560670"/>
    <x v="2"/>
    <n v="1372"/>
    <n v="44166"/>
    <n v="6860"/>
    <n v="3018.4"/>
  </r>
  <r>
    <x v="2"/>
    <n v="713958"/>
    <x v="1"/>
    <n v="1369.5"/>
    <n v="44013"/>
    <n v="6847.5"/>
    <n v="2739"/>
  </r>
  <r>
    <x v="0"/>
    <n v="418690"/>
    <x v="1"/>
    <n v="1366"/>
    <n v="43983"/>
    <n v="6830"/>
    <n v="2732"/>
  </r>
  <r>
    <x v="0"/>
    <n v="277131"/>
    <x v="2"/>
    <n v="1366"/>
    <n v="43983"/>
    <n v="6830"/>
    <n v="3005.2000000000003"/>
  </r>
  <r>
    <x v="0"/>
    <n v="781275"/>
    <x v="1"/>
    <n v="1366"/>
    <n v="44136"/>
    <n v="6830"/>
    <n v="2732"/>
  </r>
  <r>
    <x v="0"/>
    <n v="223911"/>
    <x v="0"/>
    <n v="1135"/>
    <n v="43983"/>
    <n v="6810"/>
    <n v="3121.25"/>
  </r>
  <r>
    <x v="1"/>
    <n v="816536"/>
    <x v="1"/>
    <n v="1362"/>
    <n v="44166"/>
    <n v="6810"/>
    <n v="2724"/>
  </r>
  <r>
    <x v="3"/>
    <n v="259455"/>
    <x v="1"/>
    <n v="1359"/>
    <n v="44136"/>
    <n v="6795"/>
    <n v="2718"/>
  </r>
  <r>
    <x v="0"/>
    <n v="357838"/>
    <x v="2"/>
    <n v="1350"/>
    <n v="43862"/>
    <n v="6750"/>
    <n v="2970.0000000000005"/>
  </r>
  <r>
    <x v="4"/>
    <n v="594463"/>
    <x v="4"/>
    <n v="2234"/>
    <n v="43709"/>
    <n v="6702"/>
    <n v="2792.5"/>
  </r>
  <r>
    <x v="1"/>
    <n v="899556"/>
    <x v="4"/>
    <n v="2215"/>
    <n v="43709"/>
    <n v="6645"/>
    <n v="2768.75"/>
  </r>
  <r>
    <x v="3"/>
    <n v="205484"/>
    <x v="1"/>
    <n v="1324"/>
    <n v="44136"/>
    <n v="6620"/>
    <n v="2648"/>
  </r>
  <r>
    <x v="3"/>
    <n v="246621"/>
    <x v="4"/>
    <n v="2178"/>
    <n v="43983"/>
    <n v="6534"/>
    <n v="2722.5"/>
  </r>
  <r>
    <x v="4"/>
    <n v="144559"/>
    <x v="4"/>
    <n v="2177"/>
    <n v="44105"/>
    <n v="6531"/>
    <n v="2721.25"/>
  </r>
  <r>
    <x v="1"/>
    <n v="833644"/>
    <x v="1"/>
    <n v="1303"/>
    <n v="43862"/>
    <n v="6515"/>
    <n v="2606"/>
  </r>
  <r>
    <x v="3"/>
    <n v="765978"/>
    <x v="0"/>
    <n v="1084"/>
    <n v="44166"/>
    <n v="6504"/>
    <n v="2981"/>
  </r>
  <r>
    <x v="1"/>
    <n v="823956"/>
    <x v="4"/>
    <n v="2167"/>
    <n v="43739"/>
    <n v="6501"/>
    <n v="2708.75"/>
  </r>
  <r>
    <x v="2"/>
    <n v="776532"/>
    <x v="1"/>
    <n v="1295"/>
    <n v="44105"/>
    <n v="6475"/>
    <n v="2590"/>
  </r>
  <r>
    <x v="4"/>
    <n v="194906"/>
    <x v="3"/>
    <n v="1618.5"/>
    <n v="43831"/>
    <n v="6474"/>
    <n v="2427.75"/>
  </r>
  <r>
    <x v="1"/>
    <n v="505496"/>
    <x v="4"/>
    <n v="2151"/>
    <n v="44075"/>
    <n v="6453"/>
    <n v="2688.75"/>
  </r>
  <r>
    <x v="3"/>
    <n v="455780"/>
    <x v="1"/>
    <n v="1287"/>
    <n v="44166"/>
    <n v="6435"/>
    <n v="2574"/>
  </r>
  <r>
    <x v="0"/>
    <n v="786700"/>
    <x v="2"/>
    <n v="1282"/>
    <n v="43983"/>
    <n v="6410"/>
    <n v="2820.4"/>
  </r>
  <r>
    <x v="2"/>
    <n v="711362"/>
    <x v="4"/>
    <n v="2134"/>
    <n v="44075"/>
    <n v="6402"/>
    <n v="2667.5"/>
  </r>
  <r>
    <x v="2"/>
    <n v="131700"/>
    <x v="2"/>
    <n v="1269"/>
    <n v="44105"/>
    <n v="6345"/>
    <n v="2791.8"/>
  </r>
  <r>
    <x v="0"/>
    <n v="367956"/>
    <x v="0"/>
    <n v="1055"/>
    <n v="44166"/>
    <n v="6330"/>
    <n v="2901.25"/>
  </r>
  <r>
    <x v="3"/>
    <n v="644843"/>
    <x v="4"/>
    <n v="2109"/>
    <n v="43952"/>
    <n v="6327"/>
    <n v="2636.25"/>
  </r>
  <r>
    <x v="3"/>
    <n v="203224"/>
    <x v="3"/>
    <n v="1580"/>
    <n v="44075"/>
    <n v="6320"/>
    <n v="2370"/>
  </r>
  <r>
    <x v="0"/>
    <n v="428676"/>
    <x v="1"/>
    <n v="1259"/>
    <n v="43922"/>
    <n v="6295"/>
    <n v="2518"/>
  </r>
  <r>
    <x v="3"/>
    <n v="295574"/>
    <x v="3"/>
    <n v="1563"/>
    <n v="43952"/>
    <n v="6252"/>
    <n v="2344.5"/>
  </r>
  <r>
    <x v="3"/>
    <n v="707082"/>
    <x v="2"/>
    <n v="1250"/>
    <n v="44166"/>
    <n v="6250"/>
    <n v="2750"/>
  </r>
  <r>
    <x v="0"/>
    <n v="374010"/>
    <x v="1"/>
    <n v="1249"/>
    <n v="44105"/>
    <n v="6245"/>
    <n v="2498"/>
  </r>
  <r>
    <x v="0"/>
    <n v="607051"/>
    <x v="3"/>
    <n v="1560"/>
    <n v="43770"/>
    <n v="6240"/>
    <n v="2340"/>
  </r>
  <r>
    <x v="2"/>
    <n v="234670"/>
    <x v="0"/>
    <n v="1033"/>
    <n v="43800"/>
    <n v="6198"/>
    <n v="2840.75"/>
  </r>
  <r>
    <x v="3"/>
    <n v="734809"/>
    <x v="2"/>
    <n v="1236"/>
    <n v="44136"/>
    <n v="6180"/>
    <n v="2719.2000000000003"/>
  </r>
  <r>
    <x v="1"/>
    <n v="514463"/>
    <x v="1"/>
    <n v="1233"/>
    <n v="44166"/>
    <n v="6165"/>
    <n v="2466"/>
  </r>
  <r>
    <x v="2"/>
    <n v="495847"/>
    <x v="3"/>
    <n v="1540"/>
    <n v="44044"/>
    <n v="6160"/>
    <n v="2310"/>
  </r>
  <r>
    <x v="0"/>
    <n v="697895"/>
    <x v="1"/>
    <n v="1228"/>
    <n v="43739"/>
    <n v="6140"/>
    <n v="2456"/>
  </r>
  <r>
    <x v="0"/>
    <n v="117166"/>
    <x v="2"/>
    <n v="1228"/>
    <n v="43739"/>
    <n v="6140"/>
    <n v="2701.6000000000004"/>
  </r>
  <r>
    <x v="0"/>
    <n v="171515"/>
    <x v="1"/>
    <n v="1227"/>
    <n v="44105"/>
    <n v="6135"/>
    <n v="2454"/>
  </r>
  <r>
    <x v="0"/>
    <n v="758487"/>
    <x v="0"/>
    <n v="1013"/>
    <n v="44166"/>
    <n v="6078"/>
    <n v="2785.75"/>
  </r>
  <r>
    <x v="0"/>
    <n v="199710"/>
    <x v="3"/>
    <n v="1513"/>
    <n v="44136"/>
    <n v="6052"/>
    <n v="2269.5"/>
  </r>
  <r>
    <x v="2"/>
    <n v="682634"/>
    <x v="3"/>
    <n v="1513"/>
    <n v="44166"/>
    <n v="6052"/>
    <n v="2269.5"/>
  </r>
  <r>
    <x v="2"/>
    <n v="552346"/>
    <x v="0"/>
    <n v="1006"/>
    <n v="43983"/>
    <n v="6036"/>
    <n v="2766.5"/>
  </r>
  <r>
    <x v="1"/>
    <n v="263637"/>
    <x v="0"/>
    <n v="1001"/>
    <n v="44044"/>
    <n v="6006"/>
    <n v="2752.75"/>
  </r>
  <r>
    <x v="0"/>
    <n v="793118"/>
    <x v="4"/>
    <n v="2001"/>
    <n v="43862"/>
    <n v="6003"/>
    <n v="2501.25"/>
  </r>
  <r>
    <x v="0"/>
    <n v="294935"/>
    <x v="1"/>
    <n v="1198"/>
    <n v="43739"/>
    <n v="5990"/>
    <n v="2396"/>
  </r>
  <r>
    <x v="0"/>
    <n v="582048"/>
    <x v="1"/>
    <n v="1197"/>
    <n v="44136"/>
    <n v="5985"/>
    <n v="2394"/>
  </r>
  <r>
    <x v="3"/>
    <n v="289035"/>
    <x v="3"/>
    <n v="1496"/>
    <n v="44105"/>
    <n v="5984"/>
    <n v="2244"/>
  </r>
  <r>
    <x v="0"/>
    <n v="479703"/>
    <x v="2"/>
    <n v="1190"/>
    <n v="43983"/>
    <n v="5950"/>
    <n v="2618"/>
  </r>
  <r>
    <x v="0"/>
    <n v="788517"/>
    <x v="3"/>
    <n v="1482"/>
    <n v="43800"/>
    <n v="5928"/>
    <n v="2223"/>
  </r>
  <r>
    <x v="3"/>
    <n v="382008"/>
    <x v="0"/>
    <n v="986"/>
    <n v="44105"/>
    <n v="5916"/>
    <n v="2711.5"/>
  </r>
  <r>
    <x v="0"/>
    <n v="763666"/>
    <x v="1"/>
    <n v="1177"/>
    <n v="44136"/>
    <n v="5885"/>
    <n v="2354"/>
  </r>
  <r>
    <x v="3"/>
    <n v="837170"/>
    <x v="1"/>
    <n v="1175"/>
    <n v="44105"/>
    <n v="5875"/>
    <n v="2350"/>
  </r>
  <r>
    <x v="3"/>
    <n v="462436"/>
    <x v="4"/>
    <n v="1956"/>
    <n v="43831"/>
    <n v="5868"/>
    <n v="2445"/>
  </r>
  <r>
    <x v="2"/>
    <n v="623371"/>
    <x v="4"/>
    <n v="1945"/>
    <n v="43739"/>
    <n v="5835"/>
    <n v="2431.25"/>
  </r>
  <r>
    <x v="3"/>
    <n v="434482"/>
    <x v="4"/>
    <n v="1940"/>
    <n v="43800"/>
    <n v="5820"/>
    <n v="2425"/>
  </r>
  <r>
    <x v="0"/>
    <n v="151329"/>
    <x v="2"/>
    <n v="1159"/>
    <n v="43739"/>
    <n v="5795"/>
    <n v="2549.8000000000002"/>
  </r>
  <r>
    <x v="2"/>
    <n v="690780"/>
    <x v="1"/>
    <n v="1158"/>
    <n v="43891"/>
    <n v="5790"/>
    <n v="2316"/>
  </r>
  <r>
    <x v="2"/>
    <n v="869055"/>
    <x v="3"/>
    <n v="1445"/>
    <n v="44075"/>
    <n v="5780"/>
    <n v="2167.5"/>
  </r>
  <r>
    <x v="3"/>
    <n v="203608"/>
    <x v="1"/>
    <n v="1153"/>
    <n v="44105"/>
    <n v="5765"/>
    <n v="2306"/>
  </r>
  <r>
    <x v="0"/>
    <n v="703612"/>
    <x v="4"/>
    <n v="1916"/>
    <n v="43922"/>
    <n v="5748"/>
    <n v="2395"/>
  </r>
  <r>
    <x v="3"/>
    <n v="308620"/>
    <x v="1"/>
    <n v="1143"/>
    <n v="44105"/>
    <n v="5715"/>
    <n v="2286"/>
  </r>
  <r>
    <x v="0"/>
    <n v="170867"/>
    <x v="2"/>
    <n v="1143"/>
    <n v="44105"/>
    <n v="5715"/>
    <n v="2514.6000000000004"/>
  </r>
  <r>
    <x v="2"/>
    <n v="730844"/>
    <x v="0"/>
    <n v="952"/>
    <n v="43862"/>
    <n v="5712"/>
    <n v="2618"/>
  </r>
  <r>
    <x v="4"/>
    <n v="234290"/>
    <x v="1"/>
    <n v="1142"/>
    <n v="43983"/>
    <n v="5710"/>
    <n v="2284"/>
  </r>
  <r>
    <x v="0"/>
    <n v="697568"/>
    <x v="1"/>
    <n v="1138"/>
    <n v="44166"/>
    <n v="5690"/>
    <n v="2276"/>
  </r>
  <r>
    <x v="1"/>
    <n v="691342"/>
    <x v="2"/>
    <n v="1135"/>
    <n v="43983"/>
    <n v="5675"/>
    <n v="2497"/>
  </r>
  <r>
    <x v="3"/>
    <n v="149767"/>
    <x v="4"/>
    <n v="1874"/>
    <n v="44044"/>
    <n v="5622"/>
    <n v="2342.5"/>
  </r>
  <r>
    <x v="3"/>
    <n v="898591"/>
    <x v="1"/>
    <n v="1123"/>
    <n v="43709"/>
    <n v="5615"/>
    <n v="2246"/>
  </r>
  <r>
    <x v="3"/>
    <n v="304458"/>
    <x v="2"/>
    <n v="1123"/>
    <n v="44044"/>
    <n v="5615"/>
    <n v="2470.6000000000004"/>
  </r>
  <r>
    <x v="3"/>
    <n v="366080"/>
    <x v="4"/>
    <n v="1870"/>
    <n v="43800"/>
    <n v="5610"/>
    <n v="2337.5"/>
  </r>
  <r>
    <x v="0"/>
    <n v="667288"/>
    <x v="1"/>
    <n v="1122"/>
    <n v="43891"/>
    <n v="5610"/>
    <n v="2244"/>
  </r>
  <r>
    <x v="3"/>
    <n v="390355"/>
    <x v="4"/>
    <n v="1867"/>
    <n v="44075"/>
    <n v="5601"/>
    <n v="2333.75"/>
  </r>
  <r>
    <x v="3"/>
    <n v="653226"/>
    <x v="2"/>
    <n v="1118"/>
    <n v="44136"/>
    <n v="5590"/>
    <n v="2459.6000000000004"/>
  </r>
  <r>
    <x v="2"/>
    <n v="128044"/>
    <x v="3"/>
    <n v="1397"/>
    <n v="44105"/>
    <n v="5588"/>
    <n v="2095.5"/>
  </r>
  <r>
    <x v="2"/>
    <n v="686090"/>
    <x v="1"/>
    <n v="1114"/>
    <n v="43891"/>
    <n v="5570"/>
    <n v="2228"/>
  </r>
  <r>
    <x v="4"/>
    <n v="265959"/>
    <x v="0"/>
    <n v="923"/>
    <n v="44044"/>
    <n v="5538"/>
    <n v="2538.25"/>
  </r>
  <r>
    <x v="0"/>
    <n v="604462"/>
    <x v="2"/>
    <n v="1101"/>
    <n v="43891"/>
    <n v="5505"/>
    <n v="2422.2000000000003"/>
  </r>
  <r>
    <x v="2"/>
    <n v="414628"/>
    <x v="0"/>
    <n v="914"/>
    <n v="44166"/>
    <n v="5484"/>
    <n v="2513.5"/>
  </r>
  <r>
    <x v="1"/>
    <n v="278950"/>
    <x v="1"/>
    <n v="1095"/>
    <n v="43952"/>
    <n v="5475"/>
    <n v="2190"/>
  </r>
  <r>
    <x v="1"/>
    <n v="529578"/>
    <x v="1"/>
    <n v="1094"/>
    <n v="43983"/>
    <n v="5470"/>
    <n v="2188"/>
  </r>
  <r>
    <x v="2"/>
    <n v="745887"/>
    <x v="4"/>
    <n v="1817"/>
    <n v="44166"/>
    <n v="5451"/>
    <n v="2271.25"/>
  </r>
  <r>
    <x v="2"/>
    <n v="702657"/>
    <x v="3"/>
    <n v="1362"/>
    <n v="44166"/>
    <n v="5448"/>
    <n v="2043"/>
  </r>
  <r>
    <x v="0"/>
    <n v="234667"/>
    <x v="0"/>
    <n v="905"/>
    <n v="44105"/>
    <n v="5430"/>
    <n v="2488.75"/>
  </r>
  <r>
    <x v="3"/>
    <n v="332447"/>
    <x v="1"/>
    <n v="1085"/>
    <n v="44105"/>
    <n v="5425"/>
    <n v="2170"/>
  </r>
  <r>
    <x v="0"/>
    <n v="300303"/>
    <x v="1"/>
    <n v="1084"/>
    <n v="44166"/>
    <n v="5420"/>
    <n v="2168"/>
  </r>
  <r>
    <x v="0"/>
    <n v="559561"/>
    <x v="4"/>
    <n v="1806"/>
    <n v="43952"/>
    <n v="5418"/>
    <n v="2257.5"/>
  </r>
  <r>
    <x v="2"/>
    <n v="558408"/>
    <x v="2"/>
    <n v="1074"/>
    <n v="43922"/>
    <n v="5370"/>
    <n v="2362.8000000000002"/>
  </r>
  <r>
    <x v="2"/>
    <n v="858867"/>
    <x v="3"/>
    <n v="1321"/>
    <n v="43831"/>
    <n v="5284"/>
    <n v="1981.5"/>
  </r>
  <r>
    <x v="1"/>
    <n v="436748"/>
    <x v="1"/>
    <n v="1056"/>
    <n v="44075"/>
    <n v="5280"/>
    <n v="2112"/>
  </r>
  <r>
    <x v="1"/>
    <n v="531834"/>
    <x v="1"/>
    <n v="1055"/>
    <n v="44166"/>
    <n v="5275"/>
    <n v="2110"/>
  </r>
  <r>
    <x v="1"/>
    <n v="275167"/>
    <x v="4"/>
    <n v="1744"/>
    <n v="44136"/>
    <n v="5232"/>
    <n v="2180"/>
  </r>
  <r>
    <x v="3"/>
    <n v="361541"/>
    <x v="4"/>
    <n v="1738.5"/>
    <n v="43922"/>
    <n v="5215.5"/>
    <n v="2173.125"/>
  </r>
  <r>
    <x v="3"/>
    <n v="153144"/>
    <x v="4"/>
    <n v="1734"/>
    <n v="43831"/>
    <n v="5202"/>
    <n v="2167.5"/>
  </r>
  <r>
    <x v="0"/>
    <n v="842675"/>
    <x v="2"/>
    <n v="1038"/>
    <n v="43983"/>
    <n v="5190"/>
    <n v="2283.6000000000004"/>
  </r>
  <r>
    <x v="2"/>
    <n v="429472"/>
    <x v="1"/>
    <n v="1038"/>
    <n v="43983"/>
    <n v="5190"/>
    <n v="2076"/>
  </r>
  <r>
    <x v="2"/>
    <n v="601636"/>
    <x v="3"/>
    <n v="1295"/>
    <n v="44105"/>
    <n v="5180"/>
    <n v="1942.5"/>
  </r>
  <r>
    <x v="2"/>
    <n v="304806"/>
    <x v="0"/>
    <n v="861"/>
    <n v="44105"/>
    <n v="5166"/>
    <n v="2367.75"/>
  </r>
  <r>
    <x v="4"/>
    <n v="142979"/>
    <x v="1"/>
    <n v="1031"/>
    <n v="43709"/>
    <n v="5155"/>
    <n v="2062"/>
  </r>
  <r>
    <x v="0"/>
    <n v="600124"/>
    <x v="1"/>
    <n v="1030"/>
    <n v="43952"/>
    <n v="5150"/>
    <n v="2060"/>
  </r>
  <r>
    <x v="4"/>
    <n v="428131"/>
    <x v="0"/>
    <n v="853"/>
    <n v="44166"/>
    <n v="5118"/>
    <n v="2345.75"/>
  </r>
  <r>
    <x v="2"/>
    <n v="721092"/>
    <x v="1"/>
    <n v="1013"/>
    <n v="44166"/>
    <n v="5065"/>
    <n v="2026"/>
  </r>
  <r>
    <x v="2"/>
    <n v="640447"/>
    <x v="1"/>
    <n v="1006"/>
    <n v="43983"/>
    <n v="5030"/>
    <n v="2012"/>
  </r>
  <r>
    <x v="0"/>
    <n v="766207"/>
    <x v="2"/>
    <n v="994"/>
    <n v="43709"/>
    <n v="4970"/>
    <n v="2186.8000000000002"/>
  </r>
  <r>
    <x v="2"/>
    <n v="560581"/>
    <x v="1"/>
    <n v="991"/>
    <n v="43983"/>
    <n v="4955"/>
    <n v="1982"/>
  </r>
  <r>
    <x v="2"/>
    <n v="108848"/>
    <x v="4"/>
    <n v="1642"/>
    <n v="44044"/>
    <n v="4926"/>
    <n v="2052.5"/>
  </r>
  <r>
    <x v="0"/>
    <n v="140794"/>
    <x v="1"/>
    <n v="974"/>
    <n v="43862"/>
    <n v="4870"/>
    <n v="1948"/>
  </r>
  <r>
    <x v="1"/>
    <n v="123431"/>
    <x v="1"/>
    <n v="973"/>
    <n v="43891"/>
    <n v="4865"/>
    <n v="1946"/>
  </r>
  <r>
    <x v="4"/>
    <n v="156941"/>
    <x v="0"/>
    <n v="809"/>
    <n v="43739"/>
    <n v="4854"/>
    <n v="2224.75"/>
  </r>
  <r>
    <x v="2"/>
    <n v="256775"/>
    <x v="2"/>
    <n v="970"/>
    <n v="43770"/>
    <n v="4850"/>
    <n v="2134"/>
  </r>
  <r>
    <x v="3"/>
    <n v="666752"/>
    <x v="0"/>
    <n v="807"/>
    <n v="43862"/>
    <n v="4842"/>
    <n v="2219.25"/>
  </r>
  <r>
    <x v="0"/>
    <n v="103112"/>
    <x v="3"/>
    <n v="1210"/>
    <n v="43891"/>
    <n v="4840"/>
    <n v="1815"/>
  </r>
  <r>
    <x v="0"/>
    <n v="518063"/>
    <x v="3"/>
    <n v="1198"/>
    <n v="43739"/>
    <n v="4792"/>
    <n v="1797"/>
  </r>
  <r>
    <x v="3"/>
    <n v="561318"/>
    <x v="4"/>
    <n v="1583"/>
    <n v="43983"/>
    <n v="4749"/>
    <n v="1978.75"/>
  </r>
  <r>
    <x v="4"/>
    <n v="628954"/>
    <x v="4"/>
    <n v="1582"/>
    <n v="44166"/>
    <n v="4746"/>
    <n v="1977.5"/>
  </r>
  <r>
    <x v="4"/>
    <n v="217808"/>
    <x v="0"/>
    <n v="790"/>
    <n v="43952"/>
    <n v="4740"/>
    <n v="2172.5"/>
  </r>
  <r>
    <x v="1"/>
    <n v="565067"/>
    <x v="4"/>
    <n v="1579"/>
    <n v="43891"/>
    <n v="4737"/>
    <n v="1973.75"/>
  </r>
  <r>
    <x v="3"/>
    <n v="550622"/>
    <x v="2"/>
    <n v="947"/>
    <n v="43709"/>
    <n v="4735"/>
    <n v="2083.4"/>
  </r>
  <r>
    <x v="3"/>
    <n v="358173"/>
    <x v="4"/>
    <n v="1570"/>
    <n v="43983"/>
    <n v="4710"/>
    <n v="1962.5"/>
  </r>
  <r>
    <x v="3"/>
    <n v="544809"/>
    <x v="2"/>
    <n v="941"/>
    <n v="44136"/>
    <n v="4705"/>
    <n v="2070.2000000000003"/>
  </r>
  <r>
    <x v="4"/>
    <n v="819278"/>
    <x v="3"/>
    <n v="1174"/>
    <n v="44044"/>
    <n v="4696"/>
    <n v="1761"/>
  </r>
  <r>
    <x v="4"/>
    <n v="762271"/>
    <x v="4"/>
    <n v="1565"/>
    <n v="44105"/>
    <n v="4695"/>
    <n v="1956.25"/>
  </r>
  <r>
    <x v="2"/>
    <n v="521663"/>
    <x v="4"/>
    <n v="1531"/>
    <n v="44166"/>
    <n v="4593"/>
    <n v="1913.75"/>
  </r>
  <r>
    <x v="1"/>
    <n v="770750"/>
    <x v="1"/>
    <n v="918"/>
    <n v="43952"/>
    <n v="4590"/>
    <n v="1836"/>
  </r>
  <r>
    <x v="4"/>
    <n v="587301"/>
    <x v="4"/>
    <n v="1527"/>
    <n v="43709"/>
    <n v="4581"/>
    <n v="1908.75"/>
  </r>
  <r>
    <x v="1"/>
    <n v="855262"/>
    <x v="1"/>
    <n v="914"/>
    <n v="44166"/>
    <n v="4570"/>
    <n v="1828"/>
  </r>
  <r>
    <x v="4"/>
    <n v="144696"/>
    <x v="1"/>
    <n v="912"/>
    <n v="43770"/>
    <n v="4560"/>
    <n v="1824"/>
  </r>
  <r>
    <x v="0"/>
    <n v="592176"/>
    <x v="4"/>
    <n v="1514"/>
    <n v="43739"/>
    <n v="4542"/>
    <n v="1892.5"/>
  </r>
  <r>
    <x v="0"/>
    <n v="170514"/>
    <x v="1"/>
    <n v="905"/>
    <n v="44105"/>
    <n v="4525"/>
    <n v="1810"/>
  </r>
  <r>
    <x v="1"/>
    <n v="721252"/>
    <x v="4"/>
    <n v="1498"/>
    <n v="43983"/>
    <n v="4494"/>
    <n v="1872.5"/>
  </r>
  <r>
    <x v="3"/>
    <n v="356877"/>
    <x v="4"/>
    <n v="1496"/>
    <n v="44105"/>
    <n v="4488"/>
    <n v="1870"/>
  </r>
  <r>
    <x v="0"/>
    <n v="138905"/>
    <x v="4"/>
    <n v="1491"/>
    <n v="43891"/>
    <n v="4473"/>
    <n v="1863.75"/>
  </r>
  <r>
    <x v="2"/>
    <n v="137994"/>
    <x v="3"/>
    <n v="1117.5"/>
    <n v="43831"/>
    <n v="4470"/>
    <n v="1676.25"/>
  </r>
  <r>
    <x v="0"/>
    <n v="787606"/>
    <x v="3"/>
    <n v="1116"/>
    <n v="43862"/>
    <n v="4464"/>
    <n v="1674"/>
  </r>
  <r>
    <x v="0"/>
    <n v="858624"/>
    <x v="2"/>
    <n v="888"/>
    <n v="43891"/>
    <n v="4440"/>
    <n v="1953.6000000000001"/>
  </r>
  <r>
    <x v="1"/>
    <n v="249663"/>
    <x v="1"/>
    <n v="886"/>
    <n v="43983"/>
    <n v="4430"/>
    <n v="1772"/>
  </r>
  <r>
    <x v="2"/>
    <n v="455927"/>
    <x v="0"/>
    <n v="736"/>
    <n v="43709"/>
    <n v="4416"/>
    <n v="2024"/>
  </r>
  <r>
    <x v="1"/>
    <n v="889571"/>
    <x v="1"/>
    <n v="883"/>
    <n v="44044"/>
    <n v="4415"/>
    <n v="1766"/>
  </r>
  <r>
    <x v="0"/>
    <n v="629559"/>
    <x v="3"/>
    <n v="1094"/>
    <n v="43983"/>
    <n v="4376"/>
    <n v="1641"/>
  </r>
  <r>
    <x v="0"/>
    <n v="103317"/>
    <x v="1"/>
    <n v="873"/>
    <n v="43831"/>
    <n v="4365"/>
    <n v="1746"/>
  </r>
  <r>
    <x v="2"/>
    <n v="329257"/>
    <x v="3"/>
    <n v="1085"/>
    <n v="44105"/>
    <n v="4340"/>
    <n v="1627.5"/>
  </r>
  <r>
    <x v="4"/>
    <n v="852827"/>
    <x v="1"/>
    <n v="861"/>
    <n v="44105"/>
    <n v="4305"/>
    <n v="1722"/>
  </r>
  <r>
    <x v="0"/>
    <n v="681348"/>
    <x v="2"/>
    <n v="853"/>
    <n v="44166"/>
    <n v="4265"/>
    <n v="1876.6000000000001"/>
  </r>
  <r>
    <x v="1"/>
    <n v="295390"/>
    <x v="0"/>
    <n v="704"/>
    <n v="43739"/>
    <n v="4224"/>
    <n v="1936"/>
  </r>
  <r>
    <x v="3"/>
    <n v="791359"/>
    <x v="4"/>
    <n v="1397"/>
    <n v="44105"/>
    <n v="4191"/>
    <n v="1746.25"/>
  </r>
  <r>
    <x v="1"/>
    <n v="426898"/>
    <x v="4"/>
    <n v="1389"/>
    <n v="43739"/>
    <n v="4167"/>
    <n v="1736.25"/>
  </r>
  <r>
    <x v="4"/>
    <n v="285799"/>
    <x v="3"/>
    <n v="1023"/>
    <n v="43709"/>
    <n v="4092"/>
    <n v="1534.5"/>
  </r>
  <r>
    <x v="4"/>
    <n v="311475"/>
    <x v="0"/>
    <n v="681"/>
    <n v="43831"/>
    <n v="4086"/>
    <n v="1872.75"/>
  </r>
  <r>
    <x v="3"/>
    <n v="296951"/>
    <x v="3"/>
    <n v="1016"/>
    <n v="43770"/>
    <n v="4064"/>
    <n v="1524"/>
  </r>
  <r>
    <x v="3"/>
    <n v="151130"/>
    <x v="4"/>
    <n v="1351.5"/>
    <n v="43922"/>
    <n v="4054.5"/>
    <n v="1689.375"/>
  </r>
  <r>
    <x v="2"/>
    <n v="875012"/>
    <x v="1"/>
    <n v="809"/>
    <n v="43739"/>
    <n v="4045"/>
    <n v="1618"/>
  </r>
  <r>
    <x v="1"/>
    <n v="411519"/>
    <x v="3"/>
    <n v="1010"/>
    <n v="44105"/>
    <n v="4040"/>
    <n v="1515"/>
  </r>
  <r>
    <x v="1"/>
    <n v="608863"/>
    <x v="1"/>
    <n v="807"/>
    <n v="43831"/>
    <n v="4035"/>
    <n v="1614"/>
  </r>
  <r>
    <x v="3"/>
    <n v="253981"/>
    <x v="0"/>
    <n v="663"/>
    <n v="44075"/>
    <n v="3978"/>
    <n v="1823.25"/>
  </r>
  <r>
    <x v="1"/>
    <n v="196520"/>
    <x v="0"/>
    <n v="663"/>
    <n v="43739"/>
    <n v="3978"/>
    <n v="1823.25"/>
  </r>
  <r>
    <x v="1"/>
    <n v="514091"/>
    <x v="4"/>
    <n v="1326"/>
    <n v="43891"/>
    <n v="3978"/>
    <n v="1657.5"/>
  </r>
  <r>
    <x v="3"/>
    <n v="776513"/>
    <x v="1"/>
    <n v="795"/>
    <n v="43891"/>
    <n v="3975"/>
    <n v="1590"/>
  </r>
  <r>
    <x v="4"/>
    <n v="551997"/>
    <x v="3"/>
    <n v="991"/>
    <n v="43983"/>
    <n v="3964"/>
    <n v="1486.5"/>
  </r>
  <r>
    <x v="0"/>
    <n v="899629"/>
    <x v="0"/>
    <n v="660"/>
    <n v="43709"/>
    <n v="3960"/>
    <n v="1815"/>
  </r>
  <r>
    <x v="1"/>
    <n v="505339"/>
    <x v="1"/>
    <n v="788"/>
    <n v="43709"/>
    <n v="3940"/>
    <n v="1576"/>
  </r>
  <r>
    <x v="0"/>
    <n v="387444"/>
    <x v="1"/>
    <n v="787"/>
    <n v="43983"/>
    <n v="3935"/>
    <n v="1574"/>
  </r>
  <r>
    <x v="2"/>
    <n v="573970"/>
    <x v="0"/>
    <n v="655"/>
    <n v="43709"/>
    <n v="3930"/>
    <n v="1801.25"/>
  </r>
  <r>
    <x v="1"/>
    <n v="510933"/>
    <x v="4"/>
    <n v="1281"/>
    <n v="43800"/>
    <n v="3843"/>
    <n v="1601.25"/>
  </r>
  <r>
    <x v="3"/>
    <n v="897372"/>
    <x v="0"/>
    <n v="639"/>
    <n v="44013"/>
    <n v="3834"/>
    <n v="1757.25"/>
  </r>
  <r>
    <x v="0"/>
    <n v="584477"/>
    <x v="0"/>
    <n v="639"/>
    <n v="44136"/>
    <n v="3834"/>
    <n v="1757.25"/>
  </r>
  <r>
    <x v="1"/>
    <n v="238791"/>
    <x v="1"/>
    <n v="766"/>
    <n v="43739"/>
    <n v="3830"/>
    <n v="1532"/>
  </r>
  <r>
    <x v="0"/>
    <n v="751314"/>
    <x v="0"/>
    <n v="635"/>
    <n v="44166"/>
    <n v="3810"/>
    <n v="1746.25"/>
  </r>
  <r>
    <x v="2"/>
    <n v="156617"/>
    <x v="5"/>
    <n v="3802.5"/>
    <n v="43922"/>
    <n v="3802.5"/>
    <n v="1901.25"/>
  </r>
  <r>
    <x v="0"/>
    <n v="646205"/>
    <x v="4"/>
    <n v="1265"/>
    <n v="43770"/>
    <n v="3795"/>
    <n v="1581.25"/>
  </r>
  <r>
    <x v="3"/>
    <n v="320688"/>
    <x v="1"/>
    <n v="747"/>
    <n v="44075"/>
    <n v="3735"/>
    <n v="1494"/>
  </r>
  <r>
    <x v="0"/>
    <n v="871331"/>
    <x v="4"/>
    <n v="1233"/>
    <n v="44166"/>
    <n v="3699"/>
    <n v="1541.25"/>
  </r>
  <r>
    <x v="0"/>
    <n v="602911"/>
    <x v="3"/>
    <n v="923"/>
    <n v="43891"/>
    <n v="3692"/>
    <n v="1384.5"/>
  </r>
  <r>
    <x v="3"/>
    <n v="699845"/>
    <x v="4"/>
    <n v="1227"/>
    <n v="44105"/>
    <n v="3681"/>
    <n v="1533.75"/>
  </r>
  <r>
    <x v="3"/>
    <n v="425472"/>
    <x v="4"/>
    <n v="1221"/>
    <n v="43739"/>
    <n v="3663"/>
    <n v="1526.25"/>
  </r>
  <r>
    <x v="4"/>
    <n v="741049"/>
    <x v="0"/>
    <n v="609"/>
    <n v="44044"/>
    <n v="3654"/>
    <n v="1674.75"/>
  </r>
  <r>
    <x v="4"/>
    <n v="349645"/>
    <x v="0"/>
    <n v="606"/>
    <n v="43922"/>
    <n v="3636"/>
    <n v="1666.5"/>
  </r>
  <r>
    <x v="0"/>
    <n v="698573"/>
    <x v="2"/>
    <n v="727"/>
    <n v="43739"/>
    <n v="3635"/>
    <n v="1599.4"/>
  </r>
  <r>
    <x v="2"/>
    <n v="885205"/>
    <x v="1"/>
    <n v="727"/>
    <n v="43983"/>
    <n v="3635"/>
    <n v="1454"/>
  </r>
  <r>
    <x v="1"/>
    <n v="758323"/>
    <x v="1"/>
    <n v="727"/>
    <n v="43739"/>
    <n v="3635"/>
    <n v="1454"/>
  </r>
  <r>
    <x v="2"/>
    <n v="249563"/>
    <x v="3"/>
    <n v="908"/>
    <n v="43800"/>
    <n v="3632"/>
    <n v="1362"/>
  </r>
  <r>
    <x v="2"/>
    <n v="746705"/>
    <x v="5"/>
    <n v="3627"/>
    <n v="44013"/>
    <n v="3627"/>
    <n v="1813.5"/>
  </r>
  <r>
    <x v="4"/>
    <n v="135967"/>
    <x v="0"/>
    <n v="604"/>
    <n v="43983"/>
    <n v="3624"/>
    <n v="1661"/>
  </r>
  <r>
    <x v="2"/>
    <n v="170761"/>
    <x v="1"/>
    <n v="723"/>
    <n v="43922"/>
    <n v="3615"/>
    <n v="1446"/>
  </r>
  <r>
    <x v="2"/>
    <n v="192398"/>
    <x v="0"/>
    <n v="602"/>
    <n v="43983"/>
    <n v="3612"/>
    <n v="1655.5"/>
  </r>
  <r>
    <x v="4"/>
    <n v="856865"/>
    <x v="0"/>
    <n v="598"/>
    <n v="43891"/>
    <n v="3588"/>
    <n v="1644.5"/>
  </r>
  <r>
    <x v="1"/>
    <n v="103888"/>
    <x v="2"/>
    <n v="711"/>
    <n v="44166"/>
    <n v="3555"/>
    <n v="1564.2"/>
  </r>
  <r>
    <x v="0"/>
    <n v="361699"/>
    <x v="3"/>
    <n v="888"/>
    <n v="43983"/>
    <n v="3552"/>
    <n v="1332"/>
  </r>
  <r>
    <x v="0"/>
    <n v="847678"/>
    <x v="3"/>
    <n v="887"/>
    <n v="43800"/>
    <n v="3548"/>
    <n v="1330.5"/>
  </r>
  <r>
    <x v="2"/>
    <n v="533938"/>
    <x v="3"/>
    <n v="886"/>
    <n v="43983"/>
    <n v="3544"/>
    <n v="1329"/>
  </r>
  <r>
    <x v="2"/>
    <n v="137921"/>
    <x v="2"/>
    <n v="708"/>
    <n v="43983"/>
    <n v="3540"/>
    <n v="1557.6000000000001"/>
  </r>
  <r>
    <x v="0"/>
    <n v="267107"/>
    <x v="2"/>
    <n v="707"/>
    <n v="44075"/>
    <n v="3535"/>
    <n v="1555.4"/>
  </r>
  <r>
    <x v="0"/>
    <n v="629523"/>
    <x v="0"/>
    <n v="588"/>
    <n v="43800"/>
    <n v="3528"/>
    <n v="1617"/>
  </r>
  <r>
    <x v="3"/>
    <n v="330030"/>
    <x v="4"/>
    <n v="1175"/>
    <n v="44105"/>
    <n v="3525"/>
    <n v="1468.75"/>
  </r>
  <r>
    <x v="4"/>
    <n v="567484"/>
    <x v="1"/>
    <n v="704"/>
    <n v="43739"/>
    <n v="3520"/>
    <n v="1408"/>
  </r>
  <r>
    <x v="1"/>
    <n v="778322"/>
    <x v="1"/>
    <n v="700"/>
    <n v="44136"/>
    <n v="3500"/>
    <n v="1400"/>
  </r>
  <r>
    <x v="2"/>
    <n v="666684"/>
    <x v="4"/>
    <n v="1153"/>
    <n v="44105"/>
    <n v="3459"/>
    <n v="1441.25"/>
  </r>
  <r>
    <x v="0"/>
    <n v="578401"/>
    <x v="1"/>
    <n v="689"/>
    <n v="43983"/>
    <n v="3445"/>
    <n v="1378"/>
  </r>
  <r>
    <x v="3"/>
    <n v="609418"/>
    <x v="0"/>
    <n v="567"/>
    <n v="44075"/>
    <n v="3402"/>
    <n v="1559.25"/>
  </r>
  <r>
    <x v="1"/>
    <n v="456841"/>
    <x v="1"/>
    <n v="678"/>
    <n v="44044"/>
    <n v="3390"/>
    <n v="1356"/>
  </r>
  <r>
    <x v="1"/>
    <n v="441711"/>
    <x v="4"/>
    <n v="1123"/>
    <n v="43770"/>
    <n v="3369"/>
    <n v="1403.75"/>
  </r>
  <r>
    <x v="4"/>
    <n v="707858"/>
    <x v="1"/>
    <n v="671"/>
    <n v="43739"/>
    <n v="3355"/>
    <n v="1342"/>
  </r>
  <r>
    <x v="2"/>
    <n v="397008"/>
    <x v="2"/>
    <n v="671"/>
    <n v="43739"/>
    <n v="3355"/>
    <n v="1476.2"/>
  </r>
  <r>
    <x v="4"/>
    <n v="197116"/>
    <x v="0"/>
    <n v="555"/>
    <n v="43831"/>
    <n v="3330"/>
    <n v="1526.25"/>
  </r>
  <r>
    <x v="4"/>
    <n v="355733"/>
    <x v="3"/>
    <n v="831"/>
    <n v="43952"/>
    <n v="3324"/>
    <n v="1246.5"/>
  </r>
  <r>
    <x v="1"/>
    <n v="847203"/>
    <x v="1"/>
    <n v="662"/>
    <n v="43983"/>
    <n v="3310"/>
    <n v="1324"/>
  </r>
  <r>
    <x v="0"/>
    <n v="433084"/>
    <x v="0"/>
    <n v="547"/>
    <n v="44136"/>
    <n v="3282"/>
    <n v="1504.25"/>
  </r>
  <r>
    <x v="2"/>
    <n v="865204"/>
    <x v="3"/>
    <n v="819"/>
    <n v="44013"/>
    <n v="3276"/>
    <n v="1228.5"/>
  </r>
  <r>
    <x v="1"/>
    <n v="214845"/>
    <x v="0"/>
    <n v="544"/>
    <n v="43800"/>
    <n v="3264"/>
    <n v="1496"/>
  </r>
  <r>
    <x v="1"/>
    <n v="372739"/>
    <x v="3"/>
    <n v="801"/>
    <n v="44013"/>
    <n v="3204"/>
    <n v="1201.5"/>
  </r>
  <r>
    <x v="0"/>
    <n v="480891"/>
    <x v="2"/>
    <n v="635"/>
    <n v="44166"/>
    <n v="3175"/>
    <n v="1397"/>
  </r>
  <r>
    <x v="1"/>
    <n v="242657"/>
    <x v="3"/>
    <n v="792"/>
    <n v="43891"/>
    <n v="3168"/>
    <n v="1188"/>
  </r>
  <r>
    <x v="3"/>
    <n v="183779"/>
    <x v="2"/>
    <n v="615"/>
    <n v="44166"/>
    <n v="3075"/>
    <n v="1353"/>
  </r>
  <r>
    <x v="0"/>
    <n v="576749"/>
    <x v="3"/>
    <n v="766"/>
    <n v="43739"/>
    <n v="3064"/>
    <n v="1149"/>
  </r>
  <r>
    <x v="2"/>
    <n v="581762"/>
    <x v="0"/>
    <n v="510"/>
    <n v="43922"/>
    <n v="3060"/>
    <n v="1402.5"/>
  </r>
  <r>
    <x v="1"/>
    <n v="208723"/>
    <x v="4"/>
    <n v="1010"/>
    <n v="44105"/>
    <n v="3030"/>
    <n v="1262.5"/>
  </r>
  <r>
    <x v="1"/>
    <n v="808356"/>
    <x v="4"/>
    <n v="1005"/>
    <n v="43709"/>
    <n v="3015"/>
    <n v="1256.25"/>
  </r>
  <r>
    <x v="3"/>
    <n v="369627"/>
    <x v="1"/>
    <n v="602"/>
    <n v="43983"/>
    <n v="3010"/>
    <n v="1204"/>
  </r>
  <r>
    <x v="4"/>
    <n v="600167"/>
    <x v="0"/>
    <n v="500"/>
    <n v="43891"/>
    <n v="3000"/>
    <n v="1375"/>
  </r>
  <r>
    <x v="0"/>
    <n v="295198"/>
    <x v="5"/>
    <n v="2996"/>
    <n v="43739"/>
    <n v="2996"/>
    <n v="1498"/>
  </r>
  <r>
    <x v="1"/>
    <n v="644686"/>
    <x v="5"/>
    <n v="2992"/>
    <n v="43739"/>
    <n v="2992"/>
    <n v="1496"/>
  </r>
  <r>
    <x v="4"/>
    <n v="178855"/>
    <x v="3"/>
    <n v="742.5"/>
    <n v="43922"/>
    <n v="2970"/>
    <n v="1113.75"/>
  </r>
  <r>
    <x v="4"/>
    <n v="305275"/>
    <x v="4"/>
    <n v="986"/>
    <n v="44105"/>
    <n v="2958"/>
    <n v="1232.5"/>
  </r>
  <r>
    <x v="3"/>
    <n v="354480"/>
    <x v="4"/>
    <n v="986"/>
    <n v="44075"/>
    <n v="2958"/>
    <n v="1232.5"/>
  </r>
  <r>
    <x v="2"/>
    <n v="197639"/>
    <x v="1"/>
    <n v="591"/>
    <n v="43952"/>
    <n v="2955"/>
    <n v="1182"/>
  </r>
  <r>
    <x v="1"/>
    <n v="421883"/>
    <x v="3"/>
    <n v="727"/>
    <n v="43862"/>
    <n v="2908"/>
    <n v="1090.5"/>
  </r>
  <r>
    <x v="2"/>
    <n v="884057"/>
    <x v="2"/>
    <n v="579"/>
    <n v="43831"/>
    <n v="2895"/>
    <n v="1273.8000000000002"/>
  </r>
  <r>
    <x v="1"/>
    <n v="619210"/>
    <x v="4"/>
    <n v="959"/>
    <n v="43862"/>
    <n v="2877"/>
    <n v="1198.75"/>
  </r>
  <r>
    <x v="2"/>
    <n v="868182"/>
    <x v="1"/>
    <n v="571"/>
    <n v="44013"/>
    <n v="2855"/>
    <n v="1142"/>
  </r>
  <r>
    <x v="0"/>
    <n v="873031"/>
    <x v="5"/>
    <n v="2851"/>
    <n v="43739"/>
    <n v="2851"/>
    <n v="1425.5"/>
  </r>
  <r>
    <x v="3"/>
    <n v="885051"/>
    <x v="0"/>
    <n v="472"/>
    <n v="44105"/>
    <n v="2832"/>
    <n v="1298"/>
  </r>
  <r>
    <x v="4"/>
    <n v="540473"/>
    <x v="4"/>
    <n v="943.5"/>
    <n v="43922"/>
    <n v="2830.5"/>
    <n v="1179.375"/>
  </r>
  <r>
    <x v="0"/>
    <n v="390387"/>
    <x v="5"/>
    <n v="2797"/>
    <n v="44166"/>
    <n v="2797"/>
    <n v="1398.5"/>
  </r>
  <r>
    <x v="2"/>
    <n v="399302"/>
    <x v="2"/>
    <n v="552"/>
    <n v="44044"/>
    <n v="2760"/>
    <n v="1214.4000000000001"/>
  </r>
  <r>
    <x v="0"/>
    <n v="745878"/>
    <x v="3"/>
    <n v="689"/>
    <n v="43983"/>
    <n v="2756"/>
    <n v="1033.5"/>
  </r>
  <r>
    <x v="4"/>
    <n v="738711"/>
    <x v="1"/>
    <n v="549"/>
    <n v="43709"/>
    <n v="2745"/>
    <n v="1098"/>
  </r>
  <r>
    <x v="3"/>
    <n v="533611"/>
    <x v="5"/>
    <n v="2734"/>
    <n v="44105"/>
    <n v="2734"/>
    <n v="1367"/>
  </r>
  <r>
    <x v="0"/>
    <n v="578917"/>
    <x v="2"/>
    <n v="546"/>
    <n v="44105"/>
    <n v="2730"/>
    <n v="1201.2"/>
  </r>
  <r>
    <x v="1"/>
    <n v="128675"/>
    <x v="5"/>
    <n v="2723"/>
    <n v="44136"/>
    <n v="2723"/>
    <n v="1361.5"/>
  </r>
  <r>
    <x v="2"/>
    <n v="252717"/>
    <x v="5"/>
    <n v="2665.5"/>
    <n v="44013"/>
    <n v="2665.5"/>
    <n v="1332.75"/>
  </r>
  <r>
    <x v="0"/>
    <n v="641259"/>
    <x v="4"/>
    <n v="888"/>
    <n v="43983"/>
    <n v="2664"/>
    <n v="1110"/>
  </r>
  <r>
    <x v="4"/>
    <n v="200053"/>
    <x v="5"/>
    <n v="2661"/>
    <n v="43952"/>
    <n v="2661"/>
    <n v="1330.5"/>
  </r>
  <r>
    <x v="1"/>
    <n v="273665"/>
    <x v="3"/>
    <n v="663"/>
    <n v="43952"/>
    <n v="2652"/>
    <n v="994.5"/>
  </r>
  <r>
    <x v="0"/>
    <n v="747194"/>
    <x v="4"/>
    <n v="880"/>
    <n v="43952"/>
    <n v="2640"/>
    <n v="1100"/>
  </r>
  <r>
    <x v="0"/>
    <n v="867837"/>
    <x v="4"/>
    <n v="877"/>
    <n v="44136"/>
    <n v="2631"/>
    <n v="1096.25"/>
  </r>
  <r>
    <x v="1"/>
    <n v="818048"/>
    <x v="4"/>
    <n v="866"/>
    <n v="43952"/>
    <n v="2598"/>
    <n v="1082.5"/>
  </r>
  <r>
    <x v="4"/>
    <n v="213778"/>
    <x v="4"/>
    <n v="865.5"/>
    <n v="44013"/>
    <n v="2596.5"/>
    <n v="1081.875"/>
  </r>
  <r>
    <x v="0"/>
    <n v="830805"/>
    <x v="5"/>
    <n v="2518"/>
    <n v="43983"/>
    <n v="2518"/>
    <n v="1259"/>
  </r>
  <r>
    <x v="3"/>
    <n v="179673"/>
    <x v="5"/>
    <n v="2501"/>
    <n v="43891"/>
    <n v="2501"/>
    <n v="1250.5"/>
  </r>
  <r>
    <x v="2"/>
    <n v="443834"/>
    <x v="5"/>
    <n v="2500"/>
    <n v="43770"/>
    <n v="2500"/>
    <n v="1250"/>
  </r>
  <r>
    <x v="0"/>
    <n v="539666"/>
    <x v="5"/>
    <n v="2498"/>
    <n v="43709"/>
    <n v="2498"/>
    <n v="1249"/>
  </r>
  <r>
    <x v="2"/>
    <n v="249098"/>
    <x v="5"/>
    <n v="2470"/>
    <n v="43983"/>
    <n v="2470"/>
    <n v="1235"/>
  </r>
  <r>
    <x v="4"/>
    <n v="617339"/>
    <x v="0"/>
    <n v="410"/>
    <n v="44105"/>
    <n v="2460"/>
    <n v="1127.5"/>
  </r>
  <r>
    <x v="0"/>
    <n v="451947"/>
    <x v="4"/>
    <n v="808"/>
    <n v="43800"/>
    <n v="2424"/>
    <n v="1010"/>
  </r>
  <r>
    <x v="2"/>
    <n v="741765"/>
    <x v="5"/>
    <n v="2420"/>
    <n v="44075"/>
    <n v="2420"/>
    <n v="1210"/>
  </r>
  <r>
    <x v="0"/>
    <n v="460452"/>
    <x v="4"/>
    <n v="787"/>
    <n v="43983"/>
    <n v="2361"/>
    <n v="983.75"/>
  </r>
  <r>
    <x v="2"/>
    <n v="323754"/>
    <x v="2"/>
    <n v="472"/>
    <n v="44105"/>
    <n v="2360"/>
    <n v="1038.4000000000001"/>
  </r>
  <r>
    <x v="4"/>
    <n v="818777"/>
    <x v="5"/>
    <n v="2342"/>
    <n v="44136"/>
    <n v="2342"/>
    <n v="1171"/>
  </r>
  <r>
    <x v="2"/>
    <n v="454312"/>
    <x v="5"/>
    <n v="2342"/>
    <n v="44136"/>
    <n v="2342"/>
    <n v="1171"/>
  </r>
  <r>
    <x v="3"/>
    <n v="336365"/>
    <x v="5"/>
    <n v="2340"/>
    <n v="43831"/>
    <n v="2340"/>
    <n v="1170"/>
  </r>
  <r>
    <x v="0"/>
    <n v="724808"/>
    <x v="5"/>
    <n v="2328"/>
    <n v="44075"/>
    <n v="2328"/>
    <n v="1164"/>
  </r>
  <r>
    <x v="2"/>
    <n v="272243"/>
    <x v="5"/>
    <n v="2321"/>
    <n v="44136"/>
    <n v="2321"/>
    <n v="1160.5"/>
  </r>
  <r>
    <x v="2"/>
    <n v="289924"/>
    <x v="0"/>
    <n v="386"/>
    <n v="43770"/>
    <n v="2316"/>
    <n v="1061.5"/>
  </r>
  <r>
    <x v="0"/>
    <n v="561083"/>
    <x v="5"/>
    <n v="2313"/>
    <n v="43952"/>
    <n v="2313"/>
    <n v="1156.5"/>
  </r>
  <r>
    <x v="0"/>
    <n v="120418"/>
    <x v="0"/>
    <n v="384"/>
    <n v="43831"/>
    <n v="2304"/>
    <n v="1056"/>
  </r>
  <r>
    <x v="2"/>
    <n v="142538"/>
    <x v="5"/>
    <n v="2301"/>
    <n v="43922"/>
    <n v="2301"/>
    <n v="1150.5"/>
  </r>
  <r>
    <x v="0"/>
    <n v="138137"/>
    <x v="5"/>
    <n v="2300"/>
    <n v="44166"/>
    <n v="2300"/>
    <n v="1150"/>
  </r>
  <r>
    <x v="3"/>
    <n v="539656"/>
    <x v="3"/>
    <n v="570"/>
    <n v="44166"/>
    <n v="2280"/>
    <n v="855"/>
  </r>
  <r>
    <x v="0"/>
    <n v="434964"/>
    <x v="5"/>
    <n v="2255"/>
    <n v="44013"/>
    <n v="2255"/>
    <n v="1127.5"/>
  </r>
  <r>
    <x v="2"/>
    <n v="443447"/>
    <x v="3"/>
    <n v="562"/>
    <n v="44075"/>
    <n v="2248"/>
    <n v="843"/>
  </r>
  <r>
    <x v="4"/>
    <n v="807061"/>
    <x v="1"/>
    <n v="448"/>
    <n v="43983"/>
    <n v="2240"/>
    <n v="896"/>
  </r>
  <r>
    <x v="1"/>
    <n v="529423"/>
    <x v="5"/>
    <n v="2227.5"/>
    <n v="43831"/>
    <n v="2227.5"/>
    <n v="1113.75"/>
  </r>
  <r>
    <x v="3"/>
    <n v="353832"/>
    <x v="5"/>
    <n v="2214"/>
    <n v="43891"/>
    <n v="2214"/>
    <n v="1107"/>
  </r>
  <r>
    <x v="4"/>
    <n v="327845"/>
    <x v="4"/>
    <n v="727"/>
    <n v="43983"/>
    <n v="2181"/>
    <n v="908.75"/>
  </r>
  <r>
    <x v="4"/>
    <n v="444955"/>
    <x v="5"/>
    <n v="2181"/>
    <n v="44105"/>
    <n v="2181"/>
    <n v="1090.5"/>
  </r>
  <r>
    <x v="4"/>
    <n v="729194"/>
    <x v="0"/>
    <n v="362"/>
    <n v="43952"/>
    <n v="2172"/>
    <n v="995.5"/>
  </r>
  <r>
    <x v="4"/>
    <n v="881771"/>
    <x v="5"/>
    <n v="2157"/>
    <n v="44166"/>
    <n v="2157"/>
    <n v="1078.5"/>
  </r>
  <r>
    <x v="2"/>
    <n v="366159"/>
    <x v="5"/>
    <n v="2146"/>
    <n v="44075"/>
    <n v="2146"/>
    <n v="1073"/>
  </r>
  <r>
    <x v="3"/>
    <n v="361276"/>
    <x v="3"/>
    <n v="521"/>
    <n v="44166"/>
    <n v="2084"/>
    <n v="781.5"/>
  </r>
  <r>
    <x v="1"/>
    <n v="742570"/>
    <x v="5"/>
    <n v="2072"/>
    <n v="44166"/>
    <n v="2072"/>
    <n v="1036"/>
  </r>
  <r>
    <x v="0"/>
    <n v="725066"/>
    <x v="0"/>
    <n v="345"/>
    <n v="43739"/>
    <n v="2070"/>
    <n v="948.75"/>
  </r>
  <r>
    <x v="1"/>
    <n v="403071"/>
    <x v="0"/>
    <n v="344"/>
    <n v="43739"/>
    <n v="2064"/>
    <n v="946"/>
  </r>
  <r>
    <x v="4"/>
    <n v="148871"/>
    <x v="2"/>
    <n v="410"/>
    <n v="44105"/>
    <n v="2050"/>
    <n v="902.00000000000011"/>
  </r>
  <r>
    <x v="4"/>
    <n v="801641"/>
    <x v="5"/>
    <n v="2031"/>
    <n v="44105"/>
    <n v="2031"/>
    <n v="1015.5"/>
  </r>
  <r>
    <x v="2"/>
    <n v="574744"/>
    <x v="5"/>
    <n v="2021"/>
    <n v="44105"/>
    <n v="2021"/>
    <n v="1010.5"/>
  </r>
  <r>
    <x v="1"/>
    <n v="160577"/>
    <x v="4"/>
    <n v="662"/>
    <n v="43983"/>
    <n v="1986"/>
    <n v="827.5"/>
  </r>
  <r>
    <x v="2"/>
    <n v="757336"/>
    <x v="5"/>
    <n v="1976"/>
    <n v="44105"/>
    <n v="1976"/>
    <n v="988"/>
  </r>
  <r>
    <x v="1"/>
    <n v="238485"/>
    <x v="3"/>
    <n v="494"/>
    <n v="43739"/>
    <n v="1976"/>
    <n v="741"/>
  </r>
  <r>
    <x v="2"/>
    <n v="823953"/>
    <x v="5"/>
    <n v="1967"/>
    <n v="43891"/>
    <n v="1967"/>
    <n v="983.5"/>
  </r>
  <r>
    <x v="3"/>
    <n v="297812"/>
    <x v="3"/>
    <n v="490"/>
    <n v="44136"/>
    <n v="1960"/>
    <n v="735"/>
  </r>
  <r>
    <x v="1"/>
    <n v="570270"/>
    <x v="5"/>
    <n v="1958"/>
    <n v="43862"/>
    <n v="1958"/>
    <n v="979"/>
  </r>
  <r>
    <x v="0"/>
    <n v="686651"/>
    <x v="1"/>
    <n v="386"/>
    <n v="43739"/>
    <n v="1930"/>
    <n v="772"/>
  </r>
  <r>
    <x v="4"/>
    <n v="485947"/>
    <x v="4"/>
    <n v="641"/>
    <n v="44013"/>
    <n v="1923"/>
    <n v="801.25"/>
  </r>
  <r>
    <x v="3"/>
    <n v="445507"/>
    <x v="5"/>
    <n v="1901"/>
    <n v="43983"/>
    <n v="1901"/>
    <n v="950.5"/>
  </r>
  <r>
    <x v="0"/>
    <n v="607709"/>
    <x v="1"/>
    <n v="380"/>
    <n v="43709"/>
    <n v="1900"/>
    <n v="760"/>
  </r>
  <r>
    <x v="2"/>
    <n v="737790"/>
    <x v="1"/>
    <n v="380"/>
    <n v="43800"/>
    <n v="1900"/>
    <n v="760"/>
  </r>
  <r>
    <x v="1"/>
    <n v="138739"/>
    <x v="5"/>
    <n v="1899"/>
    <n v="43983"/>
    <n v="1899"/>
    <n v="949.5"/>
  </r>
  <r>
    <x v="2"/>
    <n v="362208"/>
    <x v="4"/>
    <n v="623"/>
    <n v="43709"/>
    <n v="1869"/>
    <n v="778.75"/>
  </r>
  <r>
    <x v="0"/>
    <n v="539522"/>
    <x v="5"/>
    <n v="1859"/>
    <n v="44044"/>
    <n v="1859"/>
    <n v="929.5"/>
  </r>
  <r>
    <x v="0"/>
    <n v="431913"/>
    <x v="5"/>
    <n v="1857"/>
    <n v="43770"/>
    <n v="1857"/>
    <n v="928.5"/>
  </r>
  <r>
    <x v="3"/>
    <n v="266313"/>
    <x v="1"/>
    <n v="367"/>
    <n v="43739"/>
    <n v="1835"/>
    <n v="734"/>
  </r>
  <r>
    <x v="3"/>
    <n v="898637"/>
    <x v="1"/>
    <n v="367"/>
    <n v="44013"/>
    <n v="1835"/>
    <n v="734"/>
  </r>
  <r>
    <x v="2"/>
    <n v="459280"/>
    <x v="5"/>
    <n v="1830"/>
    <n v="44044"/>
    <n v="1830"/>
    <n v="915"/>
  </r>
  <r>
    <x v="1"/>
    <n v="352793"/>
    <x v="5"/>
    <n v="1804"/>
    <n v="43770"/>
    <n v="1804"/>
    <n v="902"/>
  </r>
  <r>
    <x v="3"/>
    <n v="336267"/>
    <x v="1"/>
    <n v="360"/>
    <n v="44105"/>
    <n v="1800"/>
    <n v="720"/>
  </r>
  <r>
    <x v="1"/>
    <n v="806978"/>
    <x v="5"/>
    <n v="1797"/>
    <n v="43709"/>
    <n v="1797"/>
    <n v="898.5"/>
  </r>
  <r>
    <x v="1"/>
    <n v="115306"/>
    <x v="3"/>
    <n v="448"/>
    <n v="43983"/>
    <n v="1792"/>
    <n v="672"/>
  </r>
  <r>
    <x v="0"/>
    <n v="448428"/>
    <x v="1"/>
    <n v="357"/>
    <n v="44136"/>
    <n v="1785"/>
    <n v="714"/>
  </r>
  <r>
    <x v="3"/>
    <n v="433556"/>
    <x v="5"/>
    <n v="1773"/>
    <n v="43922"/>
    <n v="1773"/>
    <n v="886.5"/>
  </r>
  <r>
    <x v="0"/>
    <n v="676544"/>
    <x v="3"/>
    <n v="442"/>
    <n v="43709"/>
    <n v="1768"/>
    <n v="663"/>
  </r>
  <r>
    <x v="0"/>
    <n v="215754"/>
    <x v="5"/>
    <n v="1757"/>
    <n v="43739"/>
    <n v="1757"/>
    <n v="878.5"/>
  </r>
  <r>
    <x v="2"/>
    <n v="164574"/>
    <x v="5"/>
    <n v="1727"/>
    <n v="43739"/>
    <n v="1727"/>
    <n v="863.5"/>
  </r>
  <r>
    <x v="0"/>
    <n v="324307"/>
    <x v="4"/>
    <n v="574.5"/>
    <n v="43922"/>
    <n v="1723.5"/>
    <n v="718.125"/>
  </r>
  <r>
    <x v="4"/>
    <n v="423355"/>
    <x v="2"/>
    <n v="344"/>
    <n v="43739"/>
    <n v="1720"/>
    <n v="756.80000000000007"/>
  </r>
  <r>
    <x v="3"/>
    <n v="347412"/>
    <x v="5"/>
    <n v="1715"/>
    <n v="43739"/>
    <n v="1715"/>
    <n v="857.5"/>
  </r>
  <r>
    <x v="3"/>
    <n v="899502"/>
    <x v="4"/>
    <n v="570"/>
    <n v="44166"/>
    <n v="1710"/>
    <n v="712.5"/>
  </r>
  <r>
    <x v="0"/>
    <n v="494228"/>
    <x v="5"/>
    <n v="1706"/>
    <n v="44166"/>
    <n v="1706"/>
    <n v="853"/>
  </r>
  <r>
    <x v="3"/>
    <n v="487819"/>
    <x v="5"/>
    <n v="1666"/>
    <n v="43952"/>
    <n v="1666"/>
    <n v="833"/>
  </r>
  <r>
    <x v="0"/>
    <n v="878522"/>
    <x v="4"/>
    <n v="554"/>
    <n v="43831"/>
    <n v="1662"/>
    <n v="692.5"/>
  </r>
  <r>
    <x v="2"/>
    <n v="113657"/>
    <x v="5"/>
    <n v="1660"/>
    <n v="43770"/>
    <n v="1660"/>
    <n v="830"/>
  </r>
  <r>
    <x v="2"/>
    <n v="483216"/>
    <x v="4"/>
    <n v="552"/>
    <n v="44136"/>
    <n v="1656"/>
    <n v="690"/>
  </r>
  <r>
    <x v="3"/>
    <n v="867907"/>
    <x v="0"/>
    <n v="269"/>
    <n v="43739"/>
    <n v="1614"/>
    <n v="739.75"/>
  </r>
  <r>
    <x v="3"/>
    <n v="270516"/>
    <x v="5"/>
    <n v="1611"/>
    <n v="43800"/>
    <n v="1611"/>
    <n v="805.5"/>
  </r>
  <r>
    <x v="2"/>
    <n v="182735"/>
    <x v="2"/>
    <n v="321"/>
    <n v="43770"/>
    <n v="1605"/>
    <n v="706.2"/>
  </r>
  <r>
    <x v="4"/>
    <n v="326089"/>
    <x v="5"/>
    <n v="1566"/>
    <n v="44105"/>
    <n v="1566"/>
    <n v="783"/>
  </r>
  <r>
    <x v="4"/>
    <n v="102288"/>
    <x v="4"/>
    <n v="521"/>
    <n v="44166"/>
    <n v="1563"/>
    <n v="651.25"/>
  </r>
  <r>
    <x v="0"/>
    <n v="141979"/>
    <x v="5"/>
    <n v="1562"/>
    <n v="44044"/>
    <n v="1562"/>
    <n v="781"/>
  </r>
  <r>
    <x v="3"/>
    <n v="830819"/>
    <x v="5"/>
    <n v="1545"/>
    <n v="43983"/>
    <n v="1545"/>
    <n v="772.5"/>
  </r>
  <r>
    <x v="2"/>
    <n v="395290"/>
    <x v="3"/>
    <n v="386"/>
    <n v="43739"/>
    <n v="1544"/>
    <n v="579"/>
  </r>
  <r>
    <x v="3"/>
    <n v="581556"/>
    <x v="2"/>
    <n v="306"/>
    <n v="43800"/>
    <n v="1530"/>
    <n v="673.2"/>
  </r>
  <r>
    <x v="0"/>
    <n v="243929"/>
    <x v="4"/>
    <n v="494"/>
    <n v="43739"/>
    <n v="1482"/>
    <n v="617.5"/>
  </r>
  <r>
    <x v="2"/>
    <n v="414407"/>
    <x v="4"/>
    <n v="492"/>
    <n v="44013"/>
    <n v="1476"/>
    <n v="615"/>
  </r>
  <r>
    <x v="4"/>
    <n v="847731"/>
    <x v="0"/>
    <n v="245"/>
    <n v="43952"/>
    <n v="1470"/>
    <n v="673.75"/>
  </r>
  <r>
    <x v="1"/>
    <n v="496752"/>
    <x v="3"/>
    <n v="367"/>
    <n v="43739"/>
    <n v="1468"/>
    <n v="550.5"/>
  </r>
  <r>
    <x v="2"/>
    <n v="809091"/>
    <x v="1"/>
    <n v="293"/>
    <n v="44166"/>
    <n v="1465"/>
    <n v="586"/>
  </r>
  <r>
    <x v="3"/>
    <n v="199458"/>
    <x v="5"/>
    <n v="1460"/>
    <n v="43952"/>
    <n v="1460"/>
    <n v="730"/>
  </r>
  <r>
    <x v="0"/>
    <n v="266868"/>
    <x v="1"/>
    <n v="292"/>
    <n v="43862"/>
    <n v="1460"/>
    <n v="584"/>
  </r>
  <r>
    <x v="3"/>
    <n v="775311"/>
    <x v="0"/>
    <n v="241"/>
    <n v="44105"/>
    <n v="1446"/>
    <n v="662.75"/>
  </r>
  <r>
    <x v="2"/>
    <n v="294390"/>
    <x v="5"/>
    <n v="1403"/>
    <n v="43739"/>
    <n v="1403"/>
    <n v="701.5"/>
  </r>
  <r>
    <x v="0"/>
    <n v="217341"/>
    <x v="1"/>
    <n v="278"/>
    <n v="43862"/>
    <n v="1390"/>
    <n v="556"/>
  </r>
  <r>
    <x v="0"/>
    <n v="779079"/>
    <x v="5"/>
    <n v="1384.5"/>
    <n v="43831"/>
    <n v="1384.5"/>
    <n v="692.25"/>
  </r>
  <r>
    <x v="2"/>
    <n v="892418"/>
    <x v="5"/>
    <n v="1375.5"/>
    <n v="44013"/>
    <n v="1375.5"/>
    <n v="687.75"/>
  </r>
  <r>
    <x v="0"/>
    <n v="817134"/>
    <x v="1"/>
    <n v="274"/>
    <n v="44166"/>
    <n v="1370"/>
    <n v="548"/>
  </r>
  <r>
    <x v="2"/>
    <n v="605154"/>
    <x v="5"/>
    <n v="1368"/>
    <n v="43862"/>
    <n v="1368"/>
    <n v="684"/>
  </r>
  <r>
    <x v="2"/>
    <n v="531656"/>
    <x v="2"/>
    <n v="270"/>
    <n v="43862"/>
    <n v="1350"/>
    <n v="594"/>
  </r>
  <r>
    <x v="0"/>
    <n v="609851"/>
    <x v="1"/>
    <n v="267"/>
    <n v="43739"/>
    <n v="1335"/>
    <n v="534"/>
  </r>
  <r>
    <x v="0"/>
    <n v="616987"/>
    <x v="3"/>
    <n v="330"/>
    <n v="43709"/>
    <n v="1320"/>
    <n v="495"/>
  </r>
  <r>
    <x v="3"/>
    <n v="633142"/>
    <x v="4"/>
    <n v="436.5"/>
    <n v="44013"/>
    <n v="1309.5"/>
    <n v="545.625"/>
  </r>
  <r>
    <x v="0"/>
    <n v="358353"/>
    <x v="1"/>
    <n v="260"/>
    <n v="43862"/>
    <n v="1300"/>
    <n v="520"/>
  </r>
  <r>
    <x v="3"/>
    <n v="541297"/>
    <x v="5"/>
    <n v="1298"/>
    <n v="43862"/>
    <n v="1298"/>
    <n v="649"/>
  </r>
  <r>
    <x v="1"/>
    <n v="494850"/>
    <x v="4"/>
    <n v="432"/>
    <n v="44075"/>
    <n v="1296"/>
    <n v="540"/>
  </r>
  <r>
    <x v="0"/>
    <n v="150101"/>
    <x v="2"/>
    <n v="259"/>
    <n v="43891"/>
    <n v="1295"/>
    <n v="569.80000000000007"/>
  </r>
  <r>
    <x v="0"/>
    <n v="637451"/>
    <x v="5"/>
    <n v="1287"/>
    <n v="44166"/>
    <n v="1287"/>
    <n v="643.5"/>
  </r>
  <r>
    <x v="3"/>
    <n v="566983"/>
    <x v="1"/>
    <n v="257"/>
    <n v="43952"/>
    <n v="1285"/>
    <n v="514"/>
  </r>
  <r>
    <x v="0"/>
    <n v="781308"/>
    <x v="5"/>
    <n v="1283"/>
    <n v="43709"/>
    <n v="1283"/>
    <n v="641.5"/>
  </r>
  <r>
    <x v="4"/>
    <n v="173001"/>
    <x v="5"/>
    <n v="1282"/>
    <n v="43983"/>
    <n v="1282"/>
    <n v="641"/>
  </r>
  <r>
    <x v="4"/>
    <n v="350494"/>
    <x v="4"/>
    <n v="422"/>
    <n v="44044"/>
    <n v="1266"/>
    <n v="527.5"/>
  </r>
  <r>
    <x v="0"/>
    <n v="505218"/>
    <x v="5"/>
    <n v="1249"/>
    <n v="44105"/>
    <n v="1249"/>
    <n v="624.5"/>
  </r>
  <r>
    <x v="0"/>
    <n v="565251"/>
    <x v="1"/>
    <n v="241"/>
    <n v="44105"/>
    <n v="1205"/>
    <n v="482"/>
  </r>
  <r>
    <x v="1"/>
    <n v="721311"/>
    <x v="5"/>
    <n v="1199"/>
    <n v="43922"/>
    <n v="1199"/>
    <n v="599.5"/>
  </r>
  <r>
    <x v="4"/>
    <n v="469636"/>
    <x v="5"/>
    <n v="1186"/>
    <n v="43800"/>
    <n v="1186"/>
    <n v="593"/>
  </r>
  <r>
    <x v="0"/>
    <n v="150704"/>
    <x v="5"/>
    <n v="1159"/>
    <n v="43739"/>
    <n v="1159"/>
    <n v="579.5"/>
  </r>
  <r>
    <x v="0"/>
    <n v="464364"/>
    <x v="4"/>
    <n v="381"/>
    <n v="44044"/>
    <n v="1143"/>
    <n v="476.25"/>
  </r>
  <r>
    <x v="0"/>
    <n v="652401"/>
    <x v="5"/>
    <n v="1142"/>
    <n v="43983"/>
    <n v="1142"/>
    <n v="571"/>
  </r>
  <r>
    <x v="2"/>
    <n v="130685"/>
    <x v="5"/>
    <n v="1138"/>
    <n v="44166"/>
    <n v="1138"/>
    <n v="569"/>
  </r>
  <r>
    <x v="2"/>
    <n v="684001"/>
    <x v="3"/>
    <n v="280"/>
    <n v="44166"/>
    <n v="1120"/>
    <n v="420"/>
  </r>
  <r>
    <x v="4"/>
    <n v="830981"/>
    <x v="5"/>
    <n v="1100"/>
    <n v="43800"/>
    <n v="1100"/>
    <n v="550"/>
  </r>
  <r>
    <x v="2"/>
    <n v="882680"/>
    <x v="3"/>
    <n v="274"/>
    <n v="44166"/>
    <n v="1096"/>
    <n v="411"/>
  </r>
  <r>
    <x v="4"/>
    <n v="675035"/>
    <x v="1"/>
    <n v="218"/>
    <n v="44075"/>
    <n v="1090"/>
    <n v="436"/>
  </r>
  <r>
    <x v="2"/>
    <n v="881898"/>
    <x v="4"/>
    <n v="360"/>
    <n v="44105"/>
    <n v="1080"/>
    <n v="450"/>
  </r>
  <r>
    <x v="2"/>
    <n v="680427"/>
    <x v="3"/>
    <n v="263"/>
    <n v="43770"/>
    <n v="1052"/>
    <n v="394.5"/>
  </r>
  <r>
    <x v="4"/>
    <n v="581507"/>
    <x v="4"/>
    <n v="349"/>
    <n v="43709"/>
    <n v="1047"/>
    <n v="436.25"/>
  </r>
  <r>
    <x v="1"/>
    <n v="727045"/>
    <x v="4"/>
    <n v="341"/>
    <n v="43952"/>
    <n v="1023"/>
    <n v="426.25"/>
  </r>
  <r>
    <x v="4"/>
    <n v="348844"/>
    <x v="5"/>
    <n v="982.5"/>
    <n v="43831"/>
    <n v="982.5"/>
    <n v="491.25"/>
  </r>
  <r>
    <x v="4"/>
    <n v="503244"/>
    <x v="5"/>
    <n v="980"/>
    <n v="43922"/>
    <n v="980"/>
    <n v="490"/>
  </r>
  <r>
    <x v="0"/>
    <n v="440487"/>
    <x v="5"/>
    <n v="958"/>
    <n v="44044"/>
    <n v="958"/>
    <n v="479"/>
  </r>
  <r>
    <x v="0"/>
    <n v="203604"/>
    <x v="5"/>
    <n v="921"/>
    <n v="43891"/>
    <n v="921"/>
    <n v="460.5"/>
  </r>
  <r>
    <x v="4"/>
    <n v="887151"/>
    <x v="4"/>
    <n v="293"/>
    <n v="44166"/>
    <n v="879"/>
    <n v="366.25"/>
  </r>
  <r>
    <x v="4"/>
    <n v="893967"/>
    <x v="3"/>
    <n v="214"/>
    <n v="43739"/>
    <n v="856"/>
    <n v="321"/>
  </r>
  <r>
    <x v="0"/>
    <n v="528145"/>
    <x v="4"/>
    <n v="280"/>
    <n v="44166"/>
    <n v="840"/>
    <n v="350"/>
  </r>
  <r>
    <x v="2"/>
    <n v="340032"/>
    <x v="4"/>
    <n v="269"/>
    <n v="43739"/>
    <n v="807"/>
    <n v="336.25"/>
  </r>
  <r>
    <x v="4"/>
    <n v="199727"/>
    <x v="4"/>
    <n v="267"/>
    <n v="43739"/>
    <n v="801"/>
    <n v="333.75"/>
  </r>
  <r>
    <x v="1"/>
    <n v="454417"/>
    <x v="4"/>
    <n v="266"/>
    <n v="43800"/>
    <n v="798"/>
    <n v="332.5"/>
  </r>
  <r>
    <x v="2"/>
    <n v="735280"/>
    <x v="4"/>
    <n v="263"/>
    <n v="43891"/>
    <n v="789"/>
    <n v="328.75"/>
  </r>
  <r>
    <x v="1"/>
    <n v="121208"/>
    <x v="5"/>
    <n v="766"/>
    <n v="43831"/>
    <n v="766"/>
    <n v="383"/>
  </r>
  <r>
    <x v="2"/>
    <n v="594945"/>
    <x v="5"/>
    <n v="720"/>
    <n v="43709"/>
    <n v="720"/>
    <n v="360"/>
  </r>
  <r>
    <x v="1"/>
    <n v="711452"/>
    <x v="5"/>
    <n v="711"/>
    <n v="44166"/>
    <n v="711"/>
    <n v="355.5"/>
  </r>
  <r>
    <x v="1"/>
    <n v="123331"/>
    <x v="5"/>
    <n v="708"/>
    <n v="43983"/>
    <n v="708"/>
    <n v="354"/>
  </r>
  <r>
    <x v="0"/>
    <n v="676869"/>
    <x v="5"/>
    <n v="690"/>
    <n v="44136"/>
    <n v="690"/>
    <n v="345"/>
  </r>
  <r>
    <x v="0"/>
    <n v="517456"/>
    <x v="5"/>
    <n v="677"/>
    <n v="43891"/>
    <n v="677"/>
    <n v="338.5"/>
  </r>
  <r>
    <x v="1"/>
    <n v="625570"/>
    <x v="5"/>
    <n v="663"/>
    <n v="43739"/>
    <n v="663"/>
    <n v="331.5"/>
  </r>
  <r>
    <x v="2"/>
    <n v="219898"/>
    <x v="5"/>
    <n v="645"/>
    <n v="44013"/>
    <n v="645"/>
    <n v="322.5"/>
  </r>
  <r>
    <x v="1"/>
    <n v="827058"/>
    <x v="4"/>
    <n v="214"/>
    <n v="43739"/>
    <n v="642"/>
    <n v="267.5"/>
  </r>
  <r>
    <x v="0"/>
    <n v="227728"/>
    <x v="5"/>
    <n v="615"/>
    <n v="44166"/>
    <n v="615"/>
    <n v="307.5"/>
  </r>
  <r>
    <x v="1"/>
    <n v="280321"/>
    <x v="5"/>
    <n v="604"/>
    <n v="43983"/>
    <n v="604"/>
    <n v="302"/>
  </r>
  <r>
    <x v="3"/>
    <n v="894001"/>
    <x v="5"/>
    <n v="546"/>
    <n v="44105"/>
    <n v="546"/>
    <n v="273"/>
  </r>
  <r>
    <x v="3"/>
    <n v="154432"/>
    <x v="5"/>
    <n v="544"/>
    <n v="44075"/>
    <n v="544"/>
    <n v="272"/>
  </r>
  <r>
    <x v="1"/>
    <n v="119754"/>
    <x v="5"/>
    <n v="488"/>
    <n v="43862"/>
    <n v="488"/>
    <n v="244"/>
  </r>
  <r>
    <x v="3"/>
    <n v="397049"/>
    <x v="5"/>
    <n v="388"/>
    <n v="44075"/>
    <n v="388"/>
    <n v="194"/>
  </r>
  <r>
    <x v="1"/>
    <n v="439030"/>
    <x v="5"/>
    <n v="345"/>
    <n v="43739"/>
    <n v="345"/>
    <n v="172.5"/>
  </r>
  <r>
    <x v="1"/>
    <n v="254540"/>
    <x v="5"/>
    <n v="334"/>
    <n v="43800"/>
    <n v="334"/>
    <n v="167"/>
  </r>
  <r>
    <x v="3"/>
    <n v="503591"/>
    <x v="5"/>
    <n v="322"/>
    <n v="43709"/>
    <n v="322"/>
    <n v="161"/>
  </r>
  <r>
    <x v="2"/>
    <n v="715966"/>
    <x v="5"/>
    <n v="293"/>
    <n v="43862"/>
    <n v="293"/>
    <n v="146.5"/>
  </r>
  <r>
    <x v="3"/>
    <n v="205221"/>
    <x v="5"/>
    <n v="200"/>
    <n v="43952"/>
    <n v="200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1B052C-D3E1-4EF5-AB8F-99BF8EB6E56F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9" firstHeaderRow="0" firstDataRow="1" firstDataCol="1" rowPageCount="1" colPageCount="1"/>
  <pivotFields count="7">
    <pivotField axis="axisRow" showAll="0">
      <items count="6">
        <item x="4"/>
        <item x="3"/>
        <item x="0"/>
        <item x="2"/>
        <item x="1"/>
        <item t="default"/>
      </items>
    </pivotField>
    <pivotField dataField="1" showAll="0"/>
    <pivotField axis="axisPage" multipleItemSelectionAllowed="1" showAll="0">
      <items count="7">
        <item x="1"/>
        <item x="5"/>
        <item x="2"/>
        <item x="3"/>
        <item x="4"/>
        <item x="0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um of Estimated Revenue" fld="5" baseField="0" baseItem="0"/>
    <dataField name="Count of Order_ID" fld="1" subtotal="count" baseField="0" baseItem="0"/>
    <dataField name="Sum of Estimated Revenue2" fld="5" showDataAs="percentOfCol" baseField="0" baseItem="0" numFmtId="1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03AD84-C321-49EE-A895-D27BB7508893}" name="Sales" displayName="Sales" ref="A1:G701" totalsRowShown="0" headerRowDxfId="0" dataDxfId="1">
  <autoFilter ref="A1:G701" xr:uid="{3803AD84-C321-49EE-A895-D27BB7508893}"/>
  <tableColumns count="7">
    <tableColumn id="1" xr3:uid="{44B2FD36-856A-4C62-8B1C-F6E6E75D6640}" name="Customer_ID" dataDxfId="8"/>
    <tableColumn id="2" xr3:uid="{08034A0E-54C3-416A-842A-C0C8E5E44992}" name="Order_ID" dataDxfId="7"/>
    <tableColumn id="3" xr3:uid="{47CCAABE-80F8-43C7-8E0C-91A9E3549CF6}" name="Product Name" dataDxfId="6"/>
    <tableColumn id="4" xr3:uid="{68A1AE1C-E528-4DCA-B3D9-CBE86EA30579}" name="Units Sold" dataDxfId="5"/>
    <tableColumn id="5" xr3:uid="{47F4D104-A208-4346-8285-C4CC8AF86767}" name="Date" dataDxfId="4"/>
    <tableColumn id="6" xr3:uid="{BCAC85D6-2181-40B9-B29E-0FB286C7521E}" name="Estimated Revenue" dataDxfId="3"/>
    <tableColumn id="7" xr3:uid="{D35EA4DB-6A3D-4F1A-A1DA-716B06C50458}" name="Estimated Cos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BEFAA-4147-426A-A933-417834954F6C}">
  <dimension ref="A1:K9"/>
  <sheetViews>
    <sheetView workbookViewId="0">
      <selection activeCell="E15" sqref="E15"/>
    </sheetView>
  </sheetViews>
  <sheetFormatPr defaultRowHeight="15" x14ac:dyDescent="0.25"/>
  <sheetData>
    <row r="1" spans="1:11" s="3" customFormat="1" x14ac:dyDescent="0.25">
      <c r="A1" s="3" t="s">
        <v>1</v>
      </c>
      <c r="B1" s="3" t="s">
        <v>2</v>
      </c>
      <c r="C1" s="3" t="s">
        <v>3</v>
      </c>
    </row>
    <row r="2" spans="1:11" x14ac:dyDescent="0.25">
      <c r="A2" s="4">
        <v>1</v>
      </c>
      <c r="B2" s="4">
        <v>1</v>
      </c>
      <c r="C2" t="b">
        <f>EXACT(A2,B2)</f>
        <v>1</v>
      </c>
    </row>
    <row r="3" spans="1:11" x14ac:dyDescent="0.25">
      <c r="A3" s="4">
        <v>2</v>
      </c>
      <c r="B3" s="4">
        <v>3</v>
      </c>
      <c r="C3" t="b">
        <f t="shared" ref="C3:C6" si="0">EXACT(A3,B3)</f>
        <v>0</v>
      </c>
    </row>
    <row r="4" spans="1:11" x14ac:dyDescent="0.25">
      <c r="A4" s="4">
        <v>5</v>
      </c>
      <c r="B4" s="4">
        <v>5</v>
      </c>
      <c r="C4" t="b">
        <f t="shared" si="0"/>
        <v>1</v>
      </c>
    </row>
    <row r="5" spans="1:11" x14ac:dyDescent="0.25">
      <c r="A5" s="4">
        <v>4</v>
      </c>
      <c r="B5" s="4">
        <v>7</v>
      </c>
      <c r="C5" t="b">
        <f t="shared" si="0"/>
        <v>0</v>
      </c>
    </row>
    <row r="6" spans="1:11" x14ac:dyDescent="0.25">
      <c r="A6" s="4">
        <v>9</v>
      </c>
      <c r="B6" s="4">
        <v>9</v>
      </c>
      <c r="C6" t="b">
        <f t="shared" si="0"/>
        <v>1</v>
      </c>
    </row>
    <row r="8" spans="1:11" x14ac:dyDescent="0.25">
      <c r="A8" s="5"/>
    </row>
    <row r="9" spans="1:11" x14ac:dyDescent="0.25">
      <c r="C9" s="8" t="s">
        <v>5</v>
      </c>
      <c r="D9" s="8"/>
      <c r="E9" s="8"/>
      <c r="F9" s="8"/>
      <c r="G9" s="8"/>
      <c r="H9" s="8"/>
      <c r="I9" s="8"/>
      <c r="J9" s="8"/>
      <c r="K9" s="8"/>
    </row>
  </sheetData>
  <mergeCells count="1">
    <mergeCell ref="C9:K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3DD82-8FE6-438F-9881-C133F3DD2E0B}">
  <dimension ref="A1:B5"/>
  <sheetViews>
    <sheetView workbookViewId="0">
      <selection activeCell="B2" sqref="B2"/>
    </sheetView>
  </sheetViews>
  <sheetFormatPr defaultRowHeight="15" x14ac:dyDescent="0.25"/>
  <cols>
    <col min="1" max="1" width="13" customWidth="1"/>
  </cols>
  <sheetData>
    <row r="1" spans="1:2" x14ac:dyDescent="0.25">
      <c r="A1" s="15" t="s">
        <v>83</v>
      </c>
      <c r="B1" s="16" t="s">
        <v>82</v>
      </c>
    </row>
    <row r="2" spans="1:2" x14ac:dyDescent="0.25">
      <c r="A2" s="10" t="s">
        <v>91</v>
      </c>
      <c r="B2">
        <f>SUMIF(VlookUP!E2:E8,'Expand Analysis'!A2,VlookUP!D2:D8)</f>
        <v>27000</v>
      </c>
    </row>
    <row r="3" spans="1:2" x14ac:dyDescent="0.25">
      <c r="A3" s="10" t="s">
        <v>92</v>
      </c>
      <c r="B3">
        <f>SUMIF(VlookUP!E3:E9,'Expand Analysis'!A3,VlookUP!D3:D9)</f>
        <v>25000</v>
      </c>
    </row>
    <row r="4" spans="1:2" x14ac:dyDescent="0.25">
      <c r="A4" s="10" t="s">
        <v>93</v>
      </c>
      <c r="B4">
        <f>SUMIF(VlookUP!E4:E10,'Expand Analysis'!A4,VlookUP!D4:D10)</f>
        <v>30000</v>
      </c>
    </row>
    <row r="5" spans="1:2" x14ac:dyDescent="0.25">
      <c r="B5">
        <f>SUM(B2:B4)</f>
        <v>82000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1B6A7-AD0B-4521-983A-5EE254BA64BE}">
  <dimension ref="A1:F11"/>
  <sheetViews>
    <sheetView workbookViewId="0">
      <selection activeCell="F3" sqref="F3"/>
    </sheetView>
  </sheetViews>
  <sheetFormatPr defaultRowHeight="15" x14ac:dyDescent="0.25"/>
  <cols>
    <col min="5" max="5" width="16" customWidth="1"/>
  </cols>
  <sheetData>
    <row r="1" spans="1:6" x14ac:dyDescent="0.25">
      <c r="A1" s="16" t="s">
        <v>7</v>
      </c>
      <c r="B1" s="16" t="s">
        <v>103</v>
      </c>
      <c r="C1" s="16" t="s">
        <v>104</v>
      </c>
      <c r="D1" s="16" t="s">
        <v>105</v>
      </c>
      <c r="E1" s="16" t="s">
        <v>106</v>
      </c>
      <c r="F1" s="16" t="s">
        <v>110</v>
      </c>
    </row>
    <row r="2" spans="1:6" x14ac:dyDescent="0.25">
      <c r="A2" t="s">
        <v>96</v>
      </c>
      <c r="B2">
        <v>50000</v>
      </c>
      <c r="C2">
        <f>COUNT(A2:B11)</f>
        <v>10</v>
      </c>
      <c r="D2">
        <f>COUNTA(A2:B11)</f>
        <v>20</v>
      </c>
      <c r="E2">
        <f>COUNTBLANK(A2:B11)</f>
        <v>0</v>
      </c>
      <c r="F2">
        <f>COUNTIF(B2:B11,"&gt;50000")</f>
        <v>5</v>
      </c>
    </row>
    <row r="3" spans="1:6" x14ac:dyDescent="0.25">
      <c r="A3" t="s">
        <v>97</v>
      </c>
      <c r="B3">
        <v>50001</v>
      </c>
    </row>
    <row r="4" spans="1:6" x14ac:dyDescent="0.25">
      <c r="A4" t="s">
        <v>98</v>
      </c>
      <c r="B4">
        <v>23000</v>
      </c>
    </row>
    <row r="5" spans="1:6" x14ac:dyDescent="0.25">
      <c r="A5" t="s">
        <v>99</v>
      </c>
      <c r="B5">
        <v>91200</v>
      </c>
    </row>
    <row r="6" spans="1:6" x14ac:dyDescent="0.25">
      <c r="A6" t="s">
        <v>100</v>
      </c>
      <c r="B6">
        <v>91200</v>
      </c>
    </row>
    <row r="7" spans="1:6" x14ac:dyDescent="0.25">
      <c r="A7" t="s">
        <v>101</v>
      </c>
      <c r="B7">
        <v>23000</v>
      </c>
    </row>
    <row r="8" spans="1:6" x14ac:dyDescent="0.25">
      <c r="A8" t="s">
        <v>102</v>
      </c>
      <c r="B8">
        <v>32100</v>
      </c>
    </row>
    <row r="9" spans="1:6" x14ac:dyDescent="0.25">
      <c r="A9" t="s">
        <v>108</v>
      </c>
      <c r="B9">
        <v>78000</v>
      </c>
    </row>
    <row r="10" spans="1:6" x14ac:dyDescent="0.25">
      <c r="A10" t="s">
        <v>107</v>
      </c>
      <c r="B10">
        <v>78000</v>
      </c>
    </row>
    <row r="11" spans="1:6" x14ac:dyDescent="0.25">
      <c r="A11" t="s">
        <v>109</v>
      </c>
      <c r="B11">
        <v>35000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D60C-EDBA-4868-9A85-4B71EAE257FA}">
  <dimension ref="A1:G11"/>
  <sheetViews>
    <sheetView workbookViewId="0">
      <selection activeCell="C9" sqref="C9"/>
    </sheetView>
  </sheetViews>
  <sheetFormatPr defaultRowHeight="15" x14ac:dyDescent="0.25"/>
  <cols>
    <col min="1" max="1" width="24.5703125" style="17" customWidth="1"/>
    <col min="2" max="2" width="9.140625" style="17"/>
  </cols>
  <sheetData>
    <row r="1" spans="1:7" x14ac:dyDescent="0.25">
      <c r="A1" s="15" t="s">
        <v>21</v>
      </c>
      <c r="B1" s="18" t="s">
        <v>103</v>
      </c>
      <c r="C1" s="16" t="s">
        <v>111</v>
      </c>
      <c r="D1" s="16" t="s">
        <v>112</v>
      </c>
      <c r="E1" s="16" t="s">
        <v>113</v>
      </c>
      <c r="F1" s="16" t="s">
        <v>114</v>
      </c>
      <c r="G1" s="16" t="s">
        <v>115</v>
      </c>
    </row>
    <row r="2" spans="1:7" x14ac:dyDescent="0.25">
      <c r="A2" s="10" t="s">
        <v>116</v>
      </c>
      <c r="B2" s="17">
        <v>23000</v>
      </c>
      <c r="C2">
        <f>MIN(B2:B11)</f>
        <v>12319</v>
      </c>
      <c r="D2">
        <f>MAX(B2:B11)</f>
        <v>87654</v>
      </c>
      <c r="E2">
        <f>SUM(B2:B11)</f>
        <v>456451</v>
      </c>
      <c r="F2">
        <f>AVERAGE(B2:B11)</f>
        <v>45645.1</v>
      </c>
      <c r="G2">
        <f>MEDIAN(B2:B11)</f>
        <v>33418.5</v>
      </c>
    </row>
    <row r="3" spans="1:7" x14ac:dyDescent="0.25">
      <c r="A3" s="10" t="s">
        <v>117</v>
      </c>
      <c r="B3" s="17">
        <v>43000</v>
      </c>
    </row>
    <row r="4" spans="1:7" x14ac:dyDescent="0.25">
      <c r="A4" s="10" t="s">
        <v>118</v>
      </c>
      <c r="B4" s="17">
        <v>76000</v>
      </c>
    </row>
    <row r="5" spans="1:7" x14ac:dyDescent="0.25">
      <c r="A5" s="10" t="s">
        <v>119</v>
      </c>
      <c r="B5" s="17">
        <v>12319</v>
      </c>
    </row>
    <row r="6" spans="1:7" x14ac:dyDescent="0.25">
      <c r="A6" s="10" t="s">
        <v>120</v>
      </c>
      <c r="B6" s="17">
        <v>21897</v>
      </c>
    </row>
    <row r="7" spans="1:7" x14ac:dyDescent="0.25">
      <c r="A7" s="10" t="s">
        <v>121</v>
      </c>
      <c r="B7" s="17">
        <v>23837</v>
      </c>
    </row>
    <row r="8" spans="1:7" x14ac:dyDescent="0.25">
      <c r="A8" s="10" t="s">
        <v>122</v>
      </c>
      <c r="B8" s="17">
        <v>78000</v>
      </c>
    </row>
    <row r="9" spans="1:7" x14ac:dyDescent="0.25">
      <c r="A9" s="10" t="s">
        <v>123</v>
      </c>
      <c r="B9" s="17">
        <v>87654</v>
      </c>
    </row>
    <row r="10" spans="1:7" x14ac:dyDescent="0.25">
      <c r="A10" s="10" t="s">
        <v>124</v>
      </c>
      <c r="B10" s="17">
        <v>23154</v>
      </c>
    </row>
    <row r="11" spans="1:7" x14ac:dyDescent="0.25">
      <c r="A11" s="10" t="s">
        <v>125</v>
      </c>
      <c r="B11" s="17">
        <v>67590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3C001-A0E0-4C41-9E28-988FB41EA167}">
  <dimension ref="A1:F16"/>
  <sheetViews>
    <sheetView workbookViewId="0">
      <selection activeCell="C14" sqref="C14"/>
    </sheetView>
  </sheetViews>
  <sheetFormatPr defaultRowHeight="15" x14ac:dyDescent="0.25"/>
  <cols>
    <col min="2" max="2" width="17.5703125" customWidth="1"/>
    <col min="3" max="3" width="22.42578125" customWidth="1"/>
    <col min="4" max="4" width="16.140625" customWidth="1"/>
    <col min="5" max="5" width="11.85546875" customWidth="1"/>
  </cols>
  <sheetData>
    <row r="1" spans="1:6" s="20" customFormat="1" x14ac:dyDescent="0.25">
      <c r="A1" s="19" t="s">
        <v>127</v>
      </c>
      <c r="B1" s="19" t="s">
        <v>128</v>
      </c>
      <c r="C1" s="19" t="s">
        <v>132</v>
      </c>
      <c r="D1" s="19" t="s">
        <v>129</v>
      </c>
      <c r="E1" s="19" t="s">
        <v>130</v>
      </c>
      <c r="F1" s="19" t="s">
        <v>131</v>
      </c>
    </row>
    <row r="2" spans="1:6" x14ac:dyDescent="0.25">
      <c r="A2">
        <v>1</v>
      </c>
      <c r="B2">
        <v>10000</v>
      </c>
      <c r="C2">
        <v>5000</v>
      </c>
      <c r="D2" t="str">
        <f>IF(C2&gt;B2,"Profitable Project","Failure Project")</f>
        <v>Failure Project</v>
      </c>
      <c r="E2" t="str">
        <f>IF(OR(B2=5,B2&lt;C2),"Success","Failur")</f>
        <v>Failur</v>
      </c>
      <c r="F2" t="str">
        <f>IF(AND(B2&gt;0,B2&lt;C2),"Success","Failure")</f>
        <v>Failure</v>
      </c>
    </row>
    <row r="3" spans="1:6" x14ac:dyDescent="0.25">
      <c r="A3">
        <v>2</v>
      </c>
      <c r="B3">
        <v>25000</v>
      </c>
      <c r="C3">
        <v>45000</v>
      </c>
      <c r="D3" t="str">
        <f t="shared" ref="D3:D5" si="0">IF(C3&gt;B3,"Profitable Project","Failure Project")</f>
        <v>Profitable Project</v>
      </c>
      <c r="E3" t="str">
        <f t="shared" ref="E3:E5" si="1">IF(OR(B3=5,B3&lt;C3),"Success","Failur")</f>
        <v>Success</v>
      </c>
      <c r="F3" t="str">
        <f t="shared" ref="F3:F5" si="2">IF(AND(B3&gt;0,B3&lt;C3),"Success","Failure")</f>
        <v>Success</v>
      </c>
    </row>
    <row r="4" spans="1:6" x14ac:dyDescent="0.25">
      <c r="A4">
        <v>3</v>
      </c>
      <c r="B4">
        <v>60000</v>
      </c>
      <c r="C4">
        <v>72310</v>
      </c>
      <c r="D4" t="str">
        <f t="shared" si="0"/>
        <v>Profitable Project</v>
      </c>
      <c r="E4" t="str">
        <f t="shared" si="1"/>
        <v>Success</v>
      </c>
      <c r="F4" t="str">
        <f t="shared" si="2"/>
        <v>Success</v>
      </c>
    </row>
    <row r="5" spans="1:6" x14ac:dyDescent="0.25">
      <c r="A5">
        <v>4</v>
      </c>
      <c r="B5">
        <v>50000</v>
      </c>
      <c r="C5">
        <v>34000</v>
      </c>
      <c r="D5" t="str">
        <f t="shared" si="0"/>
        <v>Failure Project</v>
      </c>
      <c r="E5" t="str">
        <f t="shared" si="1"/>
        <v>Failur</v>
      </c>
      <c r="F5" t="str">
        <f t="shared" si="2"/>
        <v>Failure</v>
      </c>
    </row>
    <row r="6" spans="1:6" x14ac:dyDescent="0.25">
      <c r="C6">
        <v>5000</v>
      </c>
    </row>
    <row r="12" spans="1:6" x14ac:dyDescent="0.25">
      <c r="C12" s="19" t="s">
        <v>132</v>
      </c>
    </row>
    <row r="13" spans="1:6" x14ac:dyDescent="0.25">
      <c r="C13">
        <v>5000</v>
      </c>
    </row>
    <row r="14" spans="1:6" x14ac:dyDescent="0.25">
      <c r="C14">
        <v>45000</v>
      </c>
    </row>
    <row r="15" spans="1:6" x14ac:dyDescent="0.25">
      <c r="C15">
        <v>72310</v>
      </c>
    </row>
    <row r="16" spans="1:6" x14ac:dyDescent="0.25">
      <c r="C16">
        <v>34000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63D48-2AE7-4DDD-BF5C-36AF095CA7F1}">
  <dimension ref="A1:K701"/>
  <sheetViews>
    <sheetView topLeftCell="A2" workbookViewId="0"/>
  </sheetViews>
  <sheetFormatPr defaultColWidth="12.7109375" defaultRowHeight="15" x14ac:dyDescent="0.25"/>
  <cols>
    <col min="1" max="1" width="14.5703125" style="10" customWidth="1"/>
    <col min="2" max="2" width="12.7109375" style="10"/>
    <col min="3" max="3" width="39.28515625" style="10" customWidth="1"/>
    <col min="4" max="5" width="12.7109375" style="10"/>
    <col min="6" max="6" width="23.28515625" style="10" customWidth="1"/>
    <col min="7" max="7" width="20.140625" style="10" customWidth="1"/>
    <col min="8" max="9" width="12.7109375" style="10"/>
    <col min="10" max="10" width="21" style="10" customWidth="1"/>
    <col min="11" max="11" width="16.85546875" style="10" customWidth="1"/>
    <col min="12" max="16384" width="12.7109375" style="10"/>
  </cols>
  <sheetData>
    <row r="1" spans="1:11" x14ac:dyDescent="0.25">
      <c r="A1" s="21" t="s">
        <v>133</v>
      </c>
      <c r="B1" s="21" t="s">
        <v>134</v>
      </c>
      <c r="C1" s="21" t="s">
        <v>135</v>
      </c>
      <c r="D1" s="21" t="s">
        <v>136</v>
      </c>
      <c r="E1" s="21" t="s">
        <v>81</v>
      </c>
      <c r="F1" s="21" t="s">
        <v>137</v>
      </c>
      <c r="G1" s="21" t="s">
        <v>138</v>
      </c>
      <c r="I1" s="21" t="s">
        <v>133</v>
      </c>
      <c r="J1" s="15" t="s">
        <v>126</v>
      </c>
      <c r="K1" s="15" t="s">
        <v>145</v>
      </c>
    </row>
    <row r="2" spans="1:11" x14ac:dyDescent="0.25">
      <c r="A2" s="10">
        <v>3</v>
      </c>
      <c r="B2" s="10">
        <v>397386</v>
      </c>
      <c r="C2" s="10" t="s">
        <v>139</v>
      </c>
      <c r="D2" s="10">
        <v>3997.5</v>
      </c>
      <c r="E2" s="10">
        <v>43831</v>
      </c>
      <c r="F2" s="10">
        <v>23985</v>
      </c>
      <c r="G2" s="10">
        <v>10993.125</v>
      </c>
      <c r="I2" s="10">
        <v>1</v>
      </c>
      <c r="J2" s="10">
        <f>SUMIFS(F:F,A:A,I2)</f>
        <v>521251</v>
      </c>
      <c r="K2" s="10">
        <f>COUNTIFS(A:A,I2)</f>
        <v>92</v>
      </c>
    </row>
    <row r="3" spans="1:11" x14ac:dyDescent="0.25">
      <c r="A3" s="10">
        <v>5</v>
      </c>
      <c r="B3" s="10">
        <v>613058</v>
      </c>
      <c r="C3" s="10" t="s">
        <v>139</v>
      </c>
      <c r="D3" s="10">
        <v>3864</v>
      </c>
      <c r="E3" s="10">
        <v>43922</v>
      </c>
      <c r="F3" s="10">
        <v>23184</v>
      </c>
      <c r="G3" s="10">
        <v>10626</v>
      </c>
      <c r="I3" s="10">
        <v>2</v>
      </c>
      <c r="J3" s="10">
        <f t="shared" ref="J3:J6" si="0">SUMIFS(F:F,A:A,I3)</f>
        <v>903407</v>
      </c>
      <c r="K3" s="10">
        <f t="shared" ref="K3:K6" si="1">COUNTIFS(A:A,I3)</f>
        <v>132</v>
      </c>
    </row>
    <row r="4" spans="1:11" x14ac:dyDescent="0.25">
      <c r="A4" s="10">
        <v>4</v>
      </c>
      <c r="B4" s="10">
        <v>766402</v>
      </c>
      <c r="C4" s="10" t="s">
        <v>139</v>
      </c>
      <c r="D4" s="10">
        <v>3850.5</v>
      </c>
      <c r="E4" s="10">
        <v>43922</v>
      </c>
      <c r="F4" s="10">
        <v>23103</v>
      </c>
      <c r="G4" s="10">
        <v>10588.875</v>
      </c>
      <c r="I4" s="10">
        <v>3</v>
      </c>
      <c r="J4" s="10">
        <f t="shared" si="0"/>
        <v>1431191</v>
      </c>
      <c r="K4" s="10">
        <f t="shared" si="1"/>
        <v>206</v>
      </c>
    </row>
    <row r="5" spans="1:11" x14ac:dyDescent="0.25">
      <c r="A5" s="10">
        <v>4</v>
      </c>
      <c r="B5" s="10">
        <v>710702</v>
      </c>
      <c r="C5" s="10" t="s">
        <v>139</v>
      </c>
      <c r="D5" s="10">
        <v>3793.5</v>
      </c>
      <c r="E5" s="10">
        <v>44013</v>
      </c>
      <c r="F5" s="10">
        <v>22761</v>
      </c>
      <c r="G5" s="10">
        <v>10432.125</v>
      </c>
      <c r="I5" s="10">
        <v>4</v>
      </c>
      <c r="J5" s="10">
        <f t="shared" si="0"/>
        <v>1108643</v>
      </c>
      <c r="K5" s="10">
        <f t="shared" si="1"/>
        <v>156</v>
      </c>
    </row>
    <row r="6" spans="1:11" x14ac:dyDescent="0.25">
      <c r="A6" s="10">
        <v>5</v>
      </c>
      <c r="B6" s="10">
        <v>283378</v>
      </c>
      <c r="C6" s="10" t="s">
        <v>140</v>
      </c>
      <c r="D6" s="10">
        <v>4492.5</v>
      </c>
      <c r="E6" s="10">
        <v>43922</v>
      </c>
      <c r="F6" s="10">
        <v>22462.5</v>
      </c>
      <c r="G6" s="10">
        <v>8985</v>
      </c>
      <c r="I6" s="10">
        <v>5</v>
      </c>
      <c r="J6" s="10">
        <f t="shared" si="0"/>
        <v>725758.5</v>
      </c>
      <c r="K6" s="10">
        <f t="shared" si="1"/>
        <v>114</v>
      </c>
    </row>
    <row r="7" spans="1:11" x14ac:dyDescent="0.25">
      <c r="A7" s="10">
        <v>3</v>
      </c>
      <c r="B7" s="10">
        <v>239419</v>
      </c>
      <c r="C7" s="10" t="s">
        <v>140</v>
      </c>
      <c r="D7" s="10">
        <v>4251</v>
      </c>
      <c r="E7" s="10">
        <v>43831</v>
      </c>
      <c r="F7" s="10">
        <v>21255</v>
      </c>
      <c r="G7" s="10">
        <v>8502</v>
      </c>
    </row>
    <row r="8" spans="1:11" x14ac:dyDescent="0.25">
      <c r="A8" s="10">
        <v>4</v>
      </c>
      <c r="B8" s="10">
        <v>739483</v>
      </c>
      <c r="C8" s="10" t="s">
        <v>141</v>
      </c>
      <c r="D8" s="10">
        <v>4219.5</v>
      </c>
      <c r="E8" s="10">
        <v>43922</v>
      </c>
      <c r="F8" s="10">
        <v>21097.5</v>
      </c>
      <c r="G8" s="10">
        <v>9282.9000000000015</v>
      </c>
    </row>
    <row r="9" spans="1:11" x14ac:dyDescent="0.25">
      <c r="A9" s="10">
        <v>3</v>
      </c>
      <c r="B9" s="10">
        <v>253399</v>
      </c>
      <c r="C9" s="10" t="s">
        <v>140</v>
      </c>
      <c r="D9" s="10">
        <v>4026</v>
      </c>
      <c r="E9" s="10">
        <v>44013</v>
      </c>
      <c r="F9" s="10">
        <v>20130</v>
      </c>
      <c r="G9" s="10">
        <v>8052</v>
      </c>
    </row>
    <row r="10" spans="1:11" x14ac:dyDescent="0.25">
      <c r="A10" s="10">
        <v>4</v>
      </c>
      <c r="B10" s="10">
        <v>361305</v>
      </c>
      <c r="C10" s="10" t="s">
        <v>140</v>
      </c>
      <c r="D10" s="10">
        <v>3945</v>
      </c>
      <c r="E10" s="10">
        <v>43831</v>
      </c>
      <c r="F10" s="10">
        <v>19725</v>
      </c>
      <c r="G10" s="10">
        <v>7890</v>
      </c>
    </row>
    <row r="11" spans="1:11" x14ac:dyDescent="0.25">
      <c r="A11" s="10">
        <v>2</v>
      </c>
      <c r="B11" s="10">
        <v>603195</v>
      </c>
      <c r="C11" s="10" t="s">
        <v>140</v>
      </c>
      <c r="D11" s="10">
        <v>3801</v>
      </c>
      <c r="E11" s="10">
        <v>43922</v>
      </c>
      <c r="F11" s="10">
        <v>19005</v>
      </c>
      <c r="G11" s="10">
        <v>7602</v>
      </c>
    </row>
    <row r="12" spans="1:11" x14ac:dyDescent="0.25">
      <c r="A12" s="10">
        <v>2</v>
      </c>
      <c r="B12" s="10">
        <v>643111</v>
      </c>
      <c r="C12" s="10" t="s">
        <v>140</v>
      </c>
      <c r="D12" s="10">
        <v>3675</v>
      </c>
      <c r="E12" s="10">
        <v>43922</v>
      </c>
      <c r="F12" s="10">
        <v>18375</v>
      </c>
      <c r="G12" s="10">
        <v>7350</v>
      </c>
    </row>
    <row r="13" spans="1:11" x14ac:dyDescent="0.25">
      <c r="A13" s="10">
        <v>4</v>
      </c>
      <c r="B13" s="10">
        <v>861720</v>
      </c>
      <c r="C13" s="10" t="s">
        <v>139</v>
      </c>
      <c r="D13" s="10">
        <v>2966</v>
      </c>
      <c r="E13" s="10">
        <v>43739</v>
      </c>
      <c r="F13" s="10">
        <v>17796</v>
      </c>
      <c r="G13" s="10">
        <v>8156.5</v>
      </c>
    </row>
    <row r="14" spans="1:11" x14ac:dyDescent="0.25">
      <c r="A14" s="10">
        <v>3</v>
      </c>
      <c r="B14" s="10">
        <v>272552</v>
      </c>
      <c r="C14" s="10" t="s">
        <v>141</v>
      </c>
      <c r="D14" s="10">
        <v>3520.5</v>
      </c>
      <c r="E14" s="10">
        <v>43922</v>
      </c>
      <c r="F14" s="10">
        <v>17602.5</v>
      </c>
      <c r="G14" s="10">
        <v>7745.1</v>
      </c>
    </row>
    <row r="15" spans="1:11" x14ac:dyDescent="0.25">
      <c r="A15" s="10">
        <v>4</v>
      </c>
      <c r="B15" s="10">
        <v>459019</v>
      </c>
      <c r="C15" s="10" t="s">
        <v>140</v>
      </c>
      <c r="D15" s="10">
        <v>3513</v>
      </c>
      <c r="E15" s="10">
        <v>44013</v>
      </c>
      <c r="F15" s="10">
        <v>17565</v>
      </c>
      <c r="G15" s="10">
        <v>7026</v>
      </c>
    </row>
    <row r="16" spans="1:11" x14ac:dyDescent="0.25">
      <c r="A16" s="10">
        <v>2</v>
      </c>
      <c r="B16" s="10">
        <v>628402</v>
      </c>
      <c r="C16" s="10" t="s">
        <v>140</v>
      </c>
      <c r="D16" s="10">
        <v>3495</v>
      </c>
      <c r="E16" s="10">
        <v>43831</v>
      </c>
      <c r="F16" s="10">
        <v>17475</v>
      </c>
      <c r="G16" s="10">
        <v>6990</v>
      </c>
    </row>
    <row r="17" spans="1:7" x14ac:dyDescent="0.25">
      <c r="A17" s="10">
        <v>3</v>
      </c>
      <c r="B17" s="10">
        <v>567117</v>
      </c>
      <c r="C17" s="10" t="s">
        <v>139</v>
      </c>
      <c r="D17" s="10">
        <v>2907</v>
      </c>
      <c r="E17" s="10">
        <v>43983</v>
      </c>
      <c r="F17" s="10">
        <v>17442</v>
      </c>
      <c r="G17" s="10">
        <v>7994.25</v>
      </c>
    </row>
    <row r="18" spans="1:7" x14ac:dyDescent="0.25">
      <c r="A18" s="10">
        <v>2</v>
      </c>
      <c r="B18" s="10">
        <v>426268</v>
      </c>
      <c r="C18" s="10" t="s">
        <v>139</v>
      </c>
      <c r="D18" s="10">
        <v>2877</v>
      </c>
      <c r="E18" s="10">
        <v>44105</v>
      </c>
      <c r="F18" s="10">
        <v>17262</v>
      </c>
      <c r="G18" s="10">
        <v>7911.75</v>
      </c>
    </row>
    <row r="19" spans="1:7" x14ac:dyDescent="0.25">
      <c r="A19" s="10">
        <v>2</v>
      </c>
      <c r="B19" s="10">
        <v>824253</v>
      </c>
      <c r="C19" s="10" t="s">
        <v>140</v>
      </c>
      <c r="D19" s="10">
        <v>3450</v>
      </c>
      <c r="E19" s="10">
        <v>44013</v>
      </c>
      <c r="F19" s="10">
        <v>17250</v>
      </c>
      <c r="G19" s="10">
        <v>6900</v>
      </c>
    </row>
    <row r="20" spans="1:7" x14ac:dyDescent="0.25">
      <c r="A20" s="10">
        <v>5</v>
      </c>
      <c r="B20" s="10">
        <v>165918</v>
      </c>
      <c r="C20" s="10" t="s">
        <v>139</v>
      </c>
      <c r="D20" s="10">
        <v>2861</v>
      </c>
      <c r="E20" s="10">
        <v>43831</v>
      </c>
      <c r="F20" s="10">
        <v>17166</v>
      </c>
      <c r="G20" s="10">
        <v>7867.75</v>
      </c>
    </row>
    <row r="21" spans="1:7" x14ac:dyDescent="0.25">
      <c r="A21" s="10">
        <v>3</v>
      </c>
      <c r="B21" s="10">
        <v>261362</v>
      </c>
      <c r="C21" s="10" t="s">
        <v>141</v>
      </c>
      <c r="D21" s="10">
        <v>3421.5</v>
      </c>
      <c r="E21" s="10">
        <v>44013</v>
      </c>
      <c r="F21" s="10">
        <v>17107.5</v>
      </c>
      <c r="G21" s="10">
        <v>7527.3</v>
      </c>
    </row>
    <row r="22" spans="1:7" x14ac:dyDescent="0.25">
      <c r="A22" s="10">
        <v>5</v>
      </c>
      <c r="B22" s="10">
        <v>864063</v>
      </c>
      <c r="C22" s="10" t="s">
        <v>139</v>
      </c>
      <c r="D22" s="10">
        <v>2832</v>
      </c>
      <c r="E22" s="10">
        <v>44044</v>
      </c>
      <c r="F22" s="10">
        <v>16992</v>
      </c>
      <c r="G22" s="10">
        <v>7788</v>
      </c>
    </row>
    <row r="23" spans="1:7" x14ac:dyDescent="0.25">
      <c r="A23" s="10">
        <v>4</v>
      </c>
      <c r="B23" s="10">
        <v>765655</v>
      </c>
      <c r="C23" s="10" t="s">
        <v>142</v>
      </c>
      <c r="D23" s="10">
        <v>4243.5</v>
      </c>
      <c r="E23" s="10">
        <v>43922</v>
      </c>
      <c r="F23" s="10">
        <v>16974</v>
      </c>
      <c r="G23" s="10">
        <v>6365.25</v>
      </c>
    </row>
    <row r="24" spans="1:7" x14ac:dyDescent="0.25">
      <c r="A24" s="10">
        <v>3</v>
      </c>
      <c r="B24" s="10">
        <v>853295</v>
      </c>
      <c r="C24" s="10" t="s">
        <v>139</v>
      </c>
      <c r="D24" s="10">
        <v>2826</v>
      </c>
      <c r="E24" s="10">
        <v>43952</v>
      </c>
      <c r="F24" s="10">
        <v>16956</v>
      </c>
      <c r="G24" s="10">
        <v>7771.5</v>
      </c>
    </row>
    <row r="25" spans="1:7" x14ac:dyDescent="0.25">
      <c r="A25" s="10">
        <v>1</v>
      </c>
      <c r="B25" s="10">
        <v>685153</v>
      </c>
      <c r="C25" s="10" t="s">
        <v>139</v>
      </c>
      <c r="D25" s="10">
        <v>2821</v>
      </c>
      <c r="E25" s="10">
        <v>44044</v>
      </c>
      <c r="F25" s="10">
        <v>16926</v>
      </c>
      <c r="G25" s="10">
        <v>7757.75</v>
      </c>
    </row>
    <row r="26" spans="1:7" x14ac:dyDescent="0.25">
      <c r="A26" s="10">
        <v>1</v>
      </c>
      <c r="B26" s="10">
        <v>494115</v>
      </c>
      <c r="C26" s="10" t="s">
        <v>139</v>
      </c>
      <c r="D26" s="10">
        <v>2805</v>
      </c>
      <c r="E26" s="10">
        <v>43709</v>
      </c>
      <c r="F26" s="10">
        <v>16830</v>
      </c>
      <c r="G26" s="10">
        <v>7713.75</v>
      </c>
    </row>
    <row r="27" spans="1:7" x14ac:dyDescent="0.25">
      <c r="A27" s="10">
        <v>3</v>
      </c>
      <c r="B27" s="10">
        <v>218006</v>
      </c>
      <c r="C27" s="10" t="s">
        <v>139</v>
      </c>
      <c r="D27" s="10">
        <v>2755</v>
      </c>
      <c r="E27" s="10">
        <v>43862</v>
      </c>
      <c r="F27" s="10">
        <v>16530</v>
      </c>
      <c r="G27" s="10">
        <v>7576.25</v>
      </c>
    </row>
    <row r="28" spans="1:7" x14ac:dyDescent="0.25">
      <c r="A28" s="10">
        <v>2</v>
      </c>
      <c r="B28" s="10">
        <v>104326</v>
      </c>
      <c r="C28" s="10" t="s">
        <v>141</v>
      </c>
      <c r="D28" s="10">
        <v>3199.5</v>
      </c>
      <c r="E28" s="10">
        <v>44013</v>
      </c>
      <c r="F28" s="10">
        <v>15997.5</v>
      </c>
      <c r="G28" s="10">
        <v>7038.9000000000005</v>
      </c>
    </row>
    <row r="29" spans="1:7" x14ac:dyDescent="0.25">
      <c r="A29" s="10">
        <v>4</v>
      </c>
      <c r="B29" s="10">
        <v>632477</v>
      </c>
      <c r="C29" s="10" t="s">
        <v>139</v>
      </c>
      <c r="D29" s="10">
        <v>2665</v>
      </c>
      <c r="E29" s="10">
        <v>44136</v>
      </c>
      <c r="F29" s="10">
        <v>15990</v>
      </c>
      <c r="G29" s="10">
        <v>7328.75</v>
      </c>
    </row>
    <row r="30" spans="1:7" x14ac:dyDescent="0.25">
      <c r="A30" s="10">
        <v>4</v>
      </c>
      <c r="B30" s="10">
        <v>558048</v>
      </c>
      <c r="C30" s="10" t="s">
        <v>139</v>
      </c>
      <c r="D30" s="10">
        <v>2646</v>
      </c>
      <c r="E30" s="10">
        <v>43709</v>
      </c>
      <c r="F30" s="10">
        <v>15876</v>
      </c>
      <c r="G30" s="10">
        <v>7276.5</v>
      </c>
    </row>
    <row r="31" spans="1:7" x14ac:dyDescent="0.25">
      <c r="A31" s="10">
        <v>3</v>
      </c>
      <c r="B31" s="10">
        <v>382237</v>
      </c>
      <c r="C31" s="10" t="s">
        <v>141</v>
      </c>
      <c r="D31" s="10">
        <v>3165</v>
      </c>
      <c r="E31" s="10">
        <v>43831</v>
      </c>
      <c r="F31" s="10">
        <v>15825</v>
      </c>
      <c r="G31" s="10">
        <v>6963.0000000000009</v>
      </c>
    </row>
    <row r="32" spans="1:7" x14ac:dyDescent="0.25">
      <c r="A32" s="10">
        <v>4</v>
      </c>
      <c r="B32" s="10">
        <v>488771</v>
      </c>
      <c r="C32" s="10" t="s">
        <v>139</v>
      </c>
      <c r="D32" s="10">
        <v>2632</v>
      </c>
      <c r="E32" s="10">
        <v>43983</v>
      </c>
      <c r="F32" s="10">
        <v>15792</v>
      </c>
      <c r="G32" s="10">
        <v>7238</v>
      </c>
    </row>
    <row r="33" spans="1:7" x14ac:dyDescent="0.25">
      <c r="A33" s="10">
        <v>2</v>
      </c>
      <c r="B33" s="10">
        <v>507202</v>
      </c>
      <c r="C33" s="10" t="s">
        <v>139</v>
      </c>
      <c r="D33" s="10">
        <v>2628</v>
      </c>
      <c r="E33" s="10">
        <v>43922</v>
      </c>
      <c r="F33" s="10">
        <v>15768</v>
      </c>
      <c r="G33" s="10">
        <v>7227</v>
      </c>
    </row>
    <row r="34" spans="1:7" x14ac:dyDescent="0.25">
      <c r="A34" s="10">
        <v>5</v>
      </c>
      <c r="B34" s="10">
        <v>814769</v>
      </c>
      <c r="C34" s="10" t="s">
        <v>139</v>
      </c>
      <c r="D34" s="10">
        <v>2605</v>
      </c>
      <c r="E34" s="10">
        <v>43770</v>
      </c>
      <c r="F34" s="10">
        <v>15630</v>
      </c>
      <c r="G34" s="10">
        <v>7163.75</v>
      </c>
    </row>
    <row r="35" spans="1:7" x14ac:dyDescent="0.25">
      <c r="A35" s="10">
        <v>4</v>
      </c>
      <c r="B35" s="10">
        <v>208456</v>
      </c>
      <c r="C35" s="10" t="s">
        <v>139</v>
      </c>
      <c r="D35" s="10">
        <v>2574</v>
      </c>
      <c r="E35" s="10">
        <v>43770</v>
      </c>
      <c r="F35" s="10">
        <v>15444</v>
      </c>
      <c r="G35" s="10">
        <v>7078.5</v>
      </c>
    </row>
    <row r="36" spans="1:7" x14ac:dyDescent="0.25">
      <c r="A36" s="10">
        <v>2</v>
      </c>
      <c r="B36" s="10">
        <v>752353</v>
      </c>
      <c r="C36" s="10" t="s">
        <v>139</v>
      </c>
      <c r="D36" s="10">
        <v>2536</v>
      </c>
      <c r="E36" s="10">
        <v>43770</v>
      </c>
      <c r="F36" s="10">
        <v>15216</v>
      </c>
      <c r="G36" s="10">
        <v>6974</v>
      </c>
    </row>
    <row r="37" spans="1:7" x14ac:dyDescent="0.25">
      <c r="A37" s="10">
        <v>3</v>
      </c>
      <c r="B37" s="10">
        <v>215670</v>
      </c>
      <c r="C37" s="10" t="s">
        <v>141</v>
      </c>
      <c r="D37" s="10">
        <v>2993</v>
      </c>
      <c r="E37" s="10">
        <v>43891</v>
      </c>
      <c r="F37" s="10">
        <v>14965</v>
      </c>
      <c r="G37" s="10">
        <v>6584.6</v>
      </c>
    </row>
    <row r="38" spans="1:7" x14ac:dyDescent="0.25">
      <c r="A38" s="10">
        <v>3</v>
      </c>
      <c r="B38" s="10">
        <v>788375</v>
      </c>
      <c r="C38" s="10" t="s">
        <v>140</v>
      </c>
      <c r="D38" s="10">
        <v>2993</v>
      </c>
      <c r="E38" s="10">
        <v>44075</v>
      </c>
      <c r="F38" s="10">
        <v>14965</v>
      </c>
      <c r="G38" s="10">
        <v>5986</v>
      </c>
    </row>
    <row r="39" spans="1:7" x14ac:dyDescent="0.25">
      <c r="A39" s="10">
        <v>2</v>
      </c>
      <c r="B39" s="10">
        <v>440377</v>
      </c>
      <c r="C39" s="10" t="s">
        <v>140</v>
      </c>
      <c r="D39" s="10">
        <v>2992</v>
      </c>
      <c r="E39" s="10">
        <v>43739</v>
      </c>
      <c r="F39" s="10">
        <v>14960</v>
      </c>
      <c r="G39" s="10">
        <v>5984</v>
      </c>
    </row>
    <row r="40" spans="1:7" x14ac:dyDescent="0.25">
      <c r="A40" s="10">
        <v>3</v>
      </c>
      <c r="B40" s="10">
        <v>508782</v>
      </c>
      <c r="C40" s="10" t="s">
        <v>140</v>
      </c>
      <c r="D40" s="10">
        <v>2992</v>
      </c>
      <c r="E40" s="10">
        <v>43891</v>
      </c>
      <c r="F40" s="10">
        <v>14960</v>
      </c>
      <c r="G40" s="10">
        <v>5984</v>
      </c>
    </row>
    <row r="41" spans="1:7" x14ac:dyDescent="0.25">
      <c r="A41" s="10">
        <v>3</v>
      </c>
      <c r="B41" s="10">
        <v>288851</v>
      </c>
      <c r="C41" s="10" t="s">
        <v>140</v>
      </c>
      <c r="D41" s="10">
        <v>2988</v>
      </c>
      <c r="E41" s="10">
        <v>44013</v>
      </c>
      <c r="F41" s="10">
        <v>14940</v>
      </c>
      <c r="G41" s="10">
        <v>5976</v>
      </c>
    </row>
    <row r="42" spans="1:7" x14ac:dyDescent="0.25">
      <c r="A42" s="10">
        <v>3</v>
      </c>
      <c r="B42" s="10">
        <v>253215</v>
      </c>
      <c r="C42" s="10" t="s">
        <v>141</v>
      </c>
      <c r="D42" s="10">
        <v>2966</v>
      </c>
      <c r="E42" s="10">
        <v>43739</v>
      </c>
      <c r="F42" s="10">
        <v>14830</v>
      </c>
      <c r="G42" s="10">
        <v>6525.2000000000007</v>
      </c>
    </row>
    <row r="43" spans="1:7" x14ac:dyDescent="0.25">
      <c r="A43" s="10">
        <v>4</v>
      </c>
      <c r="B43" s="10">
        <v>233911</v>
      </c>
      <c r="C43" s="10" t="s">
        <v>139</v>
      </c>
      <c r="D43" s="10">
        <v>2460</v>
      </c>
      <c r="E43" s="10">
        <v>44013</v>
      </c>
      <c r="F43" s="10">
        <v>14760</v>
      </c>
      <c r="G43" s="10">
        <v>6765</v>
      </c>
    </row>
    <row r="44" spans="1:7" x14ac:dyDescent="0.25">
      <c r="A44" s="10">
        <v>5</v>
      </c>
      <c r="B44" s="10">
        <v>854455</v>
      </c>
      <c r="C44" s="10" t="s">
        <v>140</v>
      </c>
      <c r="D44" s="10">
        <v>2931</v>
      </c>
      <c r="E44" s="10">
        <v>43709</v>
      </c>
      <c r="F44" s="10">
        <v>14655</v>
      </c>
      <c r="G44" s="10">
        <v>5862</v>
      </c>
    </row>
    <row r="45" spans="1:7" x14ac:dyDescent="0.25">
      <c r="A45" s="10">
        <v>4</v>
      </c>
      <c r="B45" s="10">
        <v>727940</v>
      </c>
      <c r="C45" s="10" t="s">
        <v>139</v>
      </c>
      <c r="D45" s="10">
        <v>2438</v>
      </c>
      <c r="E45" s="10">
        <v>43800</v>
      </c>
      <c r="F45" s="10">
        <v>14628</v>
      </c>
      <c r="G45" s="10">
        <v>6704.5</v>
      </c>
    </row>
    <row r="46" spans="1:7" x14ac:dyDescent="0.25">
      <c r="A46" s="10">
        <v>3</v>
      </c>
      <c r="B46" s="10">
        <v>549329</v>
      </c>
      <c r="C46" s="10" t="s">
        <v>140</v>
      </c>
      <c r="D46" s="10">
        <v>2918</v>
      </c>
      <c r="E46" s="10">
        <v>43952</v>
      </c>
      <c r="F46" s="10">
        <v>14590</v>
      </c>
      <c r="G46" s="10">
        <v>5836</v>
      </c>
    </row>
    <row r="47" spans="1:7" x14ac:dyDescent="0.25">
      <c r="A47" s="10">
        <v>4</v>
      </c>
      <c r="B47" s="10">
        <v>673372</v>
      </c>
      <c r="C47" s="10" t="s">
        <v>139</v>
      </c>
      <c r="D47" s="10">
        <v>2431</v>
      </c>
      <c r="E47" s="10">
        <v>44166</v>
      </c>
      <c r="F47" s="10">
        <v>14586</v>
      </c>
      <c r="G47" s="10">
        <v>6685.25</v>
      </c>
    </row>
    <row r="48" spans="1:7" x14ac:dyDescent="0.25">
      <c r="A48" s="10">
        <v>3</v>
      </c>
      <c r="B48" s="10">
        <v>898886</v>
      </c>
      <c r="C48" s="10" t="s">
        <v>140</v>
      </c>
      <c r="D48" s="10">
        <v>2914</v>
      </c>
      <c r="E48" s="10">
        <v>44105</v>
      </c>
      <c r="F48" s="10">
        <v>14570</v>
      </c>
      <c r="G48" s="10">
        <v>5828</v>
      </c>
    </row>
    <row r="49" spans="1:7" x14ac:dyDescent="0.25">
      <c r="A49" s="10">
        <v>5</v>
      </c>
      <c r="B49" s="10">
        <v>841420</v>
      </c>
      <c r="C49" s="10" t="s">
        <v>141</v>
      </c>
      <c r="D49" s="10">
        <v>2914</v>
      </c>
      <c r="E49" s="10">
        <v>44105</v>
      </c>
      <c r="F49" s="10">
        <v>14570</v>
      </c>
      <c r="G49" s="10">
        <v>6410.8</v>
      </c>
    </row>
    <row r="50" spans="1:7" x14ac:dyDescent="0.25">
      <c r="A50" s="10">
        <v>3</v>
      </c>
      <c r="B50" s="10">
        <v>755930</v>
      </c>
      <c r="C50" s="10" t="s">
        <v>141</v>
      </c>
      <c r="D50" s="10">
        <v>2907</v>
      </c>
      <c r="E50" s="10">
        <v>43983</v>
      </c>
      <c r="F50" s="10">
        <v>14535</v>
      </c>
      <c r="G50" s="10">
        <v>6395.4000000000005</v>
      </c>
    </row>
    <row r="51" spans="1:7" x14ac:dyDescent="0.25">
      <c r="A51" s="10">
        <v>4</v>
      </c>
      <c r="B51" s="10">
        <v>160202</v>
      </c>
      <c r="C51" s="10" t="s">
        <v>140</v>
      </c>
      <c r="D51" s="10">
        <v>2905</v>
      </c>
      <c r="E51" s="10">
        <v>44136</v>
      </c>
      <c r="F51" s="10">
        <v>14525</v>
      </c>
      <c r="G51" s="10">
        <v>5810</v>
      </c>
    </row>
    <row r="52" spans="1:7" x14ac:dyDescent="0.25">
      <c r="A52" s="10">
        <v>3</v>
      </c>
      <c r="B52" s="10">
        <v>271981</v>
      </c>
      <c r="C52" s="10" t="s">
        <v>141</v>
      </c>
      <c r="D52" s="10">
        <v>2876</v>
      </c>
      <c r="E52" s="10">
        <v>44075</v>
      </c>
      <c r="F52" s="10">
        <v>14380</v>
      </c>
      <c r="G52" s="10">
        <v>6327.2000000000007</v>
      </c>
    </row>
    <row r="53" spans="1:7" x14ac:dyDescent="0.25">
      <c r="A53" s="10">
        <v>5</v>
      </c>
      <c r="B53" s="10">
        <v>177011</v>
      </c>
      <c r="C53" s="10" t="s">
        <v>140</v>
      </c>
      <c r="D53" s="10">
        <v>2852</v>
      </c>
      <c r="E53" s="10">
        <v>44166</v>
      </c>
      <c r="F53" s="10">
        <v>14260</v>
      </c>
      <c r="G53" s="10">
        <v>5704</v>
      </c>
    </row>
    <row r="54" spans="1:7" x14ac:dyDescent="0.25">
      <c r="A54" s="10">
        <v>4</v>
      </c>
      <c r="B54" s="10">
        <v>251968</v>
      </c>
      <c r="C54" s="10" t="s">
        <v>140</v>
      </c>
      <c r="D54" s="10">
        <v>2851</v>
      </c>
      <c r="E54" s="10">
        <v>43952</v>
      </c>
      <c r="F54" s="10">
        <v>14255</v>
      </c>
      <c r="G54" s="10">
        <v>5702</v>
      </c>
    </row>
    <row r="55" spans="1:7" x14ac:dyDescent="0.25">
      <c r="A55" s="10">
        <v>2</v>
      </c>
      <c r="B55" s="10">
        <v>374115</v>
      </c>
      <c r="C55" s="10" t="s">
        <v>141</v>
      </c>
      <c r="D55" s="10">
        <v>2844</v>
      </c>
      <c r="E55" s="10">
        <v>43952</v>
      </c>
      <c r="F55" s="10">
        <v>14220</v>
      </c>
      <c r="G55" s="10">
        <v>6256.8</v>
      </c>
    </row>
    <row r="56" spans="1:7" x14ac:dyDescent="0.25">
      <c r="A56" s="10">
        <v>4</v>
      </c>
      <c r="B56" s="10">
        <v>507642</v>
      </c>
      <c r="C56" s="10" t="s">
        <v>139</v>
      </c>
      <c r="D56" s="10">
        <v>2338</v>
      </c>
      <c r="E56" s="10">
        <v>43983</v>
      </c>
      <c r="F56" s="10">
        <v>14028</v>
      </c>
      <c r="G56" s="10">
        <v>6429.5</v>
      </c>
    </row>
    <row r="57" spans="1:7" x14ac:dyDescent="0.25">
      <c r="A57" s="10">
        <v>4</v>
      </c>
      <c r="B57" s="10">
        <v>307196</v>
      </c>
      <c r="C57" s="10" t="s">
        <v>140</v>
      </c>
      <c r="D57" s="10">
        <v>2797</v>
      </c>
      <c r="E57" s="10">
        <v>44166</v>
      </c>
      <c r="F57" s="10">
        <v>13985</v>
      </c>
      <c r="G57" s="10">
        <v>5594</v>
      </c>
    </row>
    <row r="58" spans="1:7" x14ac:dyDescent="0.25">
      <c r="A58" s="10">
        <v>5</v>
      </c>
      <c r="B58" s="10">
        <v>867252</v>
      </c>
      <c r="C58" s="10" t="s">
        <v>140</v>
      </c>
      <c r="D58" s="10">
        <v>2763</v>
      </c>
      <c r="E58" s="10">
        <v>43770</v>
      </c>
      <c r="F58" s="10">
        <v>13815</v>
      </c>
      <c r="G58" s="10">
        <v>5526</v>
      </c>
    </row>
    <row r="59" spans="1:7" x14ac:dyDescent="0.25">
      <c r="A59" s="10">
        <v>4</v>
      </c>
      <c r="B59" s="10">
        <v>410583</v>
      </c>
      <c r="C59" s="10" t="s">
        <v>141</v>
      </c>
      <c r="D59" s="10">
        <v>2761</v>
      </c>
      <c r="E59" s="10">
        <v>43709</v>
      </c>
      <c r="F59" s="10">
        <v>13805</v>
      </c>
      <c r="G59" s="10">
        <v>6074.2000000000007</v>
      </c>
    </row>
    <row r="60" spans="1:7" x14ac:dyDescent="0.25">
      <c r="A60" s="10">
        <v>3</v>
      </c>
      <c r="B60" s="10">
        <v>876370</v>
      </c>
      <c r="C60" s="10" t="s">
        <v>142</v>
      </c>
      <c r="D60" s="10">
        <v>3445.5</v>
      </c>
      <c r="E60" s="10">
        <v>43922</v>
      </c>
      <c r="F60" s="10">
        <v>13782</v>
      </c>
      <c r="G60" s="10">
        <v>5168.25</v>
      </c>
    </row>
    <row r="61" spans="1:7" x14ac:dyDescent="0.25">
      <c r="A61" s="10">
        <v>3</v>
      </c>
      <c r="B61" s="10">
        <v>378254</v>
      </c>
      <c r="C61" s="10" t="s">
        <v>139</v>
      </c>
      <c r="D61" s="10">
        <v>2294</v>
      </c>
      <c r="E61" s="10">
        <v>43739</v>
      </c>
      <c r="F61" s="10">
        <v>13764</v>
      </c>
      <c r="G61" s="10">
        <v>6308.5</v>
      </c>
    </row>
    <row r="62" spans="1:7" x14ac:dyDescent="0.25">
      <c r="A62" s="10">
        <v>3</v>
      </c>
      <c r="B62" s="10">
        <v>736328</v>
      </c>
      <c r="C62" s="10" t="s">
        <v>141</v>
      </c>
      <c r="D62" s="10">
        <v>2750</v>
      </c>
      <c r="E62" s="10">
        <v>43862</v>
      </c>
      <c r="F62" s="10">
        <v>13750</v>
      </c>
      <c r="G62" s="10">
        <v>6050.0000000000009</v>
      </c>
    </row>
    <row r="63" spans="1:7" x14ac:dyDescent="0.25">
      <c r="A63" s="10">
        <v>4</v>
      </c>
      <c r="B63" s="10">
        <v>723364</v>
      </c>
      <c r="C63" s="10" t="s">
        <v>141</v>
      </c>
      <c r="D63" s="10">
        <v>2734</v>
      </c>
      <c r="E63" s="10">
        <v>44105</v>
      </c>
      <c r="F63" s="10">
        <v>13670</v>
      </c>
      <c r="G63" s="10">
        <v>6014.8</v>
      </c>
    </row>
    <row r="64" spans="1:7" x14ac:dyDescent="0.25">
      <c r="A64" s="10">
        <v>2</v>
      </c>
      <c r="B64" s="10">
        <v>306694</v>
      </c>
      <c r="C64" s="10" t="s">
        <v>140</v>
      </c>
      <c r="D64" s="10">
        <v>2729</v>
      </c>
      <c r="E64" s="10">
        <v>44166</v>
      </c>
      <c r="F64" s="10">
        <v>13645</v>
      </c>
      <c r="G64" s="10">
        <v>5458</v>
      </c>
    </row>
    <row r="65" spans="1:7" x14ac:dyDescent="0.25">
      <c r="A65" s="10">
        <v>2</v>
      </c>
      <c r="B65" s="10">
        <v>209116</v>
      </c>
      <c r="C65" s="10" t="s">
        <v>140</v>
      </c>
      <c r="D65" s="10">
        <v>2708</v>
      </c>
      <c r="E65" s="10">
        <v>43862</v>
      </c>
      <c r="F65" s="10">
        <v>13540</v>
      </c>
      <c r="G65" s="10">
        <v>5416</v>
      </c>
    </row>
    <row r="66" spans="1:7" x14ac:dyDescent="0.25">
      <c r="A66" s="10">
        <v>3</v>
      </c>
      <c r="B66" s="10">
        <v>121808</v>
      </c>
      <c r="C66" s="10" t="s">
        <v>140</v>
      </c>
      <c r="D66" s="10">
        <v>2696</v>
      </c>
      <c r="E66" s="10">
        <v>44044</v>
      </c>
      <c r="F66" s="10">
        <v>13480</v>
      </c>
      <c r="G66" s="10">
        <v>5392</v>
      </c>
    </row>
    <row r="67" spans="1:7" x14ac:dyDescent="0.25">
      <c r="A67" s="10">
        <v>5</v>
      </c>
      <c r="B67" s="10">
        <v>335658</v>
      </c>
      <c r="C67" s="10" t="s">
        <v>140</v>
      </c>
      <c r="D67" s="10">
        <v>2689</v>
      </c>
      <c r="E67" s="10">
        <v>44105</v>
      </c>
      <c r="F67" s="10">
        <v>13445</v>
      </c>
      <c r="G67" s="10">
        <v>5378</v>
      </c>
    </row>
    <row r="68" spans="1:7" x14ac:dyDescent="0.25">
      <c r="A68" s="10">
        <v>4</v>
      </c>
      <c r="B68" s="10">
        <v>444225</v>
      </c>
      <c r="C68" s="10" t="s">
        <v>140</v>
      </c>
      <c r="D68" s="10">
        <v>2663</v>
      </c>
      <c r="E68" s="10">
        <v>44166</v>
      </c>
      <c r="F68" s="10">
        <v>13315</v>
      </c>
      <c r="G68" s="10">
        <v>5326</v>
      </c>
    </row>
    <row r="69" spans="1:7" x14ac:dyDescent="0.25">
      <c r="A69" s="10">
        <v>3</v>
      </c>
      <c r="B69" s="10">
        <v>388978</v>
      </c>
      <c r="C69" s="10" t="s">
        <v>140</v>
      </c>
      <c r="D69" s="10">
        <v>2641</v>
      </c>
      <c r="E69" s="10">
        <v>43862</v>
      </c>
      <c r="F69" s="10">
        <v>13205</v>
      </c>
      <c r="G69" s="10">
        <v>5282</v>
      </c>
    </row>
    <row r="70" spans="1:7" x14ac:dyDescent="0.25">
      <c r="A70" s="10">
        <v>2</v>
      </c>
      <c r="B70" s="10">
        <v>123693</v>
      </c>
      <c r="C70" s="10" t="s">
        <v>140</v>
      </c>
      <c r="D70" s="10">
        <v>2632</v>
      </c>
      <c r="E70" s="10">
        <v>43983</v>
      </c>
      <c r="F70" s="10">
        <v>13160</v>
      </c>
      <c r="G70" s="10">
        <v>5264</v>
      </c>
    </row>
    <row r="71" spans="1:7" x14ac:dyDescent="0.25">
      <c r="A71" s="10">
        <v>4</v>
      </c>
      <c r="B71" s="10">
        <v>424398</v>
      </c>
      <c r="C71" s="10" t="s">
        <v>141</v>
      </c>
      <c r="D71" s="10">
        <v>2629</v>
      </c>
      <c r="E71" s="10">
        <v>43831</v>
      </c>
      <c r="F71" s="10">
        <v>13145</v>
      </c>
      <c r="G71" s="10">
        <v>5783.8</v>
      </c>
    </row>
    <row r="72" spans="1:7" x14ac:dyDescent="0.25">
      <c r="A72" s="10">
        <v>5</v>
      </c>
      <c r="B72" s="10">
        <v>587035</v>
      </c>
      <c r="C72" s="10" t="s">
        <v>140</v>
      </c>
      <c r="D72" s="10">
        <v>2620</v>
      </c>
      <c r="E72" s="10">
        <v>44075</v>
      </c>
      <c r="F72" s="10">
        <v>13100</v>
      </c>
      <c r="G72" s="10">
        <v>5240</v>
      </c>
    </row>
    <row r="73" spans="1:7" x14ac:dyDescent="0.25">
      <c r="A73" s="10">
        <v>3</v>
      </c>
      <c r="B73" s="10">
        <v>375461</v>
      </c>
      <c r="C73" s="10" t="s">
        <v>139</v>
      </c>
      <c r="D73" s="10">
        <v>2177</v>
      </c>
      <c r="E73" s="10">
        <v>44105</v>
      </c>
      <c r="F73" s="10">
        <v>13062</v>
      </c>
      <c r="G73" s="10">
        <v>5986.75</v>
      </c>
    </row>
    <row r="74" spans="1:7" x14ac:dyDescent="0.25">
      <c r="A74" s="10">
        <v>1</v>
      </c>
      <c r="B74" s="10">
        <v>806592</v>
      </c>
      <c r="C74" s="10" t="s">
        <v>139</v>
      </c>
      <c r="D74" s="10">
        <v>2161</v>
      </c>
      <c r="E74" s="10">
        <v>43891</v>
      </c>
      <c r="F74" s="10">
        <v>12966</v>
      </c>
      <c r="G74" s="10">
        <v>5942.75</v>
      </c>
    </row>
    <row r="75" spans="1:7" x14ac:dyDescent="0.25">
      <c r="A75" s="10">
        <v>2</v>
      </c>
      <c r="B75" s="10">
        <v>431261</v>
      </c>
      <c r="C75" s="10" t="s">
        <v>139</v>
      </c>
      <c r="D75" s="10">
        <v>2145</v>
      </c>
      <c r="E75" s="10">
        <v>43739</v>
      </c>
      <c r="F75" s="10">
        <v>12870</v>
      </c>
      <c r="G75" s="10">
        <v>5898.75</v>
      </c>
    </row>
    <row r="76" spans="1:7" x14ac:dyDescent="0.25">
      <c r="A76" s="10">
        <v>4</v>
      </c>
      <c r="B76" s="10">
        <v>702523</v>
      </c>
      <c r="C76" s="10" t="s">
        <v>141</v>
      </c>
      <c r="D76" s="10">
        <v>2574</v>
      </c>
      <c r="E76" s="10">
        <v>44044</v>
      </c>
      <c r="F76" s="10">
        <v>12870</v>
      </c>
      <c r="G76" s="10">
        <v>5662.8</v>
      </c>
    </row>
    <row r="77" spans="1:7" x14ac:dyDescent="0.25">
      <c r="A77" s="10">
        <v>2</v>
      </c>
      <c r="B77" s="10">
        <v>334678</v>
      </c>
      <c r="C77" s="10" t="s">
        <v>140</v>
      </c>
      <c r="D77" s="10">
        <v>2565</v>
      </c>
      <c r="E77" s="10">
        <v>43831</v>
      </c>
      <c r="F77" s="10">
        <v>12825</v>
      </c>
      <c r="G77" s="10">
        <v>5130</v>
      </c>
    </row>
    <row r="78" spans="1:7" x14ac:dyDescent="0.25">
      <c r="A78" s="10">
        <v>3</v>
      </c>
      <c r="B78" s="10">
        <v>408804</v>
      </c>
      <c r="C78" s="10" t="s">
        <v>140</v>
      </c>
      <c r="D78" s="10">
        <v>2559</v>
      </c>
      <c r="E78" s="10">
        <v>44044</v>
      </c>
      <c r="F78" s="10">
        <v>12795</v>
      </c>
      <c r="G78" s="10">
        <v>5118</v>
      </c>
    </row>
    <row r="79" spans="1:7" x14ac:dyDescent="0.25">
      <c r="A79" s="10">
        <v>4</v>
      </c>
      <c r="B79" s="10">
        <v>519269</v>
      </c>
      <c r="C79" s="10" t="s">
        <v>141</v>
      </c>
      <c r="D79" s="10">
        <v>2548</v>
      </c>
      <c r="E79" s="10">
        <v>43770</v>
      </c>
      <c r="F79" s="10">
        <v>12740</v>
      </c>
      <c r="G79" s="10">
        <v>5605.6</v>
      </c>
    </row>
    <row r="80" spans="1:7" x14ac:dyDescent="0.25">
      <c r="A80" s="10">
        <v>3</v>
      </c>
      <c r="B80" s="10">
        <v>844763</v>
      </c>
      <c r="C80" s="10" t="s">
        <v>140</v>
      </c>
      <c r="D80" s="10">
        <v>2535</v>
      </c>
      <c r="E80" s="10">
        <v>43922</v>
      </c>
      <c r="F80" s="10">
        <v>12675</v>
      </c>
      <c r="G80" s="10">
        <v>5070</v>
      </c>
    </row>
    <row r="81" spans="1:7" x14ac:dyDescent="0.25">
      <c r="A81" s="10">
        <v>3</v>
      </c>
      <c r="B81" s="10">
        <v>436809</v>
      </c>
      <c r="C81" s="10" t="s">
        <v>140</v>
      </c>
      <c r="D81" s="10">
        <v>2532</v>
      </c>
      <c r="E81" s="10">
        <v>43922</v>
      </c>
      <c r="F81" s="10">
        <v>12660</v>
      </c>
      <c r="G81" s="10">
        <v>5064</v>
      </c>
    </row>
    <row r="82" spans="1:7" x14ac:dyDescent="0.25">
      <c r="A82" s="10">
        <v>5</v>
      </c>
      <c r="B82" s="10">
        <v>764088</v>
      </c>
      <c r="C82" s="10" t="s">
        <v>139</v>
      </c>
      <c r="D82" s="10">
        <v>2110</v>
      </c>
      <c r="E82" s="10">
        <v>44075</v>
      </c>
      <c r="F82" s="10">
        <v>12660</v>
      </c>
      <c r="G82" s="10">
        <v>5802.5</v>
      </c>
    </row>
    <row r="83" spans="1:7" x14ac:dyDescent="0.25">
      <c r="A83" s="10">
        <v>3</v>
      </c>
      <c r="B83" s="10">
        <v>684759</v>
      </c>
      <c r="C83" s="10" t="s">
        <v>140</v>
      </c>
      <c r="D83" s="10">
        <v>2518</v>
      </c>
      <c r="E83" s="10">
        <v>43983</v>
      </c>
      <c r="F83" s="10">
        <v>12590</v>
      </c>
      <c r="G83" s="10">
        <v>5036</v>
      </c>
    </row>
    <row r="84" spans="1:7" x14ac:dyDescent="0.25">
      <c r="A84" s="10">
        <v>2</v>
      </c>
      <c r="B84" s="10">
        <v>894331</v>
      </c>
      <c r="C84" s="10" t="s">
        <v>139</v>
      </c>
      <c r="D84" s="10">
        <v>2092</v>
      </c>
      <c r="E84" s="10">
        <v>43770</v>
      </c>
      <c r="F84" s="10">
        <v>12552</v>
      </c>
      <c r="G84" s="10">
        <v>5753</v>
      </c>
    </row>
    <row r="85" spans="1:7" x14ac:dyDescent="0.25">
      <c r="A85" s="10">
        <v>1</v>
      </c>
      <c r="B85" s="10">
        <v>529471</v>
      </c>
      <c r="C85" s="10" t="s">
        <v>139</v>
      </c>
      <c r="D85" s="10">
        <v>2087</v>
      </c>
      <c r="E85" s="10">
        <v>44075</v>
      </c>
      <c r="F85" s="10">
        <v>12522</v>
      </c>
      <c r="G85" s="10">
        <v>5739.25</v>
      </c>
    </row>
    <row r="86" spans="1:7" x14ac:dyDescent="0.25">
      <c r="A86" s="10">
        <v>1</v>
      </c>
      <c r="B86" s="10">
        <v>881268</v>
      </c>
      <c r="C86" s="10" t="s">
        <v>139</v>
      </c>
      <c r="D86" s="10">
        <v>2076</v>
      </c>
      <c r="E86" s="10">
        <v>43739</v>
      </c>
      <c r="F86" s="10">
        <v>12456</v>
      </c>
      <c r="G86" s="10">
        <v>5709</v>
      </c>
    </row>
    <row r="87" spans="1:7" x14ac:dyDescent="0.25">
      <c r="A87" s="10">
        <v>3</v>
      </c>
      <c r="B87" s="10">
        <v>683349</v>
      </c>
      <c r="C87" s="10" t="s">
        <v>141</v>
      </c>
      <c r="D87" s="10">
        <v>2475</v>
      </c>
      <c r="E87" s="10">
        <v>43891</v>
      </c>
      <c r="F87" s="10">
        <v>12375</v>
      </c>
      <c r="G87" s="10">
        <v>5445</v>
      </c>
    </row>
    <row r="88" spans="1:7" x14ac:dyDescent="0.25">
      <c r="A88" s="10">
        <v>4</v>
      </c>
      <c r="B88" s="10">
        <v>140516</v>
      </c>
      <c r="C88" s="10" t="s">
        <v>141</v>
      </c>
      <c r="D88" s="10">
        <v>2475</v>
      </c>
      <c r="E88" s="10">
        <v>44044</v>
      </c>
      <c r="F88" s="10">
        <v>12375</v>
      </c>
      <c r="G88" s="10">
        <v>5445</v>
      </c>
    </row>
    <row r="89" spans="1:7" x14ac:dyDescent="0.25">
      <c r="A89" s="10">
        <v>5</v>
      </c>
      <c r="B89" s="10">
        <v>703997</v>
      </c>
      <c r="C89" s="10" t="s">
        <v>140</v>
      </c>
      <c r="D89" s="10">
        <v>2472</v>
      </c>
      <c r="E89" s="10">
        <v>44075</v>
      </c>
      <c r="F89" s="10">
        <v>12360</v>
      </c>
      <c r="G89" s="10">
        <v>4944</v>
      </c>
    </row>
    <row r="90" spans="1:7" x14ac:dyDescent="0.25">
      <c r="A90" s="10">
        <v>3</v>
      </c>
      <c r="B90" s="10">
        <v>864409</v>
      </c>
      <c r="C90" s="10" t="s">
        <v>140</v>
      </c>
      <c r="D90" s="10">
        <v>2470</v>
      </c>
      <c r="E90" s="10">
        <v>43709</v>
      </c>
      <c r="F90" s="10">
        <v>12350</v>
      </c>
      <c r="G90" s="10">
        <v>4940</v>
      </c>
    </row>
    <row r="91" spans="1:7" x14ac:dyDescent="0.25">
      <c r="A91" s="10">
        <v>3</v>
      </c>
      <c r="B91" s="10">
        <v>496123</v>
      </c>
      <c r="C91" s="10" t="s">
        <v>140</v>
      </c>
      <c r="D91" s="10">
        <v>2460</v>
      </c>
      <c r="E91" s="10">
        <v>43983</v>
      </c>
      <c r="F91" s="10">
        <v>12300</v>
      </c>
      <c r="G91" s="10">
        <v>4920</v>
      </c>
    </row>
    <row r="92" spans="1:7" x14ac:dyDescent="0.25">
      <c r="A92" s="10">
        <v>3</v>
      </c>
      <c r="B92" s="10">
        <v>235897</v>
      </c>
      <c r="C92" s="10" t="s">
        <v>141</v>
      </c>
      <c r="D92" s="10">
        <v>2460</v>
      </c>
      <c r="E92" s="10">
        <v>43983</v>
      </c>
      <c r="F92" s="10">
        <v>12300</v>
      </c>
      <c r="G92" s="10">
        <v>5412</v>
      </c>
    </row>
    <row r="93" spans="1:7" x14ac:dyDescent="0.25">
      <c r="A93" s="10">
        <v>3</v>
      </c>
      <c r="B93" s="10">
        <v>120842</v>
      </c>
      <c r="C93" s="10" t="s">
        <v>140</v>
      </c>
      <c r="D93" s="10">
        <v>2441</v>
      </c>
      <c r="E93" s="10">
        <v>44105</v>
      </c>
      <c r="F93" s="10">
        <v>12205</v>
      </c>
      <c r="G93" s="10">
        <v>4882</v>
      </c>
    </row>
    <row r="94" spans="1:7" x14ac:dyDescent="0.25">
      <c r="A94" s="10">
        <v>2</v>
      </c>
      <c r="B94" s="10">
        <v>859158</v>
      </c>
      <c r="C94" s="10" t="s">
        <v>140</v>
      </c>
      <c r="D94" s="10">
        <v>2434.5</v>
      </c>
      <c r="E94" s="10">
        <v>43831</v>
      </c>
      <c r="F94" s="10">
        <v>12172.5</v>
      </c>
      <c r="G94" s="10">
        <v>4869</v>
      </c>
    </row>
    <row r="95" spans="1:7" x14ac:dyDescent="0.25">
      <c r="A95" s="10">
        <v>5</v>
      </c>
      <c r="B95" s="10">
        <v>115582</v>
      </c>
      <c r="C95" s="10" t="s">
        <v>140</v>
      </c>
      <c r="D95" s="10">
        <v>2431</v>
      </c>
      <c r="E95" s="10">
        <v>44166</v>
      </c>
      <c r="F95" s="10">
        <v>12155</v>
      </c>
      <c r="G95" s="10">
        <v>4862</v>
      </c>
    </row>
    <row r="96" spans="1:7" x14ac:dyDescent="0.25">
      <c r="A96" s="10">
        <v>4</v>
      </c>
      <c r="B96" s="10">
        <v>442121</v>
      </c>
      <c r="C96" s="10" t="s">
        <v>140</v>
      </c>
      <c r="D96" s="10">
        <v>2428</v>
      </c>
      <c r="E96" s="10">
        <v>43891</v>
      </c>
      <c r="F96" s="10">
        <v>12140</v>
      </c>
      <c r="G96" s="10">
        <v>4856</v>
      </c>
    </row>
    <row r="97" spans="1:7" x14ac:dyDescent="0.25">
      <c r="A97" s="10">
        <v>2</v>
      </c>
      <c r="B97" s="10">
        <v>146841</v>
      </c>
      <c r="C97" s="10" t="s">
        <v>140</v>
      </c>
      <c r="D97" s="10">
        <v>2425.5</v>
      </c>
      <c r="E97" s="10">
        <v>44013</v>
      </c>
      <c r="F97" s="10">
        <v>12127.5</v>
      </c>
      <c r="G97" s="10">
        <v>4851</v>
      </c>
    </row>
    <row r="98" spans="1:7" x14ac:dyDescent="0.25">
      <c r="A98" s="10">
        <v>5</v>
      </c>
      <c r="B98" s="10">
        <v>527753</v>
      </c>
      <c r="C98" s="10" t="s">
        <v>140</v>
      </c>
      <c r="D98" s="10">
        <v>2417</v>
      </c>
      <c r="E98" s="10">
        <v>43831</v>
      </c>
      <c r="F98" s="10">
        <v>12085</v>
      </c>
      <c r="G98" s="10">
        <v>4834</v>
      </c>
    </row>
    <row r="99" spans="1:7" x14ac:dyDescent="0.25">
      <c r="A99" s="10">
        <v>4</v>
      </c>
      <c r="B99" s="10">
        <v>899743</v>
      </c>
      <c r="C99" s="10" t="s">
        <v>139</v>
      </c>
      <c r="D99" s="10">
        <v>2009</v>
      </c>
      <c r="E99" s="10">
        <v>44105</v>
      </c>
      <c r="F99" s="10">
        <v>12054</v>
      </c>
      <c r="G99" s="10">
        <v>5524.75</v>
      </c>
    </row>
    <row r="100" spans="1:7" x14ac:dyDescent="0.25">
      <c r="A100" s="10">
        <v>3</v>
      </c>
      <c r="B100" s="10">
        <v>231476</v>
      </c>
      <c r="C100" s="10" t="s">
        <v>140</v>
      </c>
      <c r="D100" s="10">
        <v>2409</v>
      </c>
      <c r="E100" s="10">
        <v>43709</v>
      </c>
      <c r="F100" s="10">
        <v>12045</v>
      </c>
      <c r="G100" s="10">
        <v>4818</v>
      </c>
    </row>
    <row r="101" spans="1:7" x14ac:dyDescent="0.25">
      <c r="A101" s="10">
        <v>1</v>
      </c>
      <c r="B101" s="10">
        <v>727283</v>
      </c>
      <c r="C101" s="10" t="s">
        <v>142</v>
      </c>
      <c r="D101" s="10">
        <v>2996</v>
      </c>
      <c r="E101" s="10">
        <v>43739</v>
      </c>
      <c r="F101" s="10">
        <v>11984</v>
      </c>
      <c r="G101" s="10">
        <v>4494</v>
      </c>
    </row>
    <row r="102" spans="1:7" x14ac:dyDescent="0.25">
      <c r="A102" s="10">
        <v>4</v>
      </c>
      <c r="B102" s="10">
        <v>466133</v>
      </c>
      <c r="C102" s="10" t="s">
        <v>140</v>
      </c>
      <c r="D102" s="10">
        <v>2394</v>
      </c>
      <c r="E102" s="10">
        <v>44044</v>
      </c>
      <c r="F102" s="10">
        <v>11970</v>
      </c>
      <c r="G102" s="10">
        <v>4788</v>
      </c>
    </row>
    <row r="103" spans="1:7" x14ac:dyDescent="0.25">
      <c r="A103" s="10">
        <v>4</v>
      </c>
      <c r="B103" s="10">
        <v>726489</v>
      </c>
      <c r="C103" s="10" t="s">
        <v>140</v>
      </c>
      <c r="D103" s="10">
        <v>2385</v>
      </c>
      <c r="E103" s="10">
        <v>43891</v>
      </c>
      <c r="F103" s="10">
        <v>11925</v>
      </c>
      <c r="G103" s="10">
        <v>4770</v>
      </c>
    </row>
    <row r="104" spans="1:7" x14ac:dyDescent="0.25">
      <c r="A104" s="10">
        <v>4</v>
      </c>
      <c r="B104" s="10">
        <v>235009</v>
      </c>
      <c r="C104" s="10" t="s">
        <v>139</v>
      </c>
      <c r="D104" s="10">
        <v>1976</v>
      </c>
      <c r="E104" s="10">
        <v>44105</v>
      </c>
      <c r="F104" s="10">
        <v>11856</v>
      </c>
      <c r="G104" s="10">
        <v>5434</v>
      </c>
    </row>
    <row r="105" spans="1:7" x14ac:dyDescent="0.25">
      <c r="A105" s="10">
        <v>4</v>
      </c>
      <c r="B105" s="10">
        <v>550816</v>
      </c>
      <c r="C105" s="10" t="s">
        <v>140</v>
      </c>
      <c r="D105" s="10">
        <v>2363</v>
      </c>
      <c r="E105" s="10">
        <v>43862</v>
      </c>
      <c r="F105" s="10">
        <v>11815</v>
      </c>
      <c r="G105" s="10">
        <v>4726</v>
      </c>
    </row>
    <row r="106" spans="1:7" x14ac:dyDescent="0.25">
      <c r="A106" s="10">
        <v>2</v>
      </c>
      <c r="B106" s="10">
        <v>751733</v>
      </c>
      <c r="C106" s="10" t="s">
        <v>139</v>
      </c>
      <c r="D106" s="10">
        <v>1967</v>
      </c>
      <c r="E106" s="10">
        <v>43891</v>
      </c>
      <c r="F106" s="10">
        <v>11802</v>
      </c>
      <c r="G106" s="10">
        <v>5409.25</v>
      </c>
    </row>
    <row r="107" spans="1:7" x14ac:dyDescent="0.25">
      <c r="A107" s="10">
        <v>2</v>
      </c>
      <c r="B107" s="10">
        <v>678731</v>
      </c>
      <c r="C107" s="10" t="s">
        <v>140</v>
      </c>
      <c r="D107" s="10">
        <v>2349</v>
      </c>
      <c r="E107" s="10">
        <v>43709</v>
      </c>
      <c r="F107" s="10">
        <v>11745</v>
      </c>
      <c r="G107" s="10">
        <v>4698</v>
      </c>
    </row>
    <row r="108" spans="1:7" x14ac:dyDescent="0.25">
      <c r="A108" s="10">
        <v>1</v>
      </c>
      <c r="B108" s="10">
        <v>779126</v>
      </c>
      <c r="C108" s="10" t="s">
        <v>140</v>
      </c>
      <c r="D108" s="10">
        <v>2327</v>
      </c>
      <c r="E108" s="10">
        <v>43952</v>
      </c>
      <c r="F108" s="10">
        <v>11635</v>
      </c>
      <c r="G108" s="10">
        <v>4654</v>
      </c>
    </row>
    <row r="109" spans="1:7" x14ac:dyDescent="0.25">
      <c r="A109" s="10">
        <v>1</v>
      </c>
      <c r="B109" s="10">
        <v>219485</v>
      </c>
      <c r="C109" s="10" t="s">
        <v>143</v>
      </c>
      <c r="D109" s="10">
        <v>3874.5</v>
      </c>
      <c r="E109" s="10">
        <v>44013</v>
      </c>
      <c r="F109" s="10">
        <v>11623.5</v>
      </c>
      <c r="G109" s="10">
        <v>4843.125</v>
      </c>
    </row>
    <row r="110" spans="1:7" x14ac:dyDescent="0.25">
      <c r="A110" s="10">
        <v>2</v>
      </c>
      <c r="B110" s="10">
        <v>482625</v>
      </c>
      <c r="C110" s="10" t="s">
        <v>139</v>
      </c>
      <c r="D110" s="10">
        <v>1916</v>
      </c>
      <c r="E110" s="10">
        <v>43800</v>
      </c>
      <c r="F110" s="10">
        <v>11496</v>
      </c>
      <c r="G110" s="10">
        <v>5269</v>
      </c>
    </row>
    <row r="111" spans="1:7" x14ac:dyDescent="0.25">
      <c r="A111" s="10">
        <v>3</v>
      </c>
      <c r="B111" s="10">
        <v>176592</v>
      </c>
      <c r="C111" s="10" t="s">
        <v>140</v>
      </c>
      <c r="D111" s="10">
        <v>2299</v>
      </c>
      <c r="E111" s="10">
        <v>43739</v>
      </c>
      <c r="F111" s="10">
        <v>11495</v>
      </c>
      <c r="G111" s="10">
        <v>4598</v>
      </c>
    </row>
    <row r="112" spans="1:7" x14ac:dyDescent="0.25">
      <c r="A112" s="10">
        <v>4</v>
      </c>
      <c r="B112" s="10">
        <v>579016</v>
      </c>
      <c r="C112" s="10" t="s">
        <v>140</v>
      </c>
      <c r="D112" s="10">
        <v>2296</v>
      </c>
      <c r="E112" s="10">
        <v>43862</v>
      </c>
      <c r="F112" s="10">
        <v>11480</v>
      </c>
      <c r="G112" s="10">
        <v>4592</v>
      </c>
    </row>
    <row r="113" spans="1:7" x14ac:dyDescent="0.25">
      <c r="A113" s="10">
        <v>1</v>
      </c>
      <c r="B113" s="10">
        <v>866409</v>
      </c>
      <c r="C113" s="10" t="s">
        <v>142</v>
      </c>
      <c r="D113" s="10">
        <v>2852</v>
      </c>
      <c r="E113" s="10">
        <v>44166</v>
      </c>
      <c r="F113" s="10">
        <v>11408</v>
      </c>
      <c r="G113" s="10">
        <v>4278</v>
      </c>
    </row>
    <row r="114" spans="1:7" x14ac:dyDescent="0.25">
      <c r="A114" s="10">
        <v>2</v>
      </c>
      <c r="B114" s="10">
        <v>654585</v>
      </c>
      <c r="C114" s="10" t="s">
        <v>142</v>
      </c>
      <c r="D114" s="10">
        <v>2851</v>
      </c>
      <c r="E114" s="10">
        <v>43739</v>
      </c>
      <c r="F114" s="10">
        <v>11404</v>
      </c>
      <c r="G114" s="10">
        <v>4276.5</v>
      </c>
    </row>
    <row r="115" spans="1:7" x14ac:dyDescent="0.25">
      <c r="A115" s="10">
        <v>4</v>
      </c>
      <c r="B115" s="10">
        <v>655952</v>
      </c>
      <c r="C115" s="10" t="s">
        <v>141</v>
      </c>
      <c r="D115" s="10">
        <v>2276</v>
      </c>
      <c r="E115" s="10">
        <v>43952</v>
      </c>
      <c r="F115" s="10">
        <v>11380</v>
      </c>
      <c r="G115" s="10">
        <v>5007.2000000000007</v>
      </c>
    </row>
    <row r="116" spans="1:7" x14ac:dyDescent="0.25">
      <c r="A116" s="10">
        <v>2</v>
      </c>
      <c r="B116" s="10">
        <v>779393</v>
      </c>
      <c r="C116" s="10" t="s">
        <v>142</v>
      </c>
      <c r="D116" s="10">
        <v>2844</v>
      </c>
      <c r="E116" s="10">
        <v>43983</v>
      </c>
      <c r="F116" s="10">
        <v>11376</v>
      </c>
      <c r="G116" s="10">
        <v>4266</v>
      </c>
    </row>
    <row r="117" spans="1:7" x14ac:dyDescent="0.25">
      <c r="A117" s="10">
        <v>2</v>
      </c>
      <c r="B117" s="10">
        <v>738910</v>
      </c>
      <c r="C117" s="10" t="s">
        <v>140</v>
      </c>
      <c r="D117" s="10">
        <v>2261</v>
      </c>
      <c r="E117" s="10">
        <v>43800</v>
      </c>
      <c r="F117" s="10">
        <v>11305</v>
      </c>
      <c r="G117" s="10">
        <v>4522</v>
      </c>
    </row>
    <row r="118" spans="1:7" x14ac:dyDescent="0.25">
      <c r="A118" s="10">
        <v>4</v>
      </c>
      <c r="B118" s="10">
        <v>384743</v>
      </c>
      <c r="C118" s="10" t="s">
        <v>142</v>
      </c>
      <c r="D118" s="10">
        <v>2821</v>
      </c>
      <c r="E118" s="10">
        <v>43800</v>
      </c>
      <c r="F118" s="10">
        <v>11284</v>
      </c>
      <c r="G118" s="10">
        <v>4231.5</v>
      </c>
    </row>
    <row r="119" spans="1:7" x14ac:dyDescent="0.25">
      <c r="A119" s="10">
        <v>2</v>
      </c>
      <c r="B119" s="10">
        <v>327555</v>
      </c>
      <c r="C119" s="10" t="s">
        <v>142</v>
      </c>
      <c r="D119" s="10">
        <v>2811</v>
      </c>
      <c r="E119" s="10">
        <v>44013</v>
      </c>
      <c r="F119" s="10">
        <v>11244</v>
      </c>
      <c r="G119" s="10">
        <v>4216.5</v>
      </c>
    </row>
    <row r="120" spans="1:7" x14ac:dyDescent="0.25">
      <c r="A120" s="10">
        <v>3</v>
      </c>
      <c r="B120" s="10">
        <v>761022</v>
      </c>
      <c r="C120" s="10" t="s">
        <v>141</v>
      </c>
      <c r="D120" s="10">
        <v>2240</v>
      </c>
      <c r="E120" s="10">
        <v>43862</v>
      </c>
      <c r="F120" s="10">
        <v>11200</v>
      </c>
      <c r="G120" s="10">
        <v>4928</v>
      </c>
    </row>
    <row r="121" spans="1:7" x14ac:dyDescent="0.25">
      <c r="A121" s="10">
        <v>2</v>
      </c>
      <c r="B121" s="10">
        <v>812448</v>
      </c>
      <c r="C121" s="10" t="s">
        <v>142</v>
      </c>
      <c r="D121" s="10">
        <v>2791</v>
      </c>
      <c r="E121" s="10">
        <v>44136</v>
      </c>
      <c r="F121" s="10">
        <v>11164</v>
      </c>
      <c r="G121" s="10">
        <v>4186.5</v>
      </c>
    </row>
    <row r="122" spans="1:7" x14ac:dyDescent="0.25">
      <c r="A122" s="10">
        <v>4</v>
      </c>
      <c r="B122" s="10">
        <v>754823</v>
      </c>
      <c r="C122" s="10" t="s">
        <v>140</v>
      </c>
      <c r="D122" s="10">
        <v>2222</v>
      </c>
      <c r="E122" s="10">
        <v>43770</v>
      </c>
      <c r="F122" s="10">
        <v>11110</v>
      </c>
      <c r="G122" s="10">
        <v>4444</v>
      </c>
    </row>
    <row r="123" spans="1:7" x14ac:dyDescent="0.25">
      <c r="A123" s="10">
        <v>4</v>
      </c>
      <c r="B123" s="10">
        <v>858434</v>
      </c>
      <c r="C123" s="10" t="s">
        <v>142</v>
      </c>
      <c r="D123" s="10">
        <v>2767</v>
      </c>
      <c r="E123" s="10">
        <v>44044</v>
      </c>
      <c r="F123" s="10">
        <v>11068</v>
      </c>
      <c r="G123" s="10">
        <v>4150.5</v>
      </c>
    </row>
    <row r="124" spans="1:7" x14ac:dyDescent="0.25">
      <c r="A124" s="10">
        <v>3</v>
      </c>
      <c r="B124" s="10">
        <v>698245</v>
      </c>
      <c r="C124" s="10" t="s">
        <v>140</v>
      </c>
      <c r="D124" s="10">
        <v>2198</v>
      </c>
      <c r="E124" s="10">
        <v>44044</v>
      </c>
      <c r="F124" s="10">
        <v>10990</v>
      </c>
      <c r="G124" s="10">
        <v>4396</v>
      </c>
    </row>
    <row r="125" spans="1:7" x14ac:dyDescent="0.25">
      <c r="A125" s="10">
        <v>2</v>
      </c>
      <c r="B125" s="10">
        <v>356550</v>
      </c>
      <c r="C125" s="10" t="s">
        <v>139</v>
      </c>
      <c r="D125" s="10">
        <v>1808</v>
      </c>
      <c r="E125" s="10">
        <v>44136</v>
      </c>
      <c r="F125" s="10">
        <v>10848</v>
      </c>
      <c r="G125" s="10">
        <v>4972</v>
      </c>
    </row>
    <row r="126" spans="1:7" x14ac:dyDescent="0.25">
      <c r="A126" s="10">
        <v>3</v>
      </c>
      <c r="B126" s="10">
        <v>712767</v>
      </c>
      <c r="C126" s="10" t="s">
        <v>140</v>
      </c>
      <c r="D126" s="10">
        <v>2167</v>
      </c>
      <c r="E126" s="10">
        <v>43739</v>
      </c>
      <c r="F126" s="10">
        <v>10835</v>
      </c>
      <c r="G126" s="10">
        <v>4334</v>
      </c>
    </row>
    <row r="127" spans="1:7" x14ac:dyDescent="0.25">
      <c r="A127" s="10">
        <v>4</v>
      </c>
      <c r="B127" s="10">
        <v>775360</v>
      </c>
      <c r="C127" s="10" t="s">
        <v>139</v>
      </c>
      <c r="D127" s="10">
        <v>1804</v>
      </c>
      <c r="E127" s="10">
        <v>43862</v>
      </c>
      <c r="F127" s="10">
        <v>10824</v>
      </c>
      <c r="G127" s="10">
        <v>4961</v>
      </c>
    </row>
    <row r="128" spans="1:7" x14ac:dyDescent="0.25">
      <c r="A128" s="10">
        <v>5</v>
      </c>
      <c r="B128" s="10">
        <v>535522</v>
      </c>
      <c r="C128" s="10" t="s">
        <v>142</v>
      </c>
      <c r="D128" s="10">
        <v>2706</v>
      </c>
      <c r="E128" s="10">
        <v>43770</v>
      </c>
      <c r="F128" s="10">
        <v>10824</v>
      </c>
      <c r="G128" s="10">
        <v>4059</v>
      </c>
    </row>
    <row r="129" spans="1:7" x14ac:dyDescent="0.25">
      <c r="A129" s="10">
        <v>5</v>
      </c>
      <c r="B129" s="10">
        <v>441751</v>
      </c>
      <c r="C129" s="10" t="s">
        <v>141</v>
      </c>
      <c r="D129" s="10">
        <v>2157</v>
      </c>
      <c r="E129" s="10">
        <v>44166</v>
      </c>
      <c r="F129" s="10">
        <v>10785</v>
      </c>
      <c r="G129" s="10">
        <v>4745.4000000000005</v>
      </c>
    </row>
    <row r="130" spans="1:7" x14ac:dyDescent="0.25">
      <c r="A130" s="10">
        <v>5</v>
      </c>
      <c r="B130" s="10">
        <v>714255</v>
      </c>
      <c r="C130" s="10" t="s">
        <v>140</v>
      </c>
      <c r="D130" s="10">
        <v>2156</v>
      </c>
      <c r="E130" s="10">
        <v>44105</v>
      </c>
      <c r="F130" s="10">
        <v>10780</v>
      </c>
      <c r="G130" s="10">
        <v>4312</v>
      </c>
    </row>
    <row r="131" spans="1:7" x14ac:dyDescent="0.25">
      <c r="A131" s="10">
        <v>1</v>
      </c>
      <c r="B131" s="10">
        <v>481324</v>
      </c>
      <c r="C131" s="10" t="s">
        <v>140</v>
      </c>
      <c r="D131" s="10">
        <v>2155</v>
      </c>
      <c r="E131" s="10">
        <v>44166</v>
      </c>
      <c r="F131" s="10">
        <v>10775</v>
      </c>
      <c r="G131" s="10">
        <v>4310</v>
      </c>
    </row>
    <row r="132" spans="1:7" x14ac:dyDescent="0.25">
      <c r="A132" s="10">
        <v>5</v>
      </c>
      <c r="B132" s="10">
        <v>529550</v>
      </c>
      <c r="C132" s="10" t="s">
        <v>140</v>
      </c>
      <c r="D132" s="10">
        <v>2152</v>
      </c>
      <c r="E132" s="10">
        <v>43800</v>
      </c>
      <c r="F132" s="10">
        <v>10760</v>
      </c>
      <c r="G132" s="10">
        <v>4304</v>
      </c>
    </row>
    <row r="133" spans="1:7" x14ac:dyDescent="0.25">
      <c r="A133" s="10">
        <v>1</v>
      </c>
      <c r="B133" s="10">
        <v>483789</v>
      </c>
      <c r="C133" s="10" t="s">
        <v>142</v>
      </c>
      <c r="D133" s="10">
        <v>2689</v>
      </c>
      <c r="E133" s="10">
        <v>44136</v>
      </c>
      <c r="F133" s="10">
        <v>10756</v>
      </c>
      <c r="G133" s="10">
        <v>4033.5</v>
      </c>
    </row>
    <row r="134" spans="1:7" x14ac:dyDescent="0.25">
      <c r="A134" s="10">
        <v>3</v>
      </c>
      <c r="B134" s="10">
        <v>708450</v>
      </c>
      <c r="C134" s="10" t="s">
        <v>140</v>
      </c>
      <c r="D134" s="10">
        <v>2151</v>
      </c>
      <c r="E134" s="10">
        <v>43770</v>
      </c>
      <c r="F134" s="10">
        <v>10755</v>
      </c>
      <c r="G134" s="10">
        <v>4302</v>
      </c>
    </row>
    <row r="135" spans="1:7" x14ac:dyDescent="0.25">
      <c r="A135" s="10">
        <v>2</v>
      </c>
      <c r="B135" s="10">
        <v>389356</v>
      </c>
      <c r="C135" s="10" t="s">
        <v>140</v>
      </c>
      <c r="D135" s="10">
        <v>2150</v>
      </c>
      <c r="E135" s="10">
        <v>44136</v>
      </c>
      <c r="F135" s="10">
        <v>10750</v>
      </c>
      <c r="G135" s="10">
        <v>4300</v>
      </c>
    </row>
    <row r="136" spans="1:7" x14ac:dyDescent="0.25">
      <c r="A136" s="10">
        <v>3</v>
      </c>
      <c r="B136" s="10">
        <v>263663</v>
      </c>
      <c r="C136" s="10" t="s">
        <v>140</v>
      </c>
      <c r="D136" s="10">
        <v>2146</v>
      </c>
      <c r="E136" s="10">
        <v>43770</v>
      </c>
      <c r="F136" s="10">
        <v>10730</v>
      </c>
      <c r="G136" s="10">
        <v>4292</v>
      </c>
    </row>
    <row r="137" spans="1:7" x14ac:dyDescent="0.25">
      <c r="A137" s="10">
        <v>3</v>
      </c>
      <c r="B137" s="10">
        <v>505159</v>
      </c>
      <c r="C137" s="10" t="s">
        <v>140</v>
      </c>
      <c r="D137" s="10">
        <v>2145</v>
      </c>
      <c r="E137" s="10">
        <v>43739</v>
      </c>
      <c r="F137" s="10">
        <v>10725</v>
      </c>
      <c r="G137" s="10">
        <v>4290</v>
      </c>
    </row>
    <row r="138" spans="1:7" x14ac:dyDescent="0.25">
      <c r="A138" s="10">
        <v>2</v>
      </c>
      <c r="B138" s="10">
        <v>348619</v>
      </c>
      <c r="C138" s="10" t="s">
        <v>141</v>
      </c>
      <c r="D138" s="10">
        <v>2141</v>
      </c>
      <c r="E138" s="10">
        <v>44044</v>
      </c>
      <c r="F138" s="10">
        <v>10705</v>
      </c>
      <c r="G138" s="10">
        <v>4710.2000000000007</v>
      </c>
    </row>
    <row r="139" spans="1:7" x14ac:dyDescent="0.25">
      <c r="A139" s="10">
        <v>5</v>
      </c>
      <c r="B139" s="10">
        <v>111799</v>
      </c>
      <c r="C139" s="10" t="s">
        <v>142</v>
      </c>
      <c r="D139" s="10">
        <v>2671</v>
      </c>
      <c r="E139" s="10">
        <v>44075</v>
      </c>
      <c r="F139" s="10">
        <v>10684</v>
      </c>
      <c r="G139" s="10">
        <v>4006.5</v>
      </c>
    </row>
    <row r="140" spans="1:7" x14ac:dyDescent="0.25">
      <c r="A140" s="10">
        <v>4</v>
      </c>
      <c r="B140" s="10">
        <v>685544</v>
      </c>
      <c r="C140" s="10" t="s">
        <v>140</v>
      </c>
      <c r="D140" s="10">
        <v>2136</v>
      </c>
      <c r="E140" s="10">
        <v>43800</v>
      </c>
      <c r="F140" s="10">
        <v>10680</v>
      </c>
      <c r="G140" s="10">
        <v>4272</v>
      </c>
    </row>
    <row r="141" spans="1:7" x14ac:dyDescent="0.25">
      <c r="A141" s="10">
        <v>3</v>
      </c>
      <c r="B141" s="10">
        <v>146778</v>
      </c>
      <c r="C141" s="10" t="s">
        <v>140</v>
      </c>
      <c r="D141" s="10">
        <v>2125</v>
      </c>
      <c r="E141" s="10">
        <v>43800</v>
      </c>
      <c r="F141" s="10">
        <v>10625</v>
      </c>
      <c r="G141" s="10">
        <v>4250</v>
      </c>
    </row>
    <row r="142" spans="1:7" x14ac:dyDescent="0.25">
      <c r="A142" s="10">
        <v>1</v>
      </c>
      <c r="B142" s="10">
        <v>636993</v>
      </c>
      <c r="C142" s="10" t="s">
        <v>140</v>
      </c>
      <c r="D142" s="10">
        <v>2116</v>
      </c>
      <c r="E142" s="10">
        <v>43800</v>
      </c>
      <c r="F142" s="10">
        <v>10580</v>
      </c>
      <c r="G142" s="10">
        <v>4232</v>
      </c>
    </row>
    <row r="143" spans="1:7" x14ac:dyDescent="0.25">
      <c r="A143" s="10">
        <v>3</v>
      </c>
      <c r="B143" s="10">
        <v>735406</v>
      </c>
      <c r="C143" s="10" t="s">
        <v>140</v>
      </c>
      <c r="D143" s="10">
        <v>2104.5</v>
      </c>
      <c r="E143" s="10">
        <v>44013</v>
      </c>
      <c r="F143" s="10">
        <v>10522.5</v>
      </c>
      <c r="G143" s="10">
        <v>4209</v>
      </c>
    </row>
    <row r="144" spans="1:7" x14ac:dyDescent="0.25">
      <c r="A144" s="10">
        <v>5</v>
      </c>
      <c r="B144" s="10">
        <v>126864</v>
      </c>
      <c r="C144" s="10" t="s">
        <v>140</v>
      </c>
      <c r="D144" s="10">
        <v>2101</v>
      </c>
      <c r="E144" s="10">
        <v>44044</v>
      </c>
      <c r="F144" s="10">
        <v>10505</v>
      </c>
      <c r="G144" s="10">
        <v>4202</v>
      </c>
    </row>
    <row r="145" spans="1:7" x14ac:dyDescent="0.25">
      <c r="A145" s="10">
        <v>3</v>
      </c>
      <c r="B145" s="10">
        <v>657776</v>
      </c>
      <c r="C145" s="10" t="s">
        <v>141</v>
      </c>
      <c r="D145" s="10">
        <v>2076</v>
      </c>
      <c r="E145" s="10">
        <v>43739</v>
      </c>
      <c r="F145" s="10">
        <v>10380</v>
      </c>
      <c r="G145" s="10">
        <v>4567.2000000000007</v>
      </c>
    </row>
    <row r="146" spans="1:7" x14ac:dyDescent="0.25">
      <c r="A146" s="10">
        <v>3</v>
      </c>
      <c r="B146" s="10">
        <v>255145</v>
      </c>
      <c r="C146" s="10" t="s">
        <v>140</v>
      </c>
      <c r="D146" s="10">
        <v>2074</v>
      </c>
      <c r="E146" s="10">
        <v>44075</v>
      </c>
      <c r="F146" s="10">
        <v>10370</v>
      </c>
      <c r="G146" s="10">
        <v>4148</v>
      </c>
    </row>
    <row r="147" spans="1:7" x14ac:dyDescent="0.25">
      <c r="A147" s="10">
        <v>5</v>
      </c>
      <c r="B147" s="10">
        <v>190154</v>
      </c>
      <c r="C147" s="10" t="s">
        <v>141</v>
      </c>
      <c r="D147" s="10">
        <v>2072</v>
      </c>
      <c r="E147" s="10">
        <v>44166</v>
      </c>
      <c r="F147" s="10">
        <v>10360</v>
      </c>
      <c r="G147" s="10">
        <v>4558.4000000000005</v>
      </c>
    </row>
    <row r="148" spans="1:7" x14ac:dyDescent="0.25">
      <c r="A148" s="10">
        <v>3</v>
      </c>
      <c r="B148" s="10">
        <v>444725</v>
      </c>
      <c r="C148" s="10" t="s">
        <v>141</v>
      </c>
      <c r="D148" s="10">
        <v>2071</v>
      </c>
      <c r="E148" s="10">
        <v>44075</v>
      </c>
      <c r="F148" s="10">
        <v>10355</v>
      </c>
      <c r="G148" s="10">
        <v>4556.2000000000007</v>
      </c>
    </row>
    <row r="149" spans="1:7" x14ac:dyDescent="0.25">
      <c r="A149" s="10">
        <v>1</v>
      </c>
      <c r="B149" s="10">
        <v>732442</v>
      </c>
      <c r="C149" s="10" t="s">
        <v>142</v>
      </c>
      <c r="D149" s="10">
        <v>2580</v>
      </c>
      <c r="E149" s="10">
        <v>43922</v>
      </c>
      <c r="F149" s="10">
        <v>10320</v>
      </c>
      <c r="G149" s="10">
        <v>3870</v>
      </c>
    </row>
    <row r="150" spans="1:7" x14ac:dyDescent="0.25">
      <c r="A150" s="10">
        <v>4</v>
      </c>
      <c r="B150" s="10">
        <v>455417</v>
      </c>
      <c r="C150" s="10" t="s">
        <v>142</v>
      </c>
      <c r="D150" s="10">
        <v>2579</v>
      </c>
      <c r="E150" s="10">
        <v>43922</v>
      </c>
      <c r="F150" s="10">
        <v>10316</v>
      </c>
      <c r="G150" s="10">
        <v>3868.5</v>
      </c>
    </row>
    <row r="151" spans="1:7" x14ac:dyDescent="0.25">
      <c r="A151" s="10">
        <v>5</v>
      </c>
      <c r="B151" s="10">
        <v>759173</v>
      </c>
      <c r="C151" s="10" t="s">
        <v>142</v>
      </c>
      <c r="D151" s="10">
        <v>2567</v>
      </c>
      <c r="E151" s="10">
        <v>43983</v>
      </c>
      <c r="F151" s="10">
        <v>10268</v>
      </c>
      <c r="G151" s="10">
        <v>3850.5</v>
      </c>
    </row>
    <row r="152" spans="1:7" x14ac:dyDescent="0.25">
      <c r="A152" s="10">
        <v>4</v>
      </c>
      <c r="B152" s="10">
        <v>120233</v>
      </c>
      <c r="C152" s="10" t="s">
        <v>141</v>
      </c>
      <c r="D152" s="10">
        <v>2039</v>
      </c>
      <c r="E152" s="10">
        <v>43952</v>
      </c>
      <c r="F152" s="10">
        <v>10195</v>
      </c>
      <c r="G152" s="10">
        <v>4485.8</v>
      </c>
    </row>
    <row r="153" spans="1:7" x14ac:dyDescent="0.25">
      <c r="A153" s="10">
        <v>4</v>
      </c>
      <c r="B153" s="10">
        <v>872825</v>
      </c>
      <c r="C153" s="10" t="s">
        <v>140</v>
      </c>
      <c r="D153" s="10">
        <v>2031</v>
      </c>
      <c r="E153" s="10">
        <v>44105</v>
      </c>
      <c r="F153" s="10">
        <v>10155</v>
      </c>
      <c r="G153" s="10">
        <v>4062</v>
      </c>
    </row>
    <row r="154" spans="1:7" x14ac:dyDescent="0.25">
      <c r="A154" s="10">
        <v>5</v>
      </c>
      <c r="B154" s="10">
        <v>406431</v>
      </c>
      <c r="C154" s="10" t="s">
        <v>142</v>
      </c>
      <c r="D154" s="10">
        <v>2529</v>
      </c>
      <c r="E154" s="10">
        <v>44013</v>
      </c>
      <c r="F154" s="10">
        <v>10116</v>
      </c>
      <c r="G154" s="10">
        <v>3793.5</v>
      </c>
    </row>
    <row r="155" spans="1:7" x14ac:dyDescent="0.25">
      <c r="A155" s="10">
        <v>3</v>
      </c>
      <c r="B155" s="10">
        <v>728960</v>
      </c>
      <c r="C155" s="10" t="s">
        <v>142</v>
      </c>
      <c r="D155" s="10">
        <v>2521.5</v>
      </c>
      <c r="E155" s="10">
        <v>43831</v>
      </c>
      <c r="F155" s="10">
        <v>10086</v>
      </c>
      <c r="G155" s="10">
        <v>3782.25</v>
      </c>
    </row>
    <row r="156" spans="1:7" x14ac:dyDescent="0.25">
      <c r="A156" s="10">
        <v>1</v>
      </c>
      <c r="B156" s="10">
        <v>208984</v>
      </c>
      <c r="C156" s="10" t="s">
        <v>141</v>
      </c>
      <c r="D156" s="10">
        <v>2015</v>
      </c>
      <c r="E156" s="10">
        <v>43800</v>
      </c>
      <c r="F156" s="10">
        <v>10075</v>
      </c>
      <c r="G156" s="10">
        <v>4433</v>
      </c>
    </row>
    <row r="157" spans="1:7" x14ac:dyDescent="0.25">
      <c r="A157" s="10">
        <v>1</v>
      </c>
      <c r="B157" s="10">
        <v>780708</v>
      </c>
      <c r="C157" s="10" t="s">
        <v>140</v>
      </c>
      <c r="D157" s="10">
        <v>2013</v>
      </c>
      <c r="E157" s="10">
        <v>43800</v>
      </c>
      <c r="F157" s="10">
        <v>10065</v>
      </c>
      <c r="G157" s="10">
        <v>4026</v>
      </c>
    </row>
    <row r="158" spans="1:7" x14ac:dyDescent="0.25">
      <c r="A158" s="10">
        <v>2</v>
      </c>
      <c r="B158" s="10">
        <v>164895</v>
      </c>
      <c r="C158" s="10" t="s">
        <v>140</v>
      </c>
      <c r="D158" s="10">
        <v>2009</v>
      </c>
      <c r="E158" s="10">
        <v>44105</v>
      </c>
      <c r="F158" s="10">
        <v>10045</v>
      </c>
      <c r="G158" s="10">
        <v>4018</v>
      </c>
    </row>
    <row r="159" spans="1:7" x14ac:dyDescent="0.25">
      <c r="A159" s="10">
        <v>5</v>
      </c>
      <c r="B159" s="10">
        <v>117162</v>
      </c>
      <c r="C159" s="10" t="s">
        <v>140</v>
      </c>
      <c r="D159" s="10">
        <v>2007</v>
      </c>
      <c r="E159" s="10">
        <v>43770</v>
      </c>
      <c r="F159" s="10">
        <v>10035</v>
      </c>
      <c r="G159" s="10">
        <v>4014</v>
      </c>
    </row>
    <row r="160" spans="1:7" x14ac:dyDescent="0.25">
      <c r="A160" s="10">
        <v>1</v>
      </c>
      <c r="B160" s="10">
        <v>614031</v>
      </c>
      <c r="C160" s="10" t="s">
        <v>139</v>
      </c>
      <c r="D160" s="10">
        <v>1659</v>
      </c>
      <c r="E160" s="10">
        <v>44013</v>
      </c>
      <c r="F160" s="10">
        <v>9954</v>
      </c>
      <c r="G160" s="10">
        <v>4562.25</v>
      </c>
    </row>
    <row r="161" spans="1:7" x14ac:dyDescent="0.25">
      <c r="A161" s="10">
        <v>2</v>
      </c>
      <c r="B161" s="10">
        <v>348955</v>
      </c>
      <c r="C161" s="10" t="s">
        <v>142</v>
      </c>
      <c r="D161" s="10">
        <v>2487</v>
      </c>
      <c r="E161" s="10">
        <v>44166</v>
      </c>
      <c r="F161" s="10">
        <v>9948</v>
      </c>
      <c r="G161" s="10">
        <v>3730.5</v>
      </c>
    </row>
    <row r="162" spans="1:7" x14ac:dyDescent="0.25">
      <c r="A162" s="10">
        <v>4</v>
      </c>
      <c r="B162" s="10">
        <v>304546</v>
      </c>
      <c r="C162" s="10" t="s">
        <v>141</v>
      </c>
      <c r="D162" s="10">
        <v>1989</v>
      </c>
      <c r="E162" s="10">
        <v>43709</v>
      </c>
      <c r="F162" s="10">
        <v>9945</v>
      </c>
      <c r="G162" s="10">
        <v>4375.8</v>
      </c>
    </row>
    <row r="163" spans="1:7" x14ac:dyDescent="0.25">
      <c r="A163" s="10">
        <v>4</v>
      </c>
      <c r="B163" s="10">
        <v>131249</v>
      </c>
      <c r="C163" s="10" t="s">
        <v>141</v>
      </c>
      <c r="D163" s="10">
        <v>1987.5</v>
      </c>
      <c r="E163" s="10">
        <v>43831</v>
      </c>
      <c r="F163" s="10">
        <v>9937.5</v>
      </c>
      <c r="G163" s="10">
        <v>4372.5</v>
      </c>
    </row>
    <row r="164" spans="1:7" x14ac:dyDescent="0.25">
      <c r="A164" s="10">
        <v>3</v>
      </c>
      <c r="B164" s="10">
        <v>159484</v>
      </c>
      <c r="C164" s="10" t="s">
        <v>140</v>
      </c>
      <c r="D164" s="10">
        <v>1984</v>
      </c>
      <c r="E164" s="10">
        <v>44044</v>
      </c>
      <c r="F164" s="10">
        <v>9920</v>
      </c>
      <c r="G164" s="10">
        <v>3968</v>
      </c>
    </row>
    <row r="165" spans="1:7" x14ac:dyDescent="0.25">
      <c r="A165" s="10">
        <v>1</v>
      </c>
      <c r="B165" s="10">
        <v>293680</v>
      </c>
      <c r="C165" s="10" t="s">
        <v>142</v>
      </c>
      <c r="D165" s="10">
        <v>2470</v>
      </c>
      <c r="E165" s="10">
        <v>43983</v>
      </c>
      <c r="F165" s="10">
        <v>9880</v>
      </c>
      <c r="G165" s="10">
        <v>3705</v>
      </c>
    </row>
    <row r="166" spans="1:7" x14ac:dyDescent="0.25">
      <c r="A166" s="10">
        <v>5</v>
      </c>
      <c r="B166" s="10">
        <v>761356</v>
      </c>
      <c r="C166" s="10" t="s">
        <v>140</v>
      </c>
      <c r="D166" s="10">
        <v>1954</v>
      </c>
      <c r="E166" s="10">
        <v>43891</v>
      </c>
      <c r="F166" s="10">
        <v>9770</v>
      </c>
      <c r="G166" s="10">
        <v>3908</v>
      </c>
    </row>
    <row r="167" spans="1:7" x14ac:dyDescent="0.25">
      <c r="A167" s="10">
        <v>3</v>
      </c>
      <c r="B167" s="10">
        <v>731074</v>
      </c>
      <c r="C167" s="10" t="s">
        <v>141</v>
      </c>
      <c r="D167" s="10">
        <v>1953</v>
      </c>
      <c r="E167" s="10">
        <v>43922</v>
      </c>
      <c r="F167" s="10">
        <v>9765</v>
      </c>
      <c r="G167" s="10">
        <v>4296.6000000000004</v>
      </c>
    </row>
    <row r="168" spans="1:7" x14ac:dyDescent="0.25">
      <c r="A168" s="10">
        <v>5</v>
      </c>
      <c r="B168" s="10">
        <v>363487</v>
      </c>
      <c r="C168" s="10" t="s">
        <v>142</v>
      </c>
      <c r="D168" s="10">
        <v>2441</v>
      </c>
      <c r="E168" s="10">
        <v>44105</v>
      </c>
      <c r="F168" s="10">
        <v>9764</v>
      </c>
      <c r="G168" s="10">
        <v>3661.5</v>
      </c>
    </row>
    <row r="169" spans="1:7" x14ac:dyDescent="0.25">
      <c r="A169" s="10">
        <v>5</v>
      </c>
      <c r="B169" s="10">
        <v>617395</v>
      </c>
      <c r="C169" s="10" t="s">
        <v>143</v>
      </c>
      <c r="D169" s="10">
        <v>3244.5</v>
      </c>
      <c r="E169" s="10">
        <v>43831</v>
      </c>
      <c r="F169" s="10">
        <v>9733.5</v>
      </c>
      <c r="G169" s="10">
        <v>4055.625</v>
      </c>
    </row>
    <row r="170" spans="1:7" x14ac:dyDescent="0.25">
      <c r="A170" s="10">
        <v>3</v>
      </c>
      <c r="B170" s="10">
        <v>887888</v>
      </c>
      <c r="C170" s="10" t="s">
        <v>140</v>
      </c>
      <c r="D170" s="10">
        <v>1946</v>
      </c>
      <c r="E170" s="10">
        <v>43800</v>
      </c>
      <c r="F170" s="10">
        <v>9730</v>
      </c>
      <c r="G170" s="10">
        <v>3892</v>
      </c>
    </row>
    <row r="171" spans="1:7" x14ac:dyDescent="0.25">
      <c r="A171" s="10">
        <v>1</v>
      </c>
      <c r="B171" s="10">
        <v>675075</v>
      </c>
      <c r="C171" s="10" t="s">
        <v>140</v>
      </c>
      <c r="D171" s="10">
        <v>1945</v>
      </c>
      <c r="E171" s="10">
        <v>43739</v>
      </c>
      <c r="F171" s="10">
        <v>9725</v>
      </c>
      <c r="G171" s="10">
        <v>3890</v>
      </c>
    </row>
    <row r="172" spans="1:7" x14ac:dyDescent="0.25">
      <c r="A172" s="10">
        <v>3</v>
      </c>
      <c r="B172" s="10">
        <v>100553</v>
      </c>
      <c r="C172" s="10" t="s">
        <v>140</v>
      </c>
      <c r="D172" s="10">
        <v>1934</v>
      </c>
      <c r="E172" s="10">
        <v>44075</v>
      </c>
      <c r="F172" s="10">
        <v>9670</v>
      </c>
      <c r="G172" s="10">
        <v>3868</v>
      </c>
    </row>
    <row r="173" spans="1:7" x14ac:dyDescent="0.25">
      <c r="A173" s="10">
        <v>3</v>
      </c>
      <c r="B173" s="10">
        <v>105566</v>
      </c>
      <c r="C173" s="10" t="s">
        <v>142</v>
      </c>
      <c r="D173" s="10">
        <v>2416</v>
      </c>
      <c r="E173" s="10">
        <v>43709</v>
      </c>
      <c r="F173" s="10">
        <v>9664</v>
      </c>
      <c r="G173" s="10">
        <v>3624</v>
      </c>
    </row>
    <row r="174" spans="1:7" x14ac:dyDescent="0.25">
      <c r="A174" s="10">
        <v>5</v>
      </c>
      <c r="B174" s="10">
        <v>793514</v>
      </c>
      <c r="C174" s="10" t="s">
        <v>140</v>
      </c>
      <c r="D174" s="10">
        <v>1925</v>
      </c>
      <c r="E174" s="10">
        <v>43800</v>
      </c>
      <c r="F174" s="10">
        <v>9625</v>
      </c>
      <c r="G174" s="10">
        <v>3850</v>
      </c>
    </row>
    <row r="175" spans="1:7" x14ac:dyDescent="0.25">
      <c r="A175" s="10">
        <v>5</v>
      </c>
      <c r="B175" s="10">
        <v>364025</v>
      </c>
      <c r="C175" s="10" t="s">
        <v>140</v>
      </c>
      <c r="D175" s="10">
        <v>1922</v>
      </c>
      <c r="E175" s="10">
        <v>43770</v>
      </c>
      <c r="F175" s="10">
        <v>9610</v>
      </c>
      <c r="G175" s="10">
        <v>3844</v>
      </c>
    </row>
    <row r="176" spans="1:7" x14ac:dyDescent="0.25">
      <c r="A176" s="10">
        <v>3</v>
      </c>
      <c r="B176" s="10">
        <v>580583</v>
      </c>
      <c r="C176" s="10" t="s">
        <v>141</v>
      </c>
      <c r="D176" s="10">
        <v>1916</v>
      </c>
      <c r="E176" s="10">
        <v>44166</v>
      </c>
      <c r="F176" s="10">
        <v>9580</v>
      </c>
      <c r="G176" s="10">
        <v>4215.2000000000007</v>
      </c>
    </row>
    <row r="177" spans="1:7" x14ac:dyDescent="0.25">
      <c r="A177" s="10">
        <v>5</v>
      </c>
      <c r="B177" s="10">
        <v>778039</v>
      </c>
      <c r="C177" s="10" t="s">
        <v>140</v>
      </c>
      <c r="D177" s="10">
        <v>1916</v>
      </c>
      <c r="E177" s="10">
        <v>44166</v>
      </c>
      <c r="F177" s="10">
        <v>9580</v>
      </c>
      <c r="G177" s="10">
        <v>3832</v>
      </c>
    </row>
    <row r="178" spans="1:7" x14ac:dyDescent="0.25">
      <c r="A178" s="10">
        <v>3</v>
      </c>
      <c r="B178" s="10">
        <v>748204</v>
      </c>
      <c r="C178" s="10" t="s">
        <v>139</v>
      </c>
      <c r="D178" s="10">
        <v>1596</v>
      </c>
      <c r="E178" s="10">
        <v>44075</v>
      </c>
      <c r="F178" s="10">
        <v>9576</v>
      </c>
      <c r="G178" s="10">
        <v>4389</v>
      </c>
    </row>
    <row r="179" spans="1:7" x14ac:dyDescent="0.25">
      <c r="A179" s="10">
        <v>3</v>
      </c>
      <c r="B179" s="10">
        <v>788478</v>
      </c>
      <c r="C179" s="10" t="s">
        <v>141</v>
      </c>
      <c r="D179" s="10">
        <v>1907</v>
      </c>
      <c r="E179" s="10">
        <v>44075</v>
      </c>
      <c r="F179" s="10">
        <v>9535</v>
      </c>
      <c r="G179" s="10">
        <v>4195.4000000000005</v>
      </c>
    </row>
    <row r="180" spans="1:7" x14ac:dyDescent="0.25">
      <c r="A180" s="10">
        <v>1</v>
      </c>
      <c r="B180" s="10">
        <v>296424</v>
      </c>
      <c r="C180" s="10" t="s">
        <v>140</v>
      </c>
      <c r="D180" s="10">
        <v>1901</v>
      </c>
      <c r="E180" s="10">
        <v>43983</v>
      </c>
      <c r="F180" s="10">
        <v>9505</v>
      </c>
      <c r="G180" s="10">
        <v>3802</v>
      </c>
    </row>
    <row r="181" spans="1:7" x14ac:dyDescent="0.25">
      <c r="A181" s="10">
        <v>3</v>
      </c>
      <c r="B181" s="10">
        <v>609228</v>
      </c>
      <c r="C181" s="10" t="s">
        <v>141</v>
      </c>
      <c r="D181" s="10">
        <v>1899</v>
      </c>
      <c r="E181" s="10">
        <v>43983</v>
      </c>
      <c r="F181" s="10">
        <v>9495</v>
      </c>
      <c r="G181" s="10">
        <v>4177.8</v>
      </c>
    </row>
    <row r="182" spans="1:7" x14ac:dyDescent="0.25">
      <c r="A182" s="10">
        <v>2</v>
      </c>
      <c r="B182" s="10">
        <v>818350</v>
      </c>
      <c r="C182" s="10" t="s">
        <v>139</v>
      </c>
      <c r="D182" s="10">
        <v>1582</v>
      </c>
      <c r="E182" s="10">
        <v>44166</v>
      </c>
      <c r="F182" s="10">
        <v>9492</v>
      </c>
      <c r="G182" s="10">
        <v>4350.5</v>
      </c>
    </row>
    <row r="183" spans="1:7" x14ac:dyDescent="0.25">
      <c r="A183" s="10">
        <v>3</v>
      </c>
      <c r="B183" s="10">
        <v>355971</v>
      </c>
      <c r="C183" s="10" t="s">
        <v>139</v>
      </c>
      <c r="D183" s="10">
        <v>1579</v>
      </c>
      <c r="E183" s="10">
        <v>44044</v>
      </c>
      <c r="F183" s="10">
        <v>9474</v>
      </c>
      <c r="G183" s="10">
        <v>4342.25</v>
      </c>
    </row>
    <row r="184" spans="1:7" x14ac:dyDescent="0.25">
      <c r="A184" s="10">
        <v>1</v>
      </c>
      <c r="B184" s="10">
        <v>674043</v>
      </c>
      <c r="C184" s="10" t="s">
        <v>139</v>
      </c>
      <c r="D184" s="10">
        <v>1575</v>
      </c>
      <c r="E184" s="10">
        <v>43862</v>
      </c>
      <c r="F184" s="10">
        <v>9450</v>
      </c>
      <c r="G184" s="10">
        <v>4331.25</v>
      </c>
    </row>
    <row r="185" spans="1:7" x14ac:dyDescent="0.25">
      <c r="A185" s="10">
        <v>2</v>
      </c>
      <c r="B185" s="10">
        <v>149035</v>
      </c>
      <c r="C185" s="10" t="s">
        <v>139</v>
      </c>
      <c r="D185" s="10">
        <v>1566</v>
      </c>
      <c r="E185" s="10">
        <v>44105</v>
      </c>
      <c r="F185" s="10">
        <v>9396</v>
      </c>
      <c r="G185" s="10">
        <v>4306.5</v>
      </c>
    </row>
    <row r="186" spans="1:7" x14ac:dyDescent="0.25">
      <c r="A186" s="10">
        <v>2</v>
      </c>
      <c r="B186" s="10">
        <v>227896</v>
      </c>
      <c r="C186" s="10" t="s">
        <v>141</v>
      </c>
      <c r="D186" s="10">
        <v>1870</v>
      </c>
      <c r="E186" s="10">
        <v>43770</v>
      </c>
      <c r="F186" s="10">
        <v>9350</v>
      </c>
      <c r="G186" s="10">
        <v>4114</v>
      </c>
    </row>
    <row r="187" spans="1:7" x14ac:dyDescent="0.25">
      <c r="A187" s="10">
        <v>4</v>
      </c>
      <c r="B187" s="10">
        <v>283163</v>
      </c>
      <c r="C187" s="10" t="s">
        <v>141</v>
      </c>
      <c r="D187" s="10">
        <v>1865</v>
      </c>
      <c r="E187" s="10">
        <v>43862</v>
      </c>
      <c r="F187" s="10">
        <v>9325</v>
      </c>
      <c r="G187" s="10">
        <v>4103</v>
      </c>
    </row>
    <row r="188" spans="1:7" x14ac:dyDescent="0.25">
      <c r="A188" s="10">
        <v>1</v>
      </c>
      <c r="B188" s="10">
        <v>643742</v>
      </c>
      <c r="C188" s="10" t="s">
        <v>139</v>
      </c>
      <c r="D188" s="10">
        <v>1545</v>
      </c>
      <c r="E188" s="10">
        <v>43983</v>
      </c>
      <c r="F188" s="10">
        <v>9270</v>
      </c>
      <c r="G188" s="10">
        <v>4248.75</v>
      </c>
    </row>
    <row r="189" spans="1:7" x14ac:dyDescent="0.25">
      <c r="A189" s="10">
        <v>4</v>
      </c>
      <c r="B189" s="10">
        <v>632637</v>
      </c>
      <c r="C189" s="10" t="s">
        <v>142</v>
      </c>
      <c r="D189" s="10">
        <v>2300</v>
      </c>
      <c r="E189" s="10">
        <v>44166</v>
      </c>
      <c r="F189" s="10">
        <v>9200</v>
      </c>
      <c r="G189" s="10">
        <v>3450</v>
      </c>
    </row>
    <row r="190" spans="1:7" x14ac:dyDescent="0.25">
      <c r="A190" s="10">
        <v>4</v>
      </c>
      <c r="B190" s="10">
        <v>288662</v>
      </c>
      <c r="C190" s="10" t="s">
        <v>142</v>
      </c>
      <c r="D190" s="10">
        <v>2299</v>
      </c>
      <c r="E190" s="10">
        <v>43739</v>
      </c>
      <c r="F190" s="10">
        <v>9196</v>
      </c>
      <c r="G190" s="10">
        <v>3448.5</v>
      </c>
    </row>
    <row r="191" spans="1:7" x14ac:dyDescent="0.25">
      <c r="A191" s="10">
        <v>5</v>
      </c>
      <c r="B191" s="10">
        <v>374150</v>
      </c>
      <c r="C191" s="10" t="s">
        <v>139</v>
      </c>
      <c r="D191" s="10">
        <v>1530</v>
      </c>
      <c r="E191" s="10">
        <v>43952</v>
      </c>
      <c r="F191" s="10">
        <v>9180</v>
      </c>
      <c r="G191" s="10">
        <v>4207.5</v>
      </c>
    </row>
    <row r="192" spans="1:7" x14ac:dyDescent="0.25">
      <c r="A192" s="10">
        <v>4</v>
      </c>
      <c r="B192" s="10">
        <v>534742</v>
      </c>
      <c r="C192" s="10" t="s">
        <v>140</v>
      </c>
      <c r="D192" s="10">
        <v>1823</v>
      </c>
      <c r="E192" s="10">
        <v>44013</v>
      </c>
      <c r="F192" s="10">
        <v>9115</v>
      </c>
      <c r="G192" s="10">
        <v>3646</v>
      </c>
    </row>
    <row r="193" spans="1:7" x14ac:dyDescent="0.25">
      <c r="A193" s="10">
        <v>4</v>
      </c>
      <c r="B193" s="10">
        <v>481875</v>
      </c>
      <c r="C193" s="10" t="s">
        <v>140</v>
      </c>
      <c r="D193" s="10">
        <v>1817</v>
      </c>
      <c r="E193" s="10">
        <v>44166</v>
      </c>
      <c r="F193" s="10">
        <v>9085</v>
      </c>
      <c r="G193" s="10">
        <v>3634</v>
      </c>
    </row>
    <row r="194" spans="1:7" x14ac:dyDescent="0.25">
      <c r="A194" s="10">
        <v>4</v>
      </c>
      <c r="B194" s="10">
        <v>348194</v>
      </c>
      <c r="C194" s="10" t="s">
        <v>140</v>
      </c>
      <c r="D194" s="10">
        <v>1802</v>
      </c>
      <c r="E194" s="10">
        <v>43800</v>
      </c>
      <c r="F194" s="10">
        <v>9010</v>
      </c>
      <c r="G194" s="10">
        <v>3604</v>
      </c>
    </row>
    <row r="195" spans="1:7" x14ac:dyDescent="0.25">
      <c r="A195" s="10">
        <v>3</v>
      </c>
      <c r="B195" s="10">
        <v>625104</v>
      </c>
      <c r="C195" s="10" t="s">
        <v>139</v>
      </c>
      <c r="D195" s="10">
        <v>1498</v>
      </c>
      <c r="E195" s="10">
        <v>43983</v>
      </c>
      <c r="F195" s="10">
        <v>8988</v>
      </c>
      <c r="G195" s="10">
        <v>4119.5</v>
      </c>
    </row>
    <row r="196" spans="1:7" x14ac:dyDescent="0.25">
      <c r="A196" s="10">
        <v>2</v>
      </c>
      <c r="B196" s="10">
        <v>250308</v>
      </c>
      <c r="C196" s="10" t="s">
        <v>139</v>
      </c>
      <c r="D196" s="10">
        <v>1496</v>
      </c>
      <c r="E196" s="10">
        <v>43983</v>
      </c>
      <c r="F196" s="10">
        <v>8976</v>
      </c>
      <c r="G196" s="10">
        <v>4114</v>
      </c>
    </row>
    <row r="197" spans="1:7" x14ac:dyDescent="0.25">
      <c r="A197" s="10">
        <v>2</v>
      </c>
      <c r="B197" s="10">
        <v>616386</v>
      </c>
      <c r="C197" s="10" t="s">
        <v>139</v>
      </c>
      <c r="D197" s="10">
        <v>1493</v>
      </c>
      <c r="E197" s="10">
        <v>43831</v>
      </c>
      <c r="F197" s="10">
        <v>8958</v>
      </c>
      <c r="G197" s="10">
        <v>4105.75</v>
      </c>
    </row>
    <row r="198" spans="1:7" x14ac:dyDescent="0.25">
      <c r="A198" s="10">
        <v>1</v>
      </c>
      <c r="B198" s="10">
        <v>303687</v>
      </c>
      <c r="C198" s="10" t="s">
        <v>140</v>
      </c>
      <c r="D198" s="10">
        <v>1785</v>
      </c>
      <c r="E198" s="10">
        <v>43770</v>
      </c>
      <c r="F198" s="10">
        <v>8925</v>
      </c>
      <c r="G198" s="10">
        <v>3570</v>
      </c>
    </row>
    <row r="199" spans="1:7" x14ac:dyDescent="0.25">
      <c r="A199" s="10">
        <v>2</v>
      </c>
      <c r="B199" s="10">
        <v>733366</v>
      </c>
      <c r="C199" s="10" t="s">
        <v>141</v>
      </c>
      <c r="D199" s="10">
        <v>1778</v>
      </c>
      <c r="E199" s="10">
        <v>43800</v>
      </c>
      <c r="F199" s="10">
        <v>8890</v>
      </c>
      <c r="G199" s="10">
        <v>3911.6000000000004</v>
      </c>
    </row>
    <row r="200" spans="1:7" x14ac:dyDescent="0.25">
      <c r="A200" s="10">
        <v>3</v>
      </c>
      <c r="B200" s="10">
        <v>839631</v>
      </c>
      <c r="C200" s="10" t="s">
        <v>140</v>
      </c>
      <c r="D200" s="10">
        <v>1775</v>
      </c>
      <c r="E200" s="10">
        <v>43770</v>
      </c>
      <c r="F200" s="10">
        <v>8875</v>
      </c>
      <c r="G200" s="10">
        <v>3550</v>
      </c>
    </row>
    <row r="201" spans="1:7" x14ac:dyDescent="0.25">
      <c r="A201" s="10">
        <v>1</v>
      </c>
      <c r="B201" s="10">
        <v>779279</v>
      </c>
      <c r="C201" s="10" t="s">
        <v>140</v>
      </c>
      <c r="D201" s="10">
        <v>1774</v>
      </c>
      <c r="E201" s="10">
        <v>43891</v>
      </c>
      <c r="F201" s="10">
        <v>8870</v>
      </c>
      <c r="G201" s="10">
        <v>3548</v>
      </c>
    </row>
    <row r="202" spans="1:7" x14ac:dyDescent="0.25">
      <c r="A202" s="10">
        <v>4</v>
      </c>
      <c r="B202" s="10">
        <v>780393</v>
      </c>
      <c r="C202" s="10" t="s">
        <v>143</v>
      </c>
      <c r="D202" s="10">
        <v>2954</v>
      </c>
      <c r="E202" s="10">
        <v>43770</v>
      </c>
      <c r="F202" s="10">
        <v>8862</v>
      </c>
      <c r="G202" s="10">
        <v>3692.5</v>
      </c>
    </row>
    <row r="203" spans="1:7" x14ac:dyDescent="0.25">
      <c r="A203" s="10">
        <v>3</v>
      </c>
      <c r="B203" s="10">
        <v>786473</v>
      </c>
      <c r="C203" s="10" t="s">
        <v>141</v>
      </c>
      <c r="D203" s="10">
        <v>1770</v>
      </c>
      <c r="E203" s="10">
        <v>43800</v>
      </c>
      <c r="F203" s="10">
        <v>8850</v>
      </c>
      <c r="G203" s="10">
        <v>3894.0000000000005</v>
      </c>
    </row>
    <row r="204" spans="1:7" x14ac:dyDescent="0.25">
      <c r="A204" s="10">
        <v>4</v>
      </c>
      <c r="B204" s="10">
        <v>544855</v>
      </c>
      <c r="C204" s="10" t="s">
        <v>140</v>
      </c>
      <c r="D204" s="10">
        <v>1767</v>
      </c>
      <c r="E204" s="10">
        <v>44075</v>
      </c>
      <c r="F204" s="10">
        <v>8835</v>
      </c>
      <c r="G204" s="10">
        <v>3534</v>
      </c>
    </row>
    <row r="205" spans="1:7" x14ac:dyDescent="0.25">
      <c r="A205" s="10">
        <v>2</v>
      </c>
      <c r="B205" s="10">
        <v>856913</v>
      </c>
      <c r="C205" s="10" t="s">
        <v>143</v>
      </c>
      <c r="D205" s="10">
        <v>2935</v>
      </c>
      <c r="E205" s="10">
        <v>43770</v>
      </c>
      <c r="F205" s="10">
        <v>8805</v>
      </c>
      <c r="G205" s="10">
        <v>3668.75</v>
      </c>
    </row>
    <row r="206" spans="1:7" x14ac:dyDescent="0.25">
      <c r="A206" s="10">
        <v>1</v>
      </c>
      <c r="B206" s="10">
        <v>141665</v>
      </c>
      <c r="C206" s="10" t="s">
        <v>140</v>
      </c>
      <c r="D206" s="10">
        <v>1760</v>
      </c>
      <c r="E206" s="10">
        <v>43709</v>
      </c>
      <c r="F206" s="10">
        <v>8800</v>
      </c>
      <c r="G206" s="10">
        <v>3520</v>
      </c>
    </row>
    <row r="207" spans="1:7" x14ac:dyDescent="0.25">
      <c r="A207" s="10">
        <v>3</v>
      </c>
      <c r="B207" s="10">
        <v>464499</v>
      </c>
      <c r="C207" s="10" t="s">
        <v>139</v>
      </c>
      <c r="D207" s="10">
        <v>1465</v>
      </c>
      <c r="E207" s="10">
        <v>43891</v>
      </c>
      <c r="F207" s="10">
        <v>8790</v>
      </c>
      <c r="G207" s="10">
        <v>4028.75</v>
      </c>
    </row>
    <row r="208" spans="1:7" x14ac:dyDescent="0.25">
      <c r="A208" s="10">
        <v>4</v>
      </c>
      <c r="B208" s="10">
        <v>676135</v>
      </c>
      <c r="C208" s="10" t="s">
        <v>140</v>
      </c>
      <c r="D208" s="10">
        <v>1757</v>
      </c>
      <c r="E208" s="10">
        <v>43739</v>
      </c>
      <c r="F208" s="10">
        <v>8785</v>
      </c>
      <c r="G208" s="10">
        <v>3514</v>
      </c>
    </row>
    <row r="209" spans="1:7" x14ac:dyDescent="0.25">
      <c r="A209" s="10">
        <v>2</v>
      </c>
      <c r="B209" s="10">
        <v>310429</v>
      </c>
      <c r="C209" s="10" t="s">
        <v>142</v>
      </c>
      <c r="D209" s="10">
        <v>2181</v>
      </c>
      <c r="E209" s="10">
        <v>44105</v>
      </c>
      <c r="F209" s="10">
        <v>8724</v>
      </c>
      <c r="G209" s="10">
        <v>3271.5</v>
      </c>
    </row>
    <row r="210" spans="1:7" x14ac:dyDescent="0.25">
      <c r="A210" s="10">
        <v>2</v>
      </c>
      <c r="B210" s="10">
        <v>520865</v>
      </c>
      <c r="C210" s="10" t="s">
        <v>140</v>
      </c>
      <c r="D210" s="10">
        <v>1743</v>
      </c>
      <c r="E210" s="10">
        <v>43739</v>
      </c>
      <c r="F210" s="10">
        <v>8715</v>
      </c>
      <c r="G210" s="10">
        <v>3486</v>
      </c>
    </row>
    <row r="211" spans="1:7" x14ac:dyDescent="0.25">
      <c r="A211" s="10">
        <v>4</v>
      </c>
      <c r="B211" s="10">
        <v>796346</v>
      </c>
      <c r="C211" s="10" t="s">
        <v>140</v>
      </c>
      <c r="D211" s="10">
        <v>1743</v>
      </c>
      <c r="E211" s="10">
        <v>44044</v>
      </c>
      <c r="F211" s="10">
        <v>8715</v>
      </c>
      <c r="G211" s="10">
        <v>3486</v>
      </c>
    </row>
    <row r="212" spans="1:7" x14ac:dyDescent="0.25">
      <c r="A212" s="10">
        <v>5</v>
      </c>
      <c r="B212" s="10">
        <v>594129</v>
      </c>
      <c r="C212" s="10" t="s">
        <v>141</v>
      </c>
      <c r="D212" s="10">
        <v>1743</v>
      </c>
      <c r="E212" s="10">
        <v>43739</v>
      </c>
      <c r="F212" s="10">
        <v>8715</v>
      </c>
      <c r="G212" s="10">
        <v>3834.6000000000004</v>
      </c>
    </row>
    <row r="213" spans="1:7" x14ac:dyDescent="0.25">
      <c r="A213" s="10">
        <v>5</v>
      </c>
      <c r="B213" s="10">
        <v>649737</v>
      </c>
      <c r="C213" s="10" t="s">
        <v>142</v>
      </c>
      <c r="D213" s="10">
        <v>2178</v>
      </c>
      <c r="E213" s="10">
        <v>43983</v>
      </c>
      <c r="F213" s="10">
        <v>8712</v>
      </c>
      <c r="G213" s="10">
        <v>3267</v>
      </c>
    </row>
    <row r="214" spans="1:7" x14ac:dyDescent="0.25">
      <c r="A214" s="10">
        <v>2</v>
      </c>
      <c r="B214" s="10">
        <v>800536</v>
      </c>
      <c r="C214" s="10" t="s">
        <v>143</v>
      </c>
      <c r="D214" s="10">
        <v>2903</v>
      </c>
      <c r="E214" s="10">
        <v>43891</v>
      </c>
      <c r="F214" s="10">
        <v>8709</v>
      </c>
      <c r="G214" s="10">
        <v>3628.75</v>
      </c>
    </row>
    <row r="215" spans="1:7" x14ac:dyDescent="0.25">
      <c r="A215" s="10">
        <v>2</v>
      </c>
      <c r="B215" s="10">
        <v>429735</v>
      </c>
      <c r="C215" s="10" t="s">
        <v>140</v>
      </c>
      <c r="D215" s="10">
        <v>1731</v>
      </c>
      <c r="E215" s="10">
        <v>44105</v>
      </c>
      <c r="F215" s="10">
        <v>8655</v>
      </c>
      <c r="G215" s="10">
        <v>3462</v>
      </c>
    </row>
    <row r="216" spans="1:7" x14ac:dyDescent="0.25">
      <c r="A216" s="10">
        <v>5</v>
      </c>
      <c r="B216" s="10">
        <v>707748</v>
      </c>
      <c r="C216" s="10" t="s">
        <v>141</v>
      </c>
      <c r="D216" s="10">
        <v>1731</v>
      </c>
      <c r="E216" s="10">
        <v>44105</v>
      </c>
      <c r="F216" s="10">
        <v>8655</v>
      </c>
      <c r="G216" s="10">
        <v>3808.2000000000003</v>
      </c>
    </row>
    <row r="217" spans="1:7" x14ac:dyDescent="0.25">
      <c r="A217" s="10">
        <v>3</v>
      </c>
      <c r="B217" s="10">
        <v>365463</v>
      </c>
      <c r="C217" s="10" t="s">
        <v>140</v>
      </c>
      <c r="D217" s="10">
        <v>1728</v>
      </c>
      <c r="E217" s="10">
        <v>43952</v>
      </c>
      <c r="F217" s="10">
        <v>8640</v>
      </c>
      <c r="G217" s="10">
        <v>3456</v>
      </c>
    </row>
    <row r="218" spans="1:7" x14ac:dyDescent="0.25">
      <c r="A218" s="10">
        <v>1</v>
      </c>
      <c r="B218" s="10">
        <v>225353</v>
      </c>
      <c r="C218" s="10" t="s">
        <v>141</v>
      </c>
      <c r="D218" s="10">
        <v>1727</v>
      </c>
      <c r="E218" s="10">
        <v>43739</v>
      </c>
      <c r="F218" s="10">
        <v>8635</v>
      </c>
      <c r="G218" s="10">
        <v>3799.4</v>
      </c>
    </row>
    <row r="219" spans="1:7" x14ac:dyDescent="0.25">
      <c r="A219" s="10">
        <v>4</v>
      </c>
      <c r="B219" s="10">
        <v>439635</v>
      </c>
      <c r="C219" s="10" t="s">
        <v>143</v>
      </c>
      <c r="D219" s="10">
        <v>2877</v>
      </c>
      <c r="E219" s="10">
        <v>44105</v>
      </c>
      <c r="F219" s="10">
        <v>8631</v>
      </c>
      <c r="G219" s="10">
        <v>3596.25</v>
      </c>
    </row>
    <row r="220" spans="1:7" x14ac:dyDescent="0.25">
      <c r="A220" s="10">
        <v>4</v>
      </c>
      <c r="B220" s="10">
        <v>289811</v>
      </c>
      <c r="C220" s="10" t="s">
        <v>140</v>
      </c>
      <c r="D220" s="10">
        <v>1725</v>
      </c>
      <c r="E220" s="10">
        <v>43770</v>
      </c>
      <c r="F220" s="10">
        <v>8625</v>
      </c>
      <c r="G220" s="10">
        <v>3450</v>
      </c>
    </row>
    <row r="221" spans="1:7" x14ac:dyDescent="0.25">
      <c r="A221" s="10">
        <v>4</v>
      </c>
      <c r="B221" s="10">
        <v>694579</v>
      </c>
      <c r="C221" s="10" t="s">
        <v>142</v>
      </c>
      <c r="D221" s="10">
        <v>2156</v>
      </c>
      <c r="E221" s="10">
        <v>44105</v>
      </c>
      <c r="F221" s="10">
        <v>8624</v>
      </c>
      <c r="G221" s="10">
        <v>3234</v>
      </c>
    </row>
    <row r="222" spans="1:7" x14ac:dyDescent="0.25">
      <c r="A222" s="10">
        <v>4</v>
      </c>
      <c r="B222" s="10">
        <v>338090</v>
      </c>
      <c r="C222" s="10" t="s">
        <v>142</v>
      </c>
      <c r="D222" s="10">
        <v>2155</v>
      </c>
      <c r="E222" s="10">
        <v>44166</v>
      </c>
      <c r="F222" s="10">
        <v>8620</v>
      </c>
      <c r="G222" s="10">
        <v>3232.5</v>
      </c>
    </row>
    <row r="223" spans="1:7" x14ac:dyDescent="0.25">
      <c r="A223" s="10">
        <v>4</v>
      </c>
      <c r="B223" s="10">
        <v>403455</v>
      </c>
      <c r="C223" s="10" t="s">
        <v>142</v>
      </c>
      <c r="D223" s="10">
        <v>2145</v>
      </c>
      <c r="E223" s="10">
        <v>43770</v>
      </c>
      <c r="F223" s="10">
        <v>8580</v>
      </c>
      <c r="G223" s="10">
        <v>3217.5</v>
      </c>
    </row>
    <row r="224" spans="1:7" x14ac:dyDescent="0.25">
      <c r="A224" s="10">
        <v>2</v>
      </c>
      <c r="B224" s="10">
        <v>885201</v>
      </c>
      <c r="C224" s="10" t="s">
        <v>140</v>
      </c>
      <c r="D224" s="10">
        <v>1715</v>
      </c>
      <c r="E224" s="10">
        <v>43739</v>
      </c>
      <c r="F224" s="10">
        <v>8575</v>
      </c>
      <c r="G224" s="10">
        <v>3430</v>
      </c>
    </row>
    <row r="225" spans="1:7" x14ac:dyDescent="0.25">
      <c r="A225" s="10">
        <v>1</v>
      </c>
      <c r="B225" s="10">
        <v>632111</v>
      </c>
      <c r="C225" s="10" t="s">
        <v>143</v>
      </c>
      <c r="D225" s="10">
        <v>2844</v>
      </c>
      <c r="E225" s="10">
        <v>43862</v>
      </c>
      <c r="F225" s="10">
        <v>8532</v>
      </c>
      <c r="G225" s="10">
        <v>3555</v>
      </c>
    </row>
    <row r="226" spans="1:7" x14ac:dyDescent="0.25">
      <c r="A226" s="10">
        <v>2</v>
      </c>
      <c r="B226" s="10">
        <v>701669</v>
      </c>
      <c r="C226" s="10" t="s">
        <v>143</v>
      </c>
      <c r="D226" s="10">
        <v>2844</v>
      </c>
      <c r="E226" s="10">
        <v>43983</v>
      </c>
      <c r="F226" s="10">
        <v>8532</v>
      </c>
      <c r="G226" s="10">
        <v>3555</v>
      </c>
    </row>
    <row r="227" spans="1:7" x14ac:dyDescent="0.25">
      <c r="A227" s="10">
        <v>2</v>
      </c>
      <c r="B227" s="10">
        <v>566401</v>
      </c>
      <c r="C227" s="10" t="s">
        <v>140</v>
      </c>
      <c r="D227" s="10">
        <v>1706</v>
      </c>
      <c r="E227" s="10">
        <v>44166</v>
      </c>
      <c r="F227" s="10">
        <v>8530</v>
      </c>
      <c r="G227" s="10">
        <v>3412</v>
      </c>
    </row>
    <row r="228" spans="1:7" x14ac:dyDescent="0.25">
      <c r="A228" s="10">
        <v>2</v>
      </c>
      <c r="B228" s="10">
        <v>562718</v>
      </c>
      <c r="C228" s="10" t="s">
        <v>139</v>
      </c>
      <c r="D228" s="10">
        <v>1421</v>
      </c>
      <c r="E228" s="10">
        <v>43800</v>
      </c>
      <c r="F228" s="10">
        <v>8526</v>
      </c>
      <c r="G228" s="10">
        <v>3907.75</v>
      </c>
    </row>
    <row r="229" spans="1:7" x14ac:dyDescent="0.25">
      <c r="A229" s="10">
        <v>3</v>
      </c>
      <c r="B229" s="10">
        <v>355287</v>
      </c>
      <c r="C229" s="10" t="s">
        <v>143</v>
      </c>
      <c r="D229" s="10">
        <v>2838</v>
      </c>
      <c r="E229" s="10">
        <v>43922</v>
      </c>
      <c r="F229" s="10">
        <v>8514</v>
      </c>
      <c r="G229" s="10">
        <v>3547.5</v>
      </c>
    </row>
    <row r="230" spans="1:7" x14ac:dyDescent="0.25">
      <c r="A230" s="10">
        <v>1</v>
      </c>
      <c r="B230" s="10">
        <v>283491</v>
      </c>
      <c r="C230" s="10" t="s">
        <v>140</v>
      </c>
      <c r="D230" s="10">
        <v>1702</v>
      </c>
      <c r="E230" s="10">
        <v>43952</v>
      </c>
      <c r="F230" s="10">
        <v>8510</v>
      </c>
      <c r="G230" s="10">
        <v>3404</v>
      </c>
    </row>
    <row r="231" spans="1:7" x14ac:dyDescent="0.25">
      <c r="A231" s="10">
        <v>3</v>
      </c>
      <c r="B231" s="10">
        <v>686661</v>
      </c>
      <c r="C231" s="10" t="s">
        <v>141</v>
      </c>
      <c r="D231" s="10">
        <v>1694</v>
      </c>
      <c r="E231" s="10">
        <v>44136</v>
      </c>
      <c r="F231" s="10">
        <v>8470</v>
      </c>
      <c r="G231" s="10">
        <v>3726.8</v>
      </c>
    </row>
    <row r="232" spans="1:7" x14ac:dyDescent="0.25">
      <c r="A232" s="10">
        <v>3</v>
      </c>
      <c r="B232" s="10">
        <v>754791</v>
      </c>
      <c r="C232" s="10" t="s">
        <v>141</v>
      </c>
      <c r="D232" s="10">
        <v>1686</v>
      </c>
      <c r="E232" s="10">
        <v>44013</v>
      </c>
      <c r="F232" s="10">
        <v>8430</v>
      </c>
      <c r="G232" s="10">
        <v>3709.2000000000003</v>
      </c>
    </row>
    <row r="233" spans="1:7" x14ac:dyDescent="0.25">
      <c r="A233" s="10">
        <v>2</v>
      </c>
      <c r="B233" s="10">
        <v>363822</v>
      </c>
      <c r="C233" s="10" t="s">
        <v>143</v>
      </c>
      <c r="D233" s="10">
        <v>2807</v>
      </c>
      <c r="E233" s="10">
        <v>44044</v>
      </c>
      <c r="F233" s="10">
        <v>8421</v>
      </c>
      <c r="G233" s="10">
        <v>3508.75</v>
      </c>
    </row>
    <row r="234" spans="1:7" x14ac:dyDescent="0.25">
      <c r="A234" s="10">
        <v>3</v>
      </c>
      <c r="B234" s="10">
        <v>602865</v>
      </c>
      <c r="C234" s="10" t="s">
        <v>141</v>
      </c>
      <c r="D234" s="10">
        <v>1683</v>
      </c>
      <c r="E234" s="10">
        <v>44013</v>
      </c>
      <c r="F234" s="10">
        <v>8415</v>
      </c>
      <c r="G234" s="10">
        <v>3702.6000000000004</v>
      </c>
    </row>
    <row r="235" spans="1:7" x14ac:dyDescent="0.25">
      <c r="A235" s="10">
        <v>3</v>
      </c>
      <c r="B235" s="10">
        <v>551372</v>
      </c>
      <c r="C235" s="10" t="s">
        <v>141</v>
      </c>
      <c r="D235" s="10">
        <v>1679</v>
      </c>
      <c r="E235" s="10">
        <v>44075</v>
      </c>
      <c r="F235" s="10">
        <v>8395</v>
      </c>
      <c r="G235" s="10">
        <v>3693.8</v>
      </c>
    </row>
    <row r="236" spans="1:7" x14ac:dyDescent="0.25">
      <c r="A236" s="10">
        <v>2</v>
      </c>
      <c r="B236" s="10">
        <v>638098</v>
      </c>
      <c r="C236" s="10" t="s">
        <v>139</v>
      </c>
      <c r="D236" s="10">
        <v>1395</v>
      </c>
      <c r="E236" s="10">
        <v>44013</v>
      </c>
      <c r="F236" s="10">
        <v>8370</v>
      </c>
      <c r="G236" s="10">
        <v>3836.25</v>
      </c>
    </row>
    <row r="237" spans="1:7" x14ac:dyDescent="0.25">
      <c r="A237" s="10">
        <v>1</v>
      </c>
      <c r="B237" s="10">
        <v>665489</v>
      </c>
      <c r="C237" s="10" t="s">
        <v>141</v>
      </c>
      <c r="D237" s="10">
        <v>1659</v>
      </c>
      <c r="E237" s="10">
        <v>43831</v>
      </c>
      <c r="F237" s="10">
        <v>8295</v>
      </c>
      <c r="G237" s="10">
        <v>3649.8</v>
      </c>
    </row>
    <row r="238" spans="1:7" x14ac:dyDescent="0.25">
      <c r="A238" s="10">
        <v>5</v>
      </c>
      <c r="B238" s="10">
        <v>210209</v>
      </c>
      <c r="C238" s="10" t="s">
        <v>143</v>
      </c>
      <c r="D238" s="10">
        <v>2747</v>
      </c>
      <c r="E238" s="10">
        <v>43862</v>
      </c>
      <c r="F238" s="10">
        <v>8241</v>
      </c>
      <c r="G238" s="10">
        <v>3433.75</v>
      </c>
    </row>
    <row r="239" spans="1:7" x14ac:dyDescent="0.25">
      <c r="A239" s="10">
        <v>4</v>
      </c>
      <c r="B239" s="10">
        <v>640346</v>
      </c>
      <c r="C239" s="10" t="s">
        <v>139</v>
      </c>
      <c r="D239" s="10">
        <v>1372</v>
      </c>
      <c r="E239" s="10">
        <v>44166</v>
      </c>
      <c r="F239" s="10">
        <v>8232</v>
      </c>
      <c r="G239" s="10">
        <v>3773</v>
      </c>
    </row>
    <row r="240" spans="1:7" x14ac:dyDescent="0.25">
      <c r="A240" s="10">
        <v>3</v>
      </c>
      <c r="B240" s="10">
        <v>493427</v>
      </c>
      <c r="C240" s="10" t="s">
        <v>141</v>
      </c>
      <c r="D240" s="10">
        <v>1645</v>
      </c>
      <c r="E240" s="10">
        <v>43952</v>
      </c>
      <c r="F240" s="10">
        <v>8225</v>
      </c>
      <c r="G240" s="10">
        <v>3619.0000000000005</v>
      </c>
    </row>
    <row r="241" spans="1:7" x14ac:dyDescent="0.25">
      <c r="A241" s="10">
        <v>4</v>
      </c>
      <c r="B241" s="10">
        <v>752965</v>
      </c>
      <c r="C241" s="10" t="s">
        <v>143</v>
      </c>
      <c r="D241" s="10">
        <v>2729</v>
      </c>
      <c r="E241" s="10">
        <v>44166</v>
      </c>
      <c r="F241" s="10">
        <v>8187</v>
      </c>
      <c r="G241" s="10">
        <v>3411.25</v>
      </c>
    </row>
    <row r="242" spans="1:7" x14ac:dyDescent="0.25">
      <c r="A242" s="10">
        <v>4</v>
      </c>
      <c r="B242" s="10">
        <v>571542</v>
      </c>
      <c r="C242" s="10" t="s">
        <v>141</v>
      </c>
      <c r="D242" s="10">
        <v>1630.5</v>
      </c>
      <c r="E242" s="10">
        <v>44013</v>
      </c>
      <c r="F242" s="10">
        <v>8152.5</v>
      </c>
      <c r="G242" s="10">
        <v>3587.1000000000004</v>
      </c>
    </row>
    <row r="243" spans="1:7" x14ac:dyDescent="0.25">
      <c r="A243" s="10">
        <v>4</v>
      </c>
      <c r="B243" s="10">
        <v>768268</v>
      </c>
      <c r="C243" s="10" t="s">
        <v>142</v>
      </c>
      <c r="D243" s="10">
        <v>2030</v>
      </c>
      <c r="E243" s="10">
        <v>44136</v>
      </c>
      <c r="F243" s="10">
        <v>8120</v>
      </c>
      <c r="G243" s="10">
        <v>3045</v>
      </c>
    </row>
    <row r="244" spans="1:7" x14ac:dyDescent="0.25">
      <c r="A244" s="10">
        <v>4</v>
      </c>
      <c r="B244" s="10">
        <v>725869</v>
      </c>
      <c r="C244" s="10" t="s">
        <v>142</v>
      </c>
      <c r="D244" s="10">
        <v>2021</v>
      </c>
      <c r="E244" s="10">
        <v>44105</v>
      </c>
      <c r="F244" s="10">
        <v>8084</v>
      </c>
      <c r="G244" s="10">
        <v>3031.5</v>
      </c>
    </row>
    <row r="245" spans="1:7" x14ac:dyDescent="0.25">
      <c r="A245" s="10">
        <v>3</v>
      </c>
      <c r="B245" s="10">
        <v>216326</v>
      </c>
      <c r="C245" s="10" t="s">
        <v>140</v>
      </c>
      <c r="D245" s="10">
        <v>1614</v>
      </c>
      <c r="E245" s="10">
        <v>43922</v>
      </c>
      <c r="F245" s="10">
        <v>8070</v>
      </c>
      <c r="G245" s="10">
        <v>3228</v>
      </c>
    </row>
    <row r="246" spans="1:7" x14ac:dyDescent="0.25">
      <c r="A246" s="10">
        <v>5</v>
      </c>
      <c r="B246" s="10">
        <v>639651</v>
      </c>
      <c r="C246" s="10" t="s">
        <v>143</v>
      </c>
      <c r="D246" s="10">
        <v>2689</v>
      </c>
      <c r="E246" s="10">
        <v>44105</v>
      </c>
      <c r="F246" s="10">
        <v>8067</v>
      </c>
      <c r="G246" s="10">
        <v>3361.25</v>
      </c>
    </row>
    <row r="247" spans="1:7" x14ac:dyDescent="0.25">
      <c r="A247" s="10">
        <v>4</v>
      </c>
      <c r="B247" s="10">
        <v>750389</v>
      </c>
      <c r="C247" s="10" t="s">
        <v>143</v>
      </c>
      <c r="D247" s="10">
        <v>2682</v>
      </c>
      <c r="E247" s="10">
        <v>43770</v>
      </c>
      <c r="F247" s="10">
        <v>8046</v>
      </c>
      <c r="G247" s="10">
        <v>3352.5</v>
      </c>
    </row>
    <row r="248" spans="1:7" x14ac:dyDescent="0.25">
      <c r="A248" s="10">
        <v>1</v>
      </c>
      <c r="B248" s="10">
        <v>218291</v>
      </c>
      <c r="C248" s="10" t="s">
        <v>140</v>
      </c>
      <c r="D248" s="10">
        <v>1607</v>
      </c>
      <c r="E248" s="10">
        <v>43922</v>
      </c>
      <c r="F248" s="10">
        <v>8035</v>
      </c>
      <c r="G248" s="10">
        <v>3214</v>
      </c>
    </row>
    <row r="249" spans="1:7" x14ac:dyDescent="0.25">
      <c r="A249" s="10">
        <v>3</v>
      </c>
      <c r="B249" s="10">
        <v>169621</v>
      </c>
      <c r="C249" s="10" t="s">
        <v>139</v>
      </c>
      <c r="D249" s="10">
        <v>1333</v>
      </c>
      <c r="E249" s="10">
        <v>44136</v>
      </c>
      <c r="F249" s="10">
        <v>7998</v>
      </c>
      <c r="G249" s="10">
        <v>3665.75</v>
      </c>
    </row>
    <row r="250" spans="1:7" x14ac:dyDescent="0.25">
      <c r="A250" s="10">
        <v>3</v>
      </c>
      <c r="B250" s="10">
        <v>513469</v>
      </c>
      <c r="C250" s="10" t="s">
        <v>140</v>
      </c>
      <c r="D250" s="10">
        <v>1598</v>
      </c>
      <c r="E250" s="10">
        <v>44044</v>
      </c>
      <c r="F250" s="10">
        <v>7990</v>
      </c>
      <c r="G250" s="10">
        <v>3196</v>
      </c>
    </row>
    <row r="251" spans="1:7" x14ac:dyDescent="0.25">
      <c r="A251" s="10">
        <v>2</v>
      </c>
      <c r="B251" s="10">
        <v>774130</v>
      </c>
      <c r="C251" s="10" t="s">
        <v>143</v>
      </c>
      <c r="D251" s="10">
        <v>2663</v>
      </c>
      <c r="E251" s="10">
        <v>44166</v>
      </c>
      <c r="F251" s="10">
        <v>7989</v>
      </c>
      <c r="G251" s="10">
        <v>3328.75</v>
      </c>
    </row>
    <row r="252" spans="1:7" x14ac:dyDescent="0.25">
      <c r="A252" s="10">
        <v>5</v>
      </c>
      <c r="B252" s="10">
        <v>184366</v>
      </c>
      <c r="C252" s="10" t="s">
        <v>143</v>
      </c>
      <c r="D252" s="10">
        <v>2659</v>
      </c>
      <c r="E252" s="10">
        <v>43862</v>
      </c>
      <c r="F252" s="10">
        <v>7977</v>
      </c>
      <c r="G252" s="10">
        <v>3323.75</v>
      </c>
    </row>
    <row r="253" spans="1:7" x14ac:dyDescent="0.25">
      <c r="A253" s="10">
        <v>5</v>
      </c>
      <c r="B253" s="10">
        <v>559510</v>
      </c>
      <c r="C253" s="10" t="s">
        <v>140</v>
      </c>
      <c r="D253" s="10">
        <v>1594</v>
      </c>
      <c r="E253" s="10">
        <v>44136</v>
      </c>
      <c r="F253" s="10">
        <v>7970</v>
      </c>
      <c r="G253" s="10">
        <v>3188</v>
      </c>
    </row>
    <row r="254" spans="1:7" x14ac:dyDescent="0.25">
      <c r="A254" s="10">
        <v>4</v>
      </c>
      <c r="B254" s="10">
        <v>670662</v>
      </c>
      <c r="C254" s="10" t="s">
        <v>140</v>
      </c>
      <c r="D254" s="10">
        <v>1583</v>
      </c>
      <c r="E254" s="10">
        <v>43983</v>
      </c>
      <c r="F254" s="10">
        <v>7915</v>
      </c>
      <c r="G254" s="10">
        <v>3166</v>
      </c>
    </row>
    <row r="255" spans="1:7" x14ac:dyDescent="0.25">
      <c r="A255" s="10">
        <v>3</v>
      </c>
      <c r="B255" s="10">
        <v>365552</v>
      </c>
      <c r="C255" s="10" t="s">
        <v>140</v>
      </c>
      <c r="D255" s="10">
        <v>1570</v>
      </c>
      <c r="E255" s="10">
        <v>43983</v>
      </c>
      <c r="F255" s="10">
        <v>7850</v>
      </c>
      <c r="G255" s="10">
        <v>3140</v>
      </c>
    </row>
    <row r="256" spans="1:7" x14ac:dyDescent="0.25">
      <c r="A256" s="10">
        <v>4</v>
      </c>
      <c r="B256" s="10">
        <v>696979</v>
      </c>
      <c r="C256" s="10" t="s">
        <v>139</v>
      </c>
      <c r="D256" s="10">
        <v>1307</v>
      </c>
      <c r="E256" s="10">
        <v>44013</v>
      </c>
      <c r="F256" s="10">
        <v>7842</v>
      </c>
      <c r="G256" s="10">
        <v>3594.25</v>
      </c>
    </row>
    <row r="257" spans="1:7" x14ac:dyDescent="0.25">
      <c r="A257" s="10">
        <v>5</v>
      </c>
      <c r="B257" s="10">
        <v>626543</v>
      </c>
      <c r="C257" s="10" t="s">
        <v>140</v>
      </c>
      <c r="D257" s="10">
        <v>1565</v>
      </c>
      <c r="E257" s="10">
        <v>44105</v>
      </c>
      <c r="F257" s="10">
        <v>7825</v>
      </c>
      <c r="G257" s="10">
        <v>3130</v>
      </c>
    </row>
    <row r="258" spans="1:7" x14ac:dyDescent="0.25">
      <c r="A258" s="10">
        <v>3</v>
      </c>
      <c r="B258" s="10">
        <v>863607</v>
      </c>
      <c r="C258" s="10" t="s">
        <v>142</v>
      </c>
      <c r="D258" s="10">
        <v>1947</v>
      </c>
      <c r="E258" s="10">
        <v>44075</v>
      </c>
      <c r="F258" s="10">
        <v>7788</v>
      </c>
      <c r="G258" s="10">
        <v>2920.5</v>
      </c>
    </row>
    <row r="259" spans="1:7" x14ac:dyDescent="0.25">
      <c r="A259" s="10">
        <v>1</v>
      </c>
      <c r="B259" s="10">
        <v>241164</v>
      </c>
      <c r="C259" s="10" t="s">
        <v>142</v>
      </c>
      <c r="D259" s="10">
        <v>1937</v>
      </c>
      <c r="E259" s="10">
        <v>43862</v>
      </c>
      <c r="F259" s="10">
        <v>7748</v>
      </c>
      <c r="G259" s="10">
        <v>2905.5</v>
      </c>
    </row>
    <row r="260" spans="1:7" x14ac:dyDescent="0.25">
      <c r="A260" s="10">
        <v>2</v>
      </c>
      <c r="B260" s="10">
        <v>384410</v>
      </c>
      <c r="C260" s="10" t="s">
        <v>143</v>
      </c>
      <c r="D260" s="10">
        <v>2567</v>
      </c>
      <c r="E260" s="10">
        <v>43983</v>
      </c>
      <c r="F260" s="10">
        <v>7701</v>
      </c>
      <c r="G260" s="10">
        <v>3208.75</v>
      </c>
    </row>
    <row r="261" spans="1:7" x14ac:dyDescent="0.25">
      <c r="A261" s="10">
        <v>3</v>
      </c>
      <c r="B261" s="10">
        <v>293863</v>
      </c>
      <c r="C261" s="10" t="s">
        <v>140</v>
      </c>
      <c r="D261" s="10">
        <v>1535</v>
      </c>
      <c r="E261" s="10">
        <v>44075</v>
      </c>
      <c r="F261" s="10">
        <v>7675</v>
      </c>
      <c r="G261" s="10">
        <v>3070</v>
      </c>
    </row>
    <row r="262" spans="1:7" x14ac:dyDescent="0.25">
      <c r="A262" s="10">
        <v>3</v>
      </c>
      <c r="B262" s="10">
        <v>143923</v>
      </c>
      <c r="C262" s="10" t="s">
        <v>140</v>
      </c>
      <c r="D262" s="10">
        <v>1531</v>
      </c>
      <c r="E262" s="10">
        <v>44166</v>
      </c>
      <c r="F262" s="10">
        <v>7655</v>
      </c>
      <c r="G262" s="10">
        <v>3062</v>
      </c>
    </row>
    <row r="263" spans="1:7" x14ac:dyDescent="0.25">
      <c r="A263" s="10">
        <v>3</v>
      </c>
      <c r="B263" s="10">
        <v>444518</v>
      </c>
      <c r="C263" s="10" t="s">
        <v>143</v>
      </c>
      <c r="D263" s="10">
        <v>2541</v>
      </c>
      <c r="E263" s="10">
        <v>44044</v>
      </c>
      <c r="F263" s="10">
        <v>7623</v>
      </c>
      <c r="G263" s="10">
        <v>3176.25</v>
      </c>
    </row>
    <row r="264" spans="1:7" x14ac:dyDescent="0.25">
      <c r="A264" s="10">
        <v>3</v>
      </c>
      <c r="B264" s="10">
        <v>447945</v>
      </c>
      <c r="C264" s="10" t="s">
        <v>139</v>
      </c>
      <c r="D264" s="10">
        <v>1269</v>
      </c>
      <c r="E264" s="10">
        <v>44105</v>
      </c>
      <c r="F264" s="10">
        <v>7614</v>
      </c>
      <c r="G264" s="10">
        <v>3489.75</v>
      </c>
    </row>
    <row r="265" spans="1:7" x14ac:dyDescent="0.25">
      <c r="A265" s="10">
        <v>5</v>
      </c>
      <c r="B265" s="10">
        <v>872307</v>
      </c>
      <c r="C265" s="10" t="s">
        <v>141</v>
      </c>
      <c r="D265" s="10">
        <v>1520</v>
      </c>
      <c r="E265" s="10">
        <v>44136</v>
      </c>
      <c r="F265" s="10">
        <v>7600</v>
      </c>
      <c r="G265" s="10">
        <v>3344.0000000000005</v>
      </c>
    </row>
    <row r="266" spans="1:7" x14ac:dyDescent="0.25">
      <c r="A266" s="10">
        <v>2</v>
      </c>
      <c r="B266" s="10">
        <v>820943</v>
      </c>
      <c r="C266" s="10" t="s">
        <v>143</v>
      </c>
      <c r="D266" s="10">
        <v>2529</v>
      </c>
      <c r="E266" s="10">
        <v>44136</v>
      </c>
      <c r="F266" s="10">
        <v>7587</v>
      </c>
      <c r="G266" s="10">
        <v>3161.25</v>
      </c>
    </row>
    <row r="267" spans="1:7" x14ac:dyDescent="0.25">
      <c r="A267" s="10">
        <v>3</v>
      </c>
      <c r="B267" s="10">
        <v>636371</v>
      </c>
      <c r="C267" s="10" t="s">
        <v>139</v>
      </c>
      <c r="D267" s="10">
        <v>1262</v>
      </c>
      <c r="E267" s="10">
        <v>43952</v>
      </c>
      <c r="F267" s="10">
        <v>7572</v>
      </c>
      <c r="G267" s="10">
        <v>3470.5</v>
      </c>
    </row>
    <row r="268" spans="1:7" x14ac:dyDescent="0.25">
      <c r="A268" s="10">
        <v>3</v>
      </c>
      <c r="B268" s="10">
        <v>538134</v>
      </c>
      <c r="C268" s="10" t="s">
        <v>140</v>
      </c>
      <c r="D268" s="10">
        <v>1514</v>
      </c>
      <c r="E268" s="10">
        <v>43739</v>
      </c>
      <c r="F268" s="10">
        <v>7570</v>
      </c>
      <c r="G268" s="10">
        <v>3028</v>
      </c>
    </row>
    <row r="269" spans="1:7" x14ac:dyDescent="0.25">
      <c r="A269" s="10">
        <v>3</v>
      </c>
      <c r="B269" s="10">
        <v>562219</v>
      </c>
      <c r="C269" s="10" t="s">
        <v>140</v>
      </c>
      <c r="D269" s="10">
        <v>1514</v>
      </c>
      <c r="E269" s="10">
        <v>43862</v>
      </c>
      <c r="F269" s="10">
        <v>7570</v>
      </c>
      <c r="G269" s="10">
        <v>3028</v>
      </c>
    </row>
    <row r="270" spans="1:7" x14ac:dyDescent="0.25">
      <c r="A270" s="10">
        <v>3</v>
      </c>
      <c r="B270" s="10">
        <v>183251</v>
      </c>
      <c r="C270" s="10" t="s">
        <v>140</v>
      </c>
      <c r="D270" s="10">
        <v>1513</v>
      </c>
      <c r="E270" s="10">
        <v>44166</v>
      </c>
      <c r="F270" s="10">
        <v>7565</v>
      </c>
      <c r="G270" s="10">
        <v>3026</v>
      </c>
    </row>
    <row r="271" spans="1:7" x14ac:dyDescent="0.25">
      <c r="A271" s="10">
        <v>1</v>
      </c>
      <c r="B271" s="10">
        <v>572044</v>
      </c>
      <c r="C271" s="10" t="s">
        <v>142</v>
      </c>
      <c r="D271" s="10">
        <v>1884</v>
      </c>
      <c r="E271" s="10">
        <v>44044</v>
      </c>
      <c r="F271" s="10">
        <v>7536</v>
      </c>
      <c r="G271" s="10">
        <v>2826</v>
      </c>
    </row>
    <row r="272" spans="1:7" x14ac:dyDescent="0.25">
      <c r="A272" s="10">
        <v>2</v>
      </c>
      <c r="B272" s="10">
        <v>553803</v>
      </c>
      <c r="C272" s="10" t="s">
        <v>139</v>
      </c>
      <c r="D272" s="10">
        <v>1250</v>
      </c>
      <c r="E272" s="10">
        <v>44166</v>
      </c>
      <c r="F272" s="10">
        <v>7500</v>
      </c>
      <c r="G272" s="10">
        <v>3437.5</v>
      </c>
    </row>
    <row r="273" spans="1:7" x14ac:dyDescent="0.25">
      <c r="A273" s="10">
        <v>3</v>
      </c>
      <c r="B273" s="10">
        <v>568366</v>
      </c>
      <c r="C273" s="10" t="s">
        <v>140</v>
      </c>
      <c r="D273" s="10">
        <v>1496</v>
      </c>
      <c r="E273" s="10">
        <v>43983</v>
      </c>
      <c r="F273" s="10">
        <v>7480</v>
      </c>
      <c r="G273" s="10">
        <v>2992</v>
      </c>
    </row>
    <row r="274" spans="1:7" x14ac:dyDescent="0.25">
      <c r="A274" s="10">
        <v>5</v>
      </c>
      <c r="B274" s="10">
        <v>792599</v>
      </c>
      <c r="C274" s="10" t="s">
        <v>143</v>
      </c>
      <c r="D274" s="10">
        <v>2487</v>
      </c>
      <c r="E274" s="10">
        <v>44166</v>
      </c>
      <c r="F274" s="10">
        <v>7461</v>
      </c>
      <c r="G274" s="10">
        <v>3108.75</v>
      </c>
    </row>
    <row r="275" spans="1:7" x14ac:dyDescent="0.25">
      <c r="A275" s="10">
        <v>3</v>
      </c>
      <c r="B275" s="10">
        <v>449939</v>
      </c>
      <c r="C275" s="10" t="s">
        <v>142</v>
      </c>
      <c r="D275" s="10">
        <v>1865</v>
      </c>
      <c r="E275" s="10">
        <v>43862</v>
      </c>
      <c r="F275" s="10">
        <v>7460</v>
      </c>
      <c r="G275" s="10">
        <v>2797.5</v>
      </c>
    </row>
    <row r="276" spans="1:7" x14ac:dyDescent="0.25">
      <c r="A276" s="10">
        <v>2</v>
      </c>
      <c r="B276" s="10">
        <v>444395</v>
      </c>
      <c r="C276" s="10" t="s">
        <v>143</v>
      </c>
      <c r="D276" s="10">
        <v>2479</v>
      </c>
      <c r="E276" s="10">
        <v>43831</v>
      </c>
      <c r="F276" s="10">
        <v>7437</v>
      </c>
      <c r="G276" s="10">
        <v>3098.75</v>
      </c>
    </row>
    <row r="277" spans="1:7" x14ac:dyDescent="0.25">
      <c r="A277" s="10">
        <v>3</v>
      </c>
      <c r="B277" s="10">
        <v>161388</v>
      </c>
      <c r="C277" s="10" t="s">
        <v>142</v>
      </c>
      <c r="D277" s="10">
        <v>1858</v>
      </c>
      <c r="E277" s="10">
        <v>43862</v>
      </c>
      <c r="F277" s="10">
        <v>7432</v>
      </c>
      <c r="G277" s="10">
        <v>2787</v>
      </c>
    </row>
    <row r="278" spans="1:7" x14ac:dyDescent="0.25">
      <c r="A278" s="10">
        <v>4</v>
      </c>
      <c r="B278" s="10">
        <v>119027</v>
      </c>
      <c r="C278" s="10" t="s">
        <v>142</v>
      </c>
      <c r="D278" s="10">
        <v>1834</v>
      </c>
      <c r="E278" s="10">
        <v>43709</v>
      </c>
      <c r="F278" s="10">
        <v>7336</v>
      </c>
      <c r="G278" s="10">
        <v>2751</v>
      </c>
    </row>
    <row r="279" spans="1:7" x14ac:dyDescent="0.25">
      <c r="A279" s="10">
        <v>3</v>
      </c>
      <c r="B279" s="10">
        <v>669715</v>
      </c>
      <c r="C279" s="10" t="s">
        <v>139</v>
      </c>
      <c r="D279" s="10">
        <v>1221</v>
      </c>
      <c r="E279" s="10">
        <v>43739</v>
      </c>
      <c r="F279" s="10">
        <v>7326</v>
      </c>
      <c r="G279" s="10">
        <v>3357.75</v>
      </c>
    </row>
    <row r="280" spans="1:7" x14ac:dyDescent="0.25">
      <c r="A280" s="10">
        <v>5</v>
      </c>
      <c r="B280" s="10">
        <v>562962</v>
      </c>
      <c r="C280" s="10" t="s">
        <v>143</v>
      </c>
      <c r="D280" s="10">
        <v>2436</v>
      </c>
      <c r="E280" s="10">
        <v>43800</v>
      </c>
      <c r="F280" s="10">
        <v>7308</v>
      </c>
      <c r="G280" s="10">
        <v>3045</v>
      </c>
    </row>
    <row r="281" spans="1:7" x14ac:dyDescent="0.25">
      <c r="A281" s="10">
        <v>3</v>
      </c>
      <c r="B281" s="10">
        <v>710711</v>
      </c>
      <c r="C281" s="10" t="s">
        <v>140</v>
      </c>
      <c r="D281" s="10">
        <v>1438.5</v>
      </c>
      <c r="E281" s="10">
        <v>43831</v>
      </c>
      <c r="F281" s="10">
        <v>7192.5</v>
      </c>
      <c r="G281" s="10">
        <v>2877</v>
      </c>
    </row>
    <row r="282" spans="1:7" x14ac:dyDescent="0.25">
      <c r="A282" s="10">
        <v>3</v>
      </c>
      <c r="B282" s="10">
        <v>821698</v>
      </c>
      <c r="C282" s="10" t="s">
        <v>141</v>
      </c>
      <c r="D282" s="10">
        <v>1433</v>
      </c>
      <c r="E282" s="10">
        <v>43952</v>
      </c>
      <c r="F282" s="10">
        <v>7165</v>
      </c>
      <c r="G282" s="10">
        <v>3152.6000000000004</v>
      </c>
    </row>
    <row r="283" spans="1:7" x14ac:dyDescent="0.25">
      <c r="A283" s="10">
        <v>2</v>
      </c>
      <c r="B283" s="10">
        <v>601126</v>
      </c>
      <c r="C283" s="10" t="s">
        <v>143</v>
      </c>
      <c r="D283" s="10">
        <v>2387</v>
      </c>
      <c r="E283" s="10">
        <v>44136</v>
      </c>
      <c r="F283" s="10">
        <v>7161</v>
      </c>
      <c r="G283" s="10">
        <v>2983.75</v>
      </c>
    </row>
    <row r="284" spans="1:7" x14ac:dyDescent="0.25">
      <c r="A284" s="10">
        <v>3</v>
      </c>
      <c r="B284" s="10">
        <v>317699</v>
      </c>
      <c r="C284" s="10" t="s">
        <v>142</v>
      </c>
      <c r="D284" s="10">
        <v>1790</v>
      </c>
      <c r="E284" s="10">
        <v>43891</v>
      </c>
      <c r="F284" s="10">
        <v>7160</v>
      </c>
      <c r="G284" s="10">
        <v>2685</v>
      </c>
    </row>
    <row r="285" spans="1:7" x14ac:dyDescent="0.25">
      <c r="A285" s="10">
        <v>3</v>
      </c>
      <c r="B285" s="10">
        <v>168032</v>
      </c>
      <c r="C285" s="10" t="s">
        <v>139</v>
      </c>
      <c r="D285" s="10">
        <v>1190</v>
      </c>
      <c r="E285" s="10">
        <v>43983</v>
      </c>
      <c r="F285" s="10">
        <v>7140</v>
      </c>
      <c r="G285" s="10">
        <v>3272.5</v>
      </c>
    </row>
    <row r="286" spans="1:7" x14ac:dyDescent="0.25">
      <c r="A286" s="10">
        <v>4</v>
      </c>
      <c r="B286" s="10">
        <v>595670</v>
      </c>
      <c r="C286" s="10" t="s">
        <v>140</v>
      </c>
      <c r="D286" s="10">
        <v>1414.5</v>
      </c>
      <c r="E286" s="10">
        <v>43922</v>
      </c>
      <c r="F286" s="10">
        <v>7072.5</v>
      </c>
      <c r="G286" s="10">
        <v>2829</v>
      </c>
    </row>
    <row r="287" spans="1:7" x14ac:dyDescent="0.25">
      <c r="A287" s="10">
        <v>1</v>
      </c>
      <c r="B287" s="10">
        <v>345233</v>
      </c>
      <c r="C287" s="10" t="s">
        <v>142</v>
      </c>
      <c r="D287" s="10">
        <v>1761</v>
      </c>
      <c r="E287" s="10">
        <v>43891</v>
      </c>
      <c r="F287" s="10">
        <v>7044</v>
      </c>
      <c r="G287" s="10">
        <v>2641.5</v>
      </c>
    </row>
    <row r="288" spans="1:7" x14ac:dyDescent="0.25">
      <c r="A288" s="10">
        <v>3</v>
      </c>
      <c r="B288" s="10">
        <v>521535</v>
      </c>
      <c r="C288" s="10" t="s">
        <v>140</v>
      </c>
      <c r="D288" s="10">
        <v>1404</v>
      </c>
      <c r="E288" s="10">
        <v>43770</v>
      </c>
      <c r="F288" s="10">
        <v>7020</v>
      </c>
      <c r="G288" s="10">
        <v>2808</v>
      </c>
    </row>
    <row r="289" spans="1:7" x14ac:dyDescent="0.25">
      <c r="A289" s="10">
        <v>3</v>
      </c>
      <c r="B289" s="10">
        <v>504962</v>
      </c>
      <c r="C289" s="10" t="s">
        <v>141</v>
      </c>
      <c r="D289" s="10">
        <v>1403</v>
      </c>
      <c r="E289" s="10">
        <v>43739</v>
      </c>
      <c r="F289" s="10">
        <v>7015</v>
      </c>
      <c r="G289" s="10">
        <v>3086.6000000000004</v>
      </c>
    </row>
    <row r="290" spans="1:7" x14ac:dyDescent="0.25">
      <c r="A290" s="10">
        <v>3</v>
      </c>
      <c r="B290" s="10">
        <v>406234</v>
      </c>
      <c r="C290" s="10" t="s">
        <v>143</v>
      </c>
      <c r="D290" s="10">
        <v>2338</v>
      </c>
      <c r="E290" s="10">
        <v>43983</v>
      </c>
      <c r="F290" s="10">
        <v>7014</v>
      </c>
      <c r="G290" s="10">
        <v>2922.5</v>
      </c>
    </row>
    <row r="291" spans="1:7" x14ac:dyDescent="0.25">
      <c r="A291" s="10">
        <v>3</v>
      </c>
      <c r="B291" s="10">
        <v>759484</v>
      </c>
      <c r="C291" s="10" t="s">
        <v>142</v>
      </c>
      <c r="D291" s="10">
        <v>1743</v>
      </c>
      <c r="E291" s="10">
        <v>43952</v>
      </c>
      <c r="F291" s="10">
        <v>6972</v>
      </c>
      <c r="G291" s="10">
        <v>2614.5</v>
      </c>
    </row>
    <row r="292" spans="1:7" x14ac:dyDescent="0.25">
      <c r="A292" s="10">
        <v>2</v>
      </c>
      <c r="B292" s="10">
        <v>158597</v>
      </c>
      <c r="C292" s="10" t="s">
        <v>140</v>
      </c>
      <c r="D292" s="10">
        <v>1393</v>
      </c>
      <c r="E292" s="10">
        <v>44105</v>
      </c>
      <c r="F292" s="10">
        <v>6965</v>
      </c>
      <c r="G292" s="10">
        <v>2786</v>
      </c>
    </row>
    <row r="293" spans="1:7" x14ac:dyDescent="0.25">
      <c r="A293" s="10">
        <v>3</v>
      </c>
      <c r="B293" s="10">
        <v>540063</v>
      </c>
      <c r="C293" s="10" t="s">
        <v>141</v>
      </c>
      <c r="D293" s="10">
        <v>1393</v>
      </c>
      <c r="E293" s="10">
        <v>44105</v>
      </c>
      <c r="F293" s="10">
        <v>6965</v>
      </c>
      <c r="G293" s="10">
        <v>3064.6000000000004</v>
      </c>
    </row>
    <row r="294" spans="1:7" x14ac:dyDescent="0.25">
      <c r="A294" s="10">
        <v>3</v>
      </c>
      <c r="B294" s="10">
        <v>691331</v>
      </c>
      <c r="C294" s="10" t="s">
        <v>140</v>
      </c>
      <c r="D294" s="10">
        <v>1389</v>
      </c>
      <c r="E294" s="10">
        <v>43739</v>
      </c>
      <c r="F294" s="10">
        <v>6945</v>
      </c>
      <c r="G294" s="10">
        <v>2778</v>
      </c>
    </row>
    <row r="295" spans="1:7" x14ac:dyDescent="0.25">
      <c r="A295" s="10">
        <v>1</v>
      </c>
      <c r="B295" s="10">
        <v>872775</v>
      </c>
      <c r="C295" s="10" t="s">
        <v>143</v>
      </c>
      <c r="D295" s="10">
        <v>2297</v>
      </c>
      <c r="E295" s="10">
        <v>43770</v>
      </c>
      <c r="F295" s="10">
        <v>6891</v>
      </c>
      <c r="G295" s="10">
        <v>2871.25</v>
      </c>
    </row>
    <row r="296" spans="1:7" x14ac:dyDescent="0.25">
      <c r="A296" s="10">
        <v>2</v>
      </c>
      <c r="B296" s="10">
        <v>540189</v>
      </c>
      <c r="C296" s="10" t="s">
        <v>143</v>
      </c>
      <c r="D296" s="10">
        <v>2294</v>
      </c>
      <c r="E296" s="10">
        <v>43739</v>
      </c>
      <c r="F296" s="10">
        <v>6882</v>
      </c>
      <c r="G296" s="10">
        <v>2867.5</v>
      </c>
    </row>
    <row r="297" spans="1:7" x14ac:dyDescent="0.25">
      <c r="A297" s="10">
        <v>4</v>
      </c>
      <c r="B297" s="10">
        <v>545954</v>
      </c>
      <c r="C297" s="10" t="s">
        <v>141</v>
      </c>
      <c r="D297" s="10">
        <v>1375</v>
      </c>
      <c r="E297" s="10">
        <v>43800</v>
      </c>
      <c r="F297" s="10">
        <v>6875</v>
      </c>
      <c r="G297" s="10">
        <v>3025.0000000000005</v>
      </c>
    </row>
    <row r="298" spans="1:7" x14ac:dyDescent="0.25">
      <c r="A298" s="10">
        <v>1</v>
      </c>
      <c r="B298" s="10">
        <v>631270</v>
      </c>
      <c r="C298" s="10" t="s">
        <v>140</v>
      </c>
      <c r="D298" s="10">
        <v>1372</v>
      </c>
      <c r="E298" s="10">
        <v>43831</v>
      </c>
      <c r="F298" s="10">
        <v>6860</v>
      </c>
      <c r="G298" s="10">
        <v>2744</v>
      </c>
    </row>
    <row r="299" spans="1:7" x14ac:dyDescent="0.25">
      <c r="A299" s="10">
        <v>5</v>
      </c>
      <c r="B299" s="10">
        <v>560670</v>
      </c>
      <c r="C299" s="10" t="s">
        <v>141</v>
      </c>
      <c r="D299" s="10">
        <v>1372</v>
      </c>
      <c r="E299" s="10">
        <v>44166</v>
      </c>
      <c r="F299" s="10">
        <v>6860</v>
      </c>
      <c r="G299" s="10">
        <v>3018.4</v>
      </c>
    </row>
    <row r="300" spans="1:7" x14ac:dyDescent="0.25">
      <c r="A300" s="10">
        <v>4</v>
      </c>
      <c r="B300" s="10">
        <v>713958</v>
      </c>
      <c r="C300" s="10" t="s">
        <v>140</v>
      </c>
      <c r="D300" s="10">
        <v>1369.5</v>
      </c>
      <c r="E300" s="10">
        <v>44013</v>
      </c>
      <c r="F300" s="10">
        <v>6847.5</v>
      </c>
      <c r="G300" s="10">
        <v>2739</v>
      </c>
    </row>
    <row r="301" spans="1:7" x14ac:dyDescent="0.25">
      <c r="A301" s="10">
        <v>3</v>
      </c>
      <c r="B301" s="10">
        <v>418690</v>
      </c>
      <c r="C301" s="10" t="s">
        <v>140</v>
      </c>
      <c r="D301" s="10">
        <v>1366</v>
      </c>
      <c r="E301" s="10">
        <v>43983</v>
      </c>
      <c r="F301" s="10">
        <v>6830</v>
      </c>
      <c r="G301" s="10">
        <v>2732</v>
      </c>
    </row>
    <row r="302" spans="1:7" x14ac:dyDescent="0.25">
      <c r="A302" s="10">
        <v>3</v>
      </c>
      <c r="B302" s="10">
        <v>277131</v>
      </c>
      <c r="C302" s="10" t="s">
        <v>141</v>
      </c>
      <c r="D302" s="10">
        <v>1366</v>
      </c>
      <c r="E302" s="10">
        <v>43983</v>
      </c>
      <c r="F302" s="10">
        <v>6830</v>
      </c>
      <c r="G302" s="10">
        <v>3005.2000000000003</v>
      </c>
    </row>
    <row r="303" spans="1:7" x14ac:dyDescent="0.25">
      <c r="A303" s="10">
        <v>3</v>
      </c>
      <c r="B303" s="10">
        <v>781275</v>
      </c>
      <c r="C303" s="10" t="s">
        <v>140</v>
      </c>
      <c r="D303" s="10">
        <v>1366</v>
      </c>
      <c r="E303" s="10">
        <v>44136</v>
      </c>
      <c r="F303" s="10">
        <v>6830</v>
      </c>
      <c r="G303" s="10">
        <v>2732</v>
      </c>
    </row>
    <row r="304" spans="1:7" x14ac:dyDescent="0.25">
      <c r="A304" s="10">
        <v>3</v>
      </c>
      <c r="B304" s="10">
        <v>223911</v>
      </c>
      <c r="C304" s="10" t="s">
        <v>139</v>
      </c>
      <c r="D304" s="10">
        <v>1135</v>
      </c>
      <c r="E304" s="10">
        <v>43983</v>
      </c>
      <c r="F304" s="10">
        <v>6810</v>
      </c>
      <c r="G304" s="10">
        <v>3121.25</v>
      </c>
    </row>
    <row r="305" spans="1:7" x14ac:dyDescent="0.25">
      <c r="A305" s="10">
        <v>5</v>
      </c>
      <c r="B305" s="10">
        <v>816536</v>
      </c>
      <c r="C305" s="10" t="s">
        <v>140</v>
      </c>
      <c r="D305" s="10">
        <v>1362</v>
      </c>
      <c r="E305" s="10">
        <v>44166</v>
      </c>
      <c r="F305" s="10">
        <v>6810</v>
      </c>
      <c r="G305" s="10">
        <v>2724</v>
      </c>
    </row>
    <row r="306" spans="1:7" x14ac:dyDescent="0.25">
      <c r="A306" s="10">
        <v>2</v>
      </c>
      <c r="B306" s="10">
        <v>259455</v>
      </c>
      <c r="C306" s="10" t="s">
        <v>140</v>
      </c>
      <c r="D306" s="10">
        <v>1359</v>
      </c>
      <c r="E306" s="10">
        <v>44136</v>
      </c>
      <c r="F306" s="10">
        <v>6795</v>
      </c>
      <c r="G306" s="10">
        <v>2718</v>
      </c>
    </row>
    <row r="307" spans="1:7" x14ac:dyDescent="0.25">
      <c r="A307" s="10">
        <v>3</v>
      </c>
      <c r="B307" s="10">
        <v>357838</v>
      </c>
      <c r="C307" s="10" t="s">
        <v>141</v>
      </c>
      <c r="D307" s="10">
        <v>1350</v>
      </c>
      <c r="E307" s="10">
        <v>43862</v>
      </c>
      <c r="F307" s="10">
        <v>6750</v>
      </c>
      <c r="G307" s="10">
        <v>2970.0000000000005</v>
      </c>
    </row>
    <row r="308" spans="1:7" x14ac:dyDescent="0.25">
      <c r="A308" s="10">
        <v>1</v>
      </c>
      <c r="B308" s="10">
        <v>594463</v>
      </c>
      <c r="C308" s="10" t="s">
        <v>143</v>
      </c>
      <c r="D308" s="10">
        <v>2234</v>
      </c>
      <c r="E308" s="10">
        <v>43709</v>
      </c>
      <c r="F308" s="10">
        <v>6702</v>
      </c>
      <c r="G308" s="10">
        <v>2792.5</v>
      </c>
    </row>
    <row r="309" spans="1:7" x14ac:dyDescent="0.25">
      <c r="A309" s="10">
        <v>5</v>
      </c>
      <c r="B309" s="10">
        <v>899556</v>
      </c>
      <c r="C309" s="10" t="s">
        <v>143</v>
      </c>
      <c r="D309" s="10">
        <v>2215</v>
      </c>
      <c r="E309" s="10">
        <v>43709</v>
      </c>
      <c r="F309" s="10">
        <v>6645</v>
      </c>
      <c r="G309" s="10">
        <v>2768.75</v>
      </c>
    </row>
    <row r="310" spans="1:7" x14ac:dyDescent="0.25">
      <c r="A310" s="10">
        <v>2</v>
      </c>
      <c r="B310" s="10">
        <v>205484</v>
      </c>
      <c r="C310" s="10" t="s">
        <v>140</v>
      </c>
      <c r="D310" s="10">
        <v>1324</v>
      </c>
      <c r="E310" s="10">
        <v>44136</v>
      </c>
      <c r="F310" s="10">
        <v>6620</v>
      </c>
      <c r="G310" s="10">
        <v>2648</v>
      </c>
    </row>
    <row r="311" spans="1:7" x14ac:dyDescent="0.25">
      <c r="A311" s="10">
        <v>2</v>
      </c>
      <c r="B311" s="10">
        <v>246621</v>
      </c>
      <c r="C311" s="10" t="s">
        <v>143</v>
      </c>
      <c r="D311" s="10">
        <v>2178</v>
      </c>
      <c r="E311" s="10">
        <v>43983</v>
      </c>
      <c r="F311" s="10">
        <v>6534</v>
      </c>
      <c r="G311" s="10">
        <v>2722.5</v>
      </c>
    </row>
    <row r="312" spans="1:7" x14ac:dyDescent="0.25">
      <c r="A312" s="10">
        <v>1</v>
      </c>
      <c r="B312" s="10">
        <v>144559</v>
      </c>
      <c r="C312" s="10" t="s">
        <v>143</v>
      </c>
      <c r="D312" s="10">
        <v>2177</v>
      </c>
      <c r="E312" s="10">
        <v>44105</v>
      </c>
      <c r="F312" s="10">
        <v>6531</v>
      </c>
      <c r="G312" s="10">
        <v>2721.25</v>
      </c>
    </row>
    <row r="313" spans="1:7" x14ac:dyDescent="0.25">
      <c r="A313" s="10">
        <v>5</v>
      </c>
      <c r="B313" s="10">
        <v>833644</v>
      </c>
      <c r="C313" s="10" t="s">
        <v>140</v>
      </c>
      <c r="D313" s="10">
        <v>1303</v>
      </c>
      <c r="E313" s="10">
        <v>43862</v>
      </c>
      <c r="F313" s="10">
        <v>6515</v>
      </c>
      <c r="G313" s="10">
        <v>2606</v>
      </c>
    </row>
    <row r="314" spans="1:7" x14ac:dyDescent="0.25">
      <c r="A314" s="10">
        <v>2</v>
      </c>
      <c r="B314" s="10">
        <v>765978</v>
      </c>
      <c r="C314" s="10" t="s">
        <v>139</v>
      </c>
      <c r="D314" s="10">
        <v>1084</v>
      </c>
      <c r="E314" s="10">
        <v>44166</v>
      </c>
      <c r="F314" s="10">
        <v>6504</v>
      </c>
      <c r="G314" s="10">
        <v>2981</v>
      </c>
    </row>
    <row r="315" spans="1:7" x14ac:dyDescent="0.25">
      <c r="A315" s="10">
        <v>5</v>
      </c>
      <c r="B315" s="10">
        <v>823956</v>
      </c>
      <c r="C315" s="10" t="s">
        <v>143</v>
      </c>
      <c r="D315" s="10">
        <v>2167</v>
      </c>
      <c r="E315" s="10">
        <v>43739</v>
      </c>
      <c r="F315" s="10">
        <v>6501</v>
      </c>
      <c r="G315" s="10">
        <v>2708.75</v>
      </c>
    </row>
    <row r="316" spans="1:7" x14ac:dyDescent="0.25">
      <c r="A316" s="10">
        <v>4</v>
      </c>
      <c r="B316" s="10">
        <v>776532</v>
      </c>
      <c r="C316" s="10" t="s">
        <v>140</v>
      </c>
      <c r="D316" s="10">
        <v>1295</v>
      </c>
      <c r="E316" s="10">
        <v>44105</v>
      </c>
      <c r="F316" s="10">
        <v>6475</v>
      </c>
      <c r="G316" s="10">
        <v>2590</v>
      </c>
    </row>
    <row r="317" spans="1:7" x14ac:dyDescent="0.25">
      <c r="A317" s="10">
        <v>1</v>
      </c>
      <c r="B317" s="10">
        <v>194906</v>
      </c>
      <c r="C317" s="10" t="s">
        <v>142</v>
      </c>
      <c r="D317" s="10">
        <v>1618.5</v>
      </c>
      <c r="E317" s="10">
        <v>43831</v>
      </c>
      <c r="F317" s="10">
        <v>6474</v>
      </c>
      <c r="G317" s="10">
        <v>2427.75</v>
      </c>
    </row>
    <row r="318" spans="1:7" x14ac:dyDescent="0.25">
      <c r="A318" s="10">
        <v>5</v>
      </c>
      <c r="B318" s="10">
        <v>505496</v>
      </c>
      <c r="C318" s="10" t="s">
        <v>143</v>
      </c>
      <c r="D318" s="10">
        <v>2151</v>
      </c>
      <c r="E318" s="10">
        <v>44075</v>
      </c>
      <c r="F318" s="10">
        <v>6453</v>
      </c>
      <c r="G318" s="10">
        <v>2688.75</v>
      </c>
    </row>
    <row r="319" spans="1:7" x14ac:dyDescent="0.25">
      <c r="A319" s="10">
        <v>2</v>
      </c>
      <c r="B319" s="10">
        <v>455780</v>
      </c>
      <c r="C319" s="10" t="s">
        <v>140</v>
      </c>
      <c r="D319" s="10">
        <v>1287</v>
      </c>
      <c r="E319" s="10">
        <v>44166</v>
      </c>
      <c r="F319" s="10">
        <v>6435</v>
      </c>
      <c r="G319" s="10">
        <v>2574</v>
      </c>
    </row>
    <row r="320" spans="1:7" x14ac:dyDescent="0.25">
      <c r="A320" s="10">
        <v>3</v>
      </c>
      <c r="B320" s="10">
        <v>786700</v>
      </c>
      <c r="C320" s="10" t="s">
        <v>141</v>
      </c>
      <c r="D320" s="10">
        <v>1282</v>
      </c>
      <c r="E320" s="10">
        <v>43983</v>
      </c>
      <c r="F320" s="10">
        <v>6410</v>
      </c>
      <c r="G320" s="10">
        <v>2820.4</v>
      </c>
    </row>
    <row r="321" spans="1:7" x14ac:dyDescent="0.25">
      <c r="A321" s="10">
        <v>4</v>
      </c>
      <c r="B321" s="10">
        <v>711362</v>
      </c>
      <c r="C321" s="10" t="s">
        <v>143</v>
      </c>
      <c r="D321" s="10">
        <v>2134</v>
      </c>
      <c r="E321" s="10">
        <v>44075</v>
      </c>
      <c r="F321" s="10">
        <v>6402</v>
      </c>
      <c r="G321" s="10">
        <v>2667.5</v>
      </c>
    </row>
    <row r="322" spans="1:7" x14ac:dyDescent="0.25">
      <c r="A322" s="10">
        <v>4</v>
      </c>
      <c r="B322" s="10">
        <v>131700</v>
      </c>
      <c r="C322" s="10" t="s">
        <v>141</v>
      </c>
      <c r="D322" s="10">
        <v>1269</v>
      </c>
      <c r="E322" s="10">
        <v>44105</v>
      </c>
      <c r="F322" s="10">
        <v>6345</v>
      </c>
      <c r="G322" s="10">
        <v>2791.8</v>
      </c>
    </row>
    <row r="323" spans="1:7" x14ac:dyDescent="0.25">
      <c r="A323" s="10">
        <v>3</v>
      </c>
      <c r="B323" s="10">
        <v>367956</v>
      </c>
      <c r="C323" s="10" t="s">
        <v>139</v>
      </c>
      <c r="D323" s="10">
        <v>1055</v>
      </c>
      <c r="E323" s="10">
        <v>44166</v>
      </c>
      <c r="F323" s="10">
        <v>6330</v>
      </c>
      <c r="G323" s="10">
        <v>2901.25</v>
      </c>
    </row>
    <row r="324" spans="1:7" x14ac:dyDescent="0.25">
      <c r="A324" s="10">
        <v>2</v>
      </c>
      <c r="B324" s="10">
        <v>644843</v>
      </c>
      <c r="C324" s="10" t="s">
        <v>143</v>
      </c>
      <c r="D324" s="10">
        <v>2109</v>
      </c>
      <c r="E324" s="10">
        <v>43952</v>
      </c>
      <c r="F324" s="10">
        <v>6327</v>
      </c>
      <c r="G324" s="10">
        <v>2636.25</v>
      </c>
    </row>
    <row r="325" spans="1:7" x14ac:dyDescent="0.25">
      <c r="A325" s="10">
        <v>2</v>
      </c>
      <c r="B325" s="10">
        <v>203224</v>
      </c>
      <c r="C325" s="10" t="s">
        <v>142</v>
      </c>
      <c r="D325" s="10">
        <v>1580</v>
      </c>
      <c r="E325" s="10">
        <v>44075</v>
      </c>
      <c r="F325" s="10">
        <v>6320</v>
      </c>
      <c r="G325" s="10">
        <v>2370</v>
      </c>
    </row>
    <row r="326" spans="1:7" x14ac:dyDescent="0.25">
      <c r="A326" s="10">
        <v>3</v>
      </c>
      <c r="B326" s="10">
        <v>428676</v>
      </c>
      <c r="C326" s="10" t="s">
        <v>140</v>
      </c>
      <c r="D326" s="10">
        <v>1259</v>
      </c>
      <c r="E326" s="10">
        <v>43922</v>
      </c>
      <c r="F326" s="10">
        <v>6295</v>
      </c>
      <c r="G326" s="10">
        <v>2518</v>
      </c>
    </row>
    <row r="327" spans="1:7" x14ac:dyDescent="0.25">
      <c r="A327" s="10">
        <v>2</v>
      </c>
      <c r="B327" s="10">
        <v>295574</v>
      </c>
      <c r="C327" s="10" t="s">
        <v>142</v>
      </c>
      <c r="D327" s="10">
        <v>1563</v>
      </c>
      <c r="E327" s="10">
        <v>43952</v>
      </c>
      <c r="F327" s="10">
        <v>6252</v>
      </c>
      <c r="G327" s="10">
        <v>2344.5</v>
      </c>
    </row>
    <row r="328" spans="1:7" x14ac:dyDescent="0.25">
      <c r="A328" s="10">
        <v>2</v>
      </c>
      <c r="B328" s="10">
        <v>707082</v>
      </c>
      <c r="C328" s="10" t="s">
        <v>141</v>
      </c>
      <c r="D328" s="10">
        <v>1250</v>
      </c>
      <c r="E328" s="10">
        <v>44166</v>
      </c>
      <c r="F328" s="10">
        <v>6250</v>
      </c>
      <c r="G328" s="10">
        <v>2750</v>
      </c>
    </row>
    <row r="329" spans="1:7" x14ac:dyDescent="0.25">
      <c r="A329" s="10">
        <v>3</v>
      </c>
      <c r="B329" s="10">
        <v>374010</v>
      </c>
      <c r="C329" s="10" t="s">
        <v>140</v>
      </c>
      <c r="D329" s="10">
        <v>1249</v>
      </c>
      <c r="E329" s="10">
        <v>44105</v>
      </c>
      <c r="F329" s="10">
        <v>6245</v>
      </c>
      <c r="G329" s="10">
        <v>2498</v>
      </c>
    </row>
    <row r="330" spans="1:7" x14ac:dyDescent="0.25">
      <c r="A330" s="10">
        <v>3</v>
      </c>
      <c r="B330" s="10">
        <v>607051</v>
      </c>
      <c r="C330" s="10" t="s">
        <v>142</v>
      </c>
      <c r="D330" s="10">
        <v>1560</v>
      </c>
      <c r="E330" s="10">
        <v>43770</v>
      </c>
      <c r="F330" s="10">
        <v>6240</v>
      </c>
      <c r="G330" s="10">
        <v>2340</v>
      </c>
    </row>
    <row r="331" spans="1:7" x14ac:dyDescent="0.25">
      <c r="A331" s="10">
        <v>4</v>
      </c>
      <c r="B331" s="10">
        <v>234670</v>
      </c>
      <c r="C331" s="10" t="s">
        <v>139</v>
      </c>
      <c r="D331" s="10">
        <v>1033</v>
      </c>
      <c r="E331" s="10">
        <v>43800</v>
      </c>
      <c r="F331" s="10">
        <v>6198</v>
      </c>
      <c r="G331" s="10">
        <v>2840.75</v>
      </c>
    </row>
    <row r="332" spans="1:7" x14ac:dyDescent="0.25">
      <c r="A332" s="10">
        <v>2</v>
      </c>
      <c r="B332" s="10">
        <v>734809</v>
      </c>
      <c r="C332" s="10" t="s">
        <v>141</v>
      </c>
      <c r="D332" s="10">
        <v>1236</v>
      </c>
      <c r="E332" s="10">
        <v>44136</v>
      </c>
      <c r="F332" s="10">
        <v>6180</v>
      </c>
      <c r="G332" s="10">
        <v>2719.2000000000003</v>
      </c>
    </row>
    <row r="333" spans="1:7" x14ac:dyDescent="0.25">
      <c r="A333" s="10">
        <v>5</v>
      </c>
      <c r="B333" s="10">
        <v>514463</v>
      </c>
      <c r="C333" s="10" t="s">
        <v>140</v>
      </c>
      <c r="D333" s="10">
        <v>1233</v>
      </c>
      <c r="E333" s="10">
        <v>44166</v>
      </c>
      <c r="F333" s="10">
        <v>6165</v>
      </c>
      <c r="G333" s="10">
        <v>2466</v>
      </c>
    </row>
    <row r="334" spans="1:7" x14ac:dyDescent="0.25">
      <c r="A334" s="10">
        <v>4</v>
      </c>
      <c r="B334" s="10">
        <v>495847</v>
      </c>
      <c r="C334" s="10" t="s">
        <v>142</v>
      </c>
      <c r="D334" s="10">
        <v>1540</v>
      </c>
      <c r="E334" s="10">
        <v>44044</v>
      </c>
      <c r="F334" s="10">
        <v>6160</v>
      </c>
      <c r="G334" s="10">
        <v>2310</v>
      </c>
    </row>
    <row r="335" spans="1:7" x14ac:dyDescent="0.25">
      <c r="A335" s="10">
        <v>3</v>
      </c>
      <c r="B335" s="10">
        <v>697895</v>
      </c>
      <c r="C335" s="10" t="s">
        <v>140</v>
      </c>
      <c r="D335" s="10">
        <v>1228</v>
      </c>
      <c r="E335" s="10">
        <v>43739</v>
      </c>
      <c r="F335" s="10">
        <v>6140</v>
      </c>
      <c r="G335" s="10">
        <v>2456</v>
      </c>
    </row>
    <row r="336" spans="1:7" x14ac:dyDescent="0.25">
      <c r="A336" s="10">
        <v>3</v>
      </c>
      <c r="B336" s="10">
        <v>117166</v>
      </c>
      <c r="C336" s="10" t="s">
        <v>141</v>
      </c>
      <c r="D336" s="10">
        <v>1228</v>
      </c>
      <c r="E336" s="10">
        <v>43739</v>
      </c>
      <c r="F336" s="10">
        <v>6140</v>
      </c>
      <c r="G336" s="10">
        <v>2701.6000000000004</v>
      </c>
    </row>
    <row r="337" spans="1:7" x14ac:dyDescent="0.25">
      <c r="A337" s="10">
        <v>3</v>
      </c>
      <c r="B337" s="10">
        <v>171515</v>
      </c>
      <c r="C337" s="10" t="s">
        <v>140</v>
      </c>
      <c r="D337" s="10">
        <v>1227</v>
      </c>
      <c r="E337" s="10">
        <v>44105</v>
      </c>
      <c r="F337" s="10">
        <v>6135</v>
      </c>
      <c r="G337" s="10">
        <v>2454</v>
      </c>
    </row>
    <row r="338" spans="1:7" x14ac:dyDescent="0.25">
      <c r="A338" s="10">
        <v>3</v>
      </c>
      <c r="B338" s="10">
        <v>758487</v>
      </c>
      <c r="C338" s="10" t="s">
        <v>139</v>
      </c>
      <c r="D338" s="10">
        <v>1013</v>
      </c>
      <c r="E338" s="10">
        <v>44166</v>
      </c>
      <c r="F338" s="10">
        <v>6078</v>
      </c>
      <c r="G338" s="10">
        <v>2785.75</v>
      </c>
    </row>
    <row r="339" spans="1:7" x14ac:dyDescent="0.25">
      <c r="A339" s="10">
        <v>3</v>
      </c>
      <c r="B339" s="10">
        <v>199710</v>
      </c>
      <c r="C339" s="10" t="s">
        <v>142</v>
      </c>
      <c r="D339" s="10">
        <v>1513</v>
      </c>
      <c r="E339" s="10">
        <v>44136</v>
      </c>
      <c r="F339" s="10">
        <v>6052</v>
      </c>
      <c r="G339" s="10">
        <v>2269.5</v>
      </c>
    </row>
    <row r="340" spans="1:7" x14ac:dyDescent="0.25">
      <c r="A340" s="10">
        <v>4</v>
      </c>
      <c r="B340" s="10">
        <v>682634</v>
      </c>
      <c r="C340" s="10" t="s">
        <v>142</v>
      </c>
      <c r="D340" s="10">
        <v>1513</v>
      </c>
      <c r="E340" s="10">
        <v>44166</v>
      </c>
      <c r="F340" s="10">
        <v>6052</v>
      </c>
      <c r="G340" s="10">
        <v>2269.5</v>
      </c>
    </row>
    <row r="341" spans="1:7" x14ac:dyDescent="0.25">
      <c r="A341" s="10">
        <v>4</v>
      </c>
      <c r="B341" s="10">
        <v>552346</v>
      </c>
      <c r="C341" s="10" t="s">
        <v>139</v>
      </c>
      <c r="D341" s="10">
        <v>1006</v>
      </c>
      <c r="E341" s="10">
        <v>43983</v>
      </c>
      <c r="F341" s="10">
        <v>6036</v>
      </c>
      <c r="G341" s="10">
        <v>2766.5</v>
      </c>
    </row>
    <row r="342" spans="1:7" x14ac:dyDescent="0.25">
      <c r="A342" s="10">
        <v>5</v>
      </c>
      <c r="B342" s="10">
        <v>263637</v>
      </c>
      <c r="C342" s="10" t="s">
        <v>139</v>
      </c>
      <c r="D342" s="10">
        <v>1001</v>
      </c>
      <c r="E342" s="10">
        <v>44044</v>
      </c>
      <c r="F342" s="10">
        <v>6006</v>
      </c>
      <c r="G342" s="10">
        <v>2752.75</v>
      </c>
    </row>
    <row r="343" spans="1:7" x14ac:dyDescent="0.25">
      <c r="A343" s="10">
        <v>3</v>
      </c>
      <c r="B343" s="10">
        <v>793118</v>
      </c>
      <c r="C343" s="10" t="s">
        <v>143</v>
      </c>
      <c r="D343" s="10">
        <v>2001</v>
      </c>
      <c r="E343" s="10">
        <v>43862</v>
      </c>
      <c r="F343" s="10">
        <v>6003</v>
      </c>
      <c r="G343" s="10">
        <v>2501.25</v>
      </c>
    </row>
    <row r="344" spans="1:7" x14ac:dyDescent="0.25">
      <c r="A344" s="10">
        <v>3</v>
      </c>
      <c r="B344" s="10">
        <v>294935</v>
      </c>
      <c r="C344" s="10" t="s">
        <v>140</v>
      </c>
      <c r="D344" s="10">
        <v>1198</v>
      </c>
      <c r="E344" s="10">
        <v>43739</v>
      </c>
      <c r="F344" s="10">
        <v>5990</v>
      </c>
      <c r="G344" s="10">
        <v>2396</v>
      </c>
    </row>
    <row r="345" spans="1:7" x14ac:dyDescent="0.25">
      <c r="A345" s="10">
        <v>3</v>
      </c>
      <c r="B345" s="10">
        <v>582048</v>
      </c>
      <c r="C345" s="10" t="s">
        <v>140</v>
      </c>
      <c r="D345" s="10">
        <v>1197</v>
      </c>
      <c r="E345" s="10">
        <v>44136</v>
      </c>
      <c r="F345" s="10">
        <v>5985</v>
      </c>
      <c r="G345" s="10">
        <v>2394</v>
      </c>
    </row>
    <row r="346" spans="1:7" x14ac:dyDescent="0.25">
      <c r="A346" s="10">
        <v>2</v>
      </c>
      <c r="B346" s="10">
        <v>289035</v>
      </c>
      <c r="C346" s="10" t="s">
        <v>142</v>
      </c>
      <c r="D346" s="10">
        <v>1496</v>
      </c>
      <c r="E346" s="10">
        <v>44105</v>
      </c>
      <c r="F346" s="10">
        <v>5984</v>
      </c>
      <c r="G346" s="10">
        <v>2244</v>
      </c>
    </row>
    <row r="347" spans="1:7" x14ac:dyDescent="0.25">
      <c r="A347" s="10">
        <v>3</v>
      </c>
      <c r="B347" s="10">
        <v>479703</v>
      </c>
      <c r="C347" s="10" t="s">
        <v>141</v>
      </c>
      <c r="D347" s="10">
        <v>1190</v>
      </c>
      <c r="E347" s="10">
        <v>43983</v>
      </c>
      <c r="F347" s="10">
        <v>5950</v>
      </c>
      <c r="G347" s="10">
        <v>2618</v>
      </c>
    </row>
    <row r="348" spans="1:7" x14ac:dyDescent="0.25">
      <c r="A348" s="10">
        <v>3</v>
      </c>
      <c r="B348" s="10">
        <v>788517</v>
      </c>
      <c r="C348" s="10" t="s">
        <v>142</v>
      </c>
      <c r="D348" s="10">
        <v>1482</v>
      </c>
      <c r="E348" s="10">
        <v>43800</v>
      </c>
      <c r="F348" s="10">
        <v>5928</v>
      </c>
      <c r="G348" s="10">
        <v>2223</v>
      </c>
    </row>
    <row r="349" spans="1:7" x14ac:dyDescent="0.25">
      <c r="A349" s="10">
        <v>2</v>
      </c>
      <c r="B349" s="10">
        <v>382008</v>
      </c>
      <c r="C349" s="10" t="s">
        <v>139</v>
      </c>
      <c r="D349" s="10">
        <v>986</v>
      </c>
      <c r="E349" s="10">
        <v>44105</v>
      </c>
      <c r="F349" s="10">
        <v>5916</v>
      </c>
      <c r="G349" s="10">
        <v>2711.5</v>
      </c>
    </row>
    <row r="350" spans="1:7" x14ac:dyDescent="0.25">
      <c r="A350" s="10">
        <v>3</v>
      </c>
      <c r="B350" s="10">
        <v>763666</v>
      </c>
      <c r="C350" s="10" t="s">
        <v>140</v>
      </c>
      <c r="D350" s="10">
        <v>1177</v>
      </c>
      <c r="E350" s="10">
        <v>44136</v>
      </c>
      <c r="F350" s="10">
        <v>5885</v>
      </c>
      <c r="G350" s="10">
        <v>2354</v>
      </c>
    </row>
    <row r="351" spans="1:7" x14ac:dyDescent="0.25">
      <c r="A351" s="10">
        <v>2</v>
      </c>
      <c r="B351" s="10">
        <v>837170</v>
      </c>
      <c r="C351" s="10" t="s">
        <v>140</v>
      </c>
      <c r="D351" s="10">
        <v>1175</v>
      </c>
      <c r="E351" s="10">
        <v>44105</v>
      </c>
      <c r="F351" s="10">
        <v>5875</v>
      </c>
      <c r="G351" s="10">
        <v>2350</v>
      </c>
    </row>
    <row r="352" spans="1:7" x14ac:dyDescent="0.25">
      <c r="A352" s="10">
        <v>2</v>
      </c>
      <c r="B352" s="10">
        <v>462436</v>
      </c>
      <c r="C352" s="10" t="s">
        <v>143</v>
      </c>
      <c r="D352" s="10">
        <v>1956</v>
      </c>
      <c r="E352" s="10">
        <v>43831</v>
      </c>
      <c r="F352" s="10">
        <v>5868</v>
      </c>
      <c r="G352" s="10">
        <v>2445</v>
      </c>
    </row>
    <row r="353" spans="1:7" x14ac:dyDescent="0.25">
      <c r="A353" s="10">
        <v>4</v>
      </c>
      <c r="B353" s="10">
        <v>623371</v>
      </c>
      <c r="C353" s="10" t="s">
        <v>143</v>
      </c>
      <c r="D353" s="10">
        <v>1945</v>
      </c>
      <c r="E353" s="10">
        <v>43739</v>
      </c>
      <c r="F353" s="10">
        <v>5835</v>
      </c>
      <c r="G353" s="10">
        <v>2431.25</v>
      </c>
    </row>
    <row r="354" spans="1:7" x14ac:dyDescent="0.25">
      <c r="A354" s="10">
        <v>2</v>
      </c>
      <c r="B354" s="10">
        <v>434482</v>
      </c>
      <c r="C354" s="10" t="s">
        <v>143</v>
      </c>
      <c r="D354" s="10">
        <v>1940</v>
      </c>
      <c r="E354" s="10">
        <v>43800</v>
      </c>
      <c r="F354" s="10">
        <v>5820</v>
      </c>
      <c r="G354" s="10">
        <v>2425</v>
      </c>
    </row>
    <row r="355" spans="1:7" x14ac:dyDescent="0.25">
      <c r="A355" s="10">
        <v>3</v>
      </c>
      <c r="B355" s="10">
        <v>151329</v>
      </c>
      <c r="C355" s="10" t="s">
        <v>141</v>
      </c>
      <c r="D355" s="10">
        <v>1159</v>
      </c>
      <c r="E355" s="10">
        <v>43739</v>
      </c>
      <c r="F355" s="10">
        <v>5795</v>
      </c>
      <c r="G355" s="10">
        <v>2549.8000000000002</v>
      </c>
    </row>
    <row r="356" spans="1:7" x14ac:dyDescent="0.25">
      <c r="A356" s="10">
        <v>4</v>
      </c>
      <c r="B356" s="10">
        <v>690780</v>
      </c>
      <c r="C356" s="10" t="s">
        <v>140</v>
      </c>
      <c r="D356" s="10">
        <v>1158</v>
      </c>
      <c r="E356" s="10">
        <v>43891</v>
      </c>
      <c r="F356" s="10">
        <v>5790</v>
      </c>
      <c r="G356" s="10">
        <v>2316</v>
      </c>
    </row>
    <row r="357" spans="1:7" x14ac:dyDescent="0.25">
      <c r="A357" s="10">
        <v>4</v>
      </c>
      <c r="B357" s="10">
        <v>869055</v>
      </c>
      <c r="C357" s="10" t="s">
        <v>142</v>
      </c>
      <c r="D357" s="10">
        <v>1445</v>
      </c>
      <c r="E357" s="10">
        <v>44075</v>
      </c>
      <c r="F357" s="10">
        <v>5780</v>
      </c>
      <c r="G357" s="10">
        <v>2167.5</v>
      </c>
    </row>
    <row r="358" spans="1:7" x14ac:dyDescent="0.25">
      <c r="A358" s="10">
        <v>2</v>
      </c>
      <c r="B358" s="10">
        <v>203608</v>
      </c>
      <c r="C358" s="10" t="s">
        <v>140</v>
      </c>
      <c r="D358" s="10">
        <v>1153</v>
      </c>
      <c r="E358" s="10">
        <v>44105</v>
      </c>
      <c r="F358" s="10">
        <v>5765</v>
      </c>
      <c r="G358" s="10">
        <v>2306</v>
      </c>
    </row>
    <row r="359" spans="1:7" x14ac:dyDescent="0.25">
      <c r="A359" s="10">
        <v>3</v>
      </c>
      <c r="B359" s="10">
        <v>703612</v>
      </c>
      <c r="C359" s="10" t="s">
        <v>143</v>
      </c>
      <c r="D359" s="10">
        <v>1916</v>
      </c>
      <c r="E359" s="10">
        <v>43922</v>
      </c>
      <c r="F359" s="10">
        <v>5748</v>
      </c>
      <c r="G359" s="10">
        <v>2395</v>
      </c>
    </row>
    <row r="360" spans="1:7" x14ac:dyDescent="0.25">
      <c r="A360" s="10">
        <v>2</v>
      </c>
      <c r="B360" s="10">
        <v>308620</v>
      </c>
      <c r="C360" s="10" t="s">
        <v>140</v>
      </c>
      <c r="D360" s="10">
        <v>1143</v>
      </c>
      <c r="E360" s="10">
        <v>44105</v>
      </c>
      <c r="F360" s="10">
        <v>5715</v>
      </c>
      <c r="G360" s="10">
        <v>2286</v>
      </c>
    </row>
    <row r="361" spans="1:7" x14ac:dyDescent="0.25">
      <c r="A361" s="10">
        <v>3</v>
      </c>
      <c r="B361" s="10">
        <v>170867</v>
      </c>
      <c r="C361" s="10" t="s">
        <v>141</v>
      </c>
      <c r="D361" s="10">
        <v>1143</v>
      </c>
      <c r="E361" s="10">
        <v>44105</v>
      </c>
      <c r="F361" s="10">
        <v>5715</v>
      </c>
      <c r="G361" s="10">
        <v>2514.6000000000004</v>
      </c>
    </row>
    <row r="362" spans="1:7" x14ac:dyDescent="0.25">
      <c r="A362" s="10">
        <v>4</v>
      </c>
      <c r="B362" s="10">
        <v>730844</v>
      </c>
      <c r="C362" s="10" t="s">
        <v>139</v>
      </c>
      <c r="D362" s="10">
        <v>952</v>
      </c>
      <c r="E362" s="10">
        <v>43862</v>
      </c>
      <c r="F362" s="10">
        <v>5712</v>
      </c>
      <c r="G362" s="10">
        <v>2618</v>
      </c>
    </row>
    <row r="363" spans="1:7" x14ac:dyDescent="0.25">
      <c r="A363" s="10">
        <v>1</v>
      </c>
      <c r="B363" s="10">
        <v>234290</v>
      </c>
      <c r="C363" s="10" t="s">
        <v>140</v>
      </c>
      <c r="D363" s="10">
        <v>1142</v>
      </c>
      <c r="E363" s="10">
        <v>43983</v>
      </c>
      <c r="F363" s="10">
        <v>5710</v>
      </c>
      <c r="G363" s="10">
        <v>2284</v>
      </c>
    </row>
    <row r="364" spans="1:7" x14ac:dyDescent="0.25">
      <c r="A364" s="10">
        <v>3</v>
      </c>
      <c r="B364" s="10">
        <v>697568</v>
      </c>
      <c r="C364" s="10" t="s">
        <v>140</v>
      </c>
      <c r="D364" s="10">
        <v>1138</v>
      </c>
      <c r="E364" s="10">
        <v>44166</v>
      </c>
      <c r="F364" s="10">
        <v>5690</v>
      </c>
      <c r="G364" s="10">
        <v>2276</v>
      </c>
    </row>
    <row r="365" spans="1:7" x14ac:dyDescent="0.25">
      <c r="A365" s="10">
        <v>5</v>
      </c>
      <c r="B365" s="10">
        <v>691342</v>
      </c>
      <c r="C365" s="10" t="s">
        <v>141</v>
      </c>
      <c r="D365" s="10">
        <v>1135</v>
      </c>
      <c r="E365" s="10">
        <v>43983</v>
      </c>
      <c r="F365" s="10">
        <v>5675</v>
      </c>
      <c r="G365" s="10">
        <v>2497</v>
      </c>
    </row>
    <row r="366" spans="1:7" x14ac:dyDescent="0.25">
      <c r="A366" s="10">
        <v>2</v>
      </c>
      <c r="B366" s="10">
        <v>149767</v>
      </c>
      <c r="C366" s="10" t="s">
        <v>143</v>
      </c>
      <c r="D366" s="10">
        <v>1874</v>
      </c>
      <c r="E366" s="10">
        <v>44044</v>
      </c>
      <c r="F366" s="10">
        <v>5622</v>
      </c>
      <c r="G366" s="10">
        <v>2342.5</v>
      </c>
    </row>
    <row r="367" spans="1:7" x14ac:dyDescent="0.25">
      <c r="A367" s="10">
        <v>2</v>
      </c>
      <c r="B367" s="10">
        <v>898591</v>
      </c>
      <c r="C367" s="10" t="s">
        <v>140</v>
      </c>
      <c r="D367" s="10">
        <v>1123</v>
      </c>
      <c r="E367" s="10">
        <v>43709</v>
      </c>
      <c r="F367" s="10">
        <v>5615</v>
      </c>
      <c r="G367" s="10">
        <v>2246</v>
      </c>
    </row>
    <row r="368" spans="1:7" x14ac:dyDescent="0.25">
      <c r="A368" s="10">
        <v>2</v>
      </c>
      <c r="B368" s="10">
        <v>304458</v>
      </c>
      <c r="C368" s="10" t="s">
        <v>141</v>
      </c>
      <c r="D368" s="10">
        <v>1123</v>
      </c>
      <c r="E368" s="10">
        <v>44044</v>
      </c>
      <c r="F368" s="10">
        <v>5615</v>
      </c>
      <c r="G368" s="10">
        <v>2470.6000000000004</v>
      </c>
    </row>
    <row r="369" spans="1:7" x14ac:dyDescent="0.25">
      <c r="A369" s="10">
        <v>2</v>
      </c>
      <c r="B369" s="10">
        <v>366080</v>
      </c>
      <c r="C369" s="10" t="s">
        <v>143</v>
      </c>
      <c r="D369" s="10">
        <v>1870</v>
      </c>
      <c r="E369" s="10">
        <v>43800</v>
      </c>
      <c r="F369" s="10">
        <v>5610</v>
      </c>
      <c r="G369" s="10">
        <v>2337.5</v>
      </c>
    </row>
    <row r="370" spans="1:7" x14ac:dyDescent="0.25">
      <c r="A370" s="10">
        <v>3</v>
      </c>
      <c r="B370" s="10">
        <v>667288</v>
      </c>
      <c r="C370" s="10" t="s">
        <v>140</v>
      </c>
      <c r="D370" s="10">
        <v>1122</v>
      </c>
      <c r="E370" s="10">
        <v>43891</v>
      </c>
      <c r="F370" s="10">
        <v>5610</v>
      </c>
      <c r="G370" s="10">
        <v>2244</v>
      </c>
    </row>
    <row r="371" spans="1:7" x14ac:dyDescent="0.25">
      <c r="A371" s="10">
        <v>2</v>
      </c>
      <c r="B371" s="10">
        <v>390355</v>
      </c>
      <c r="C371" s="10" t="s">
        <v>143</v>
      </c>
      <c r="D371" s="10">
        <v>1867</v>
      </c>
      <c r="E371" s="10">
        <v>44075</v>
      </c>
      <c r="F371" s="10">
        <v>5601</v>
      </c>
      <c r="G371" s="10">
        <v>2333.75</v>
      </c>
    </row>
    <row r="372" spans="1:7" x14ac:dyDescent="0.25">
      <c r="A372" s="10">
        <v>2</v>
      </c>
      <c r="B372" s="10">
        <v>653226</v>
      </c>
      <c r="C372" s="10" t="s">
        <v>141</v>
      </c>
      <c r="D372" s="10">
        <v>1118</v>
      </c>
      <c r="E372" s="10">
        <v>44136</v>
      </c>
      <c r="F372" s="10">
        <v>5590</v>
      </c>
      <c r="G372" s="10">
        <v>2459.6000000000004</v>
      </c>
    </row>
    <row r="373" spans="1:7" x14ac:dyDescent="0.25">
      <c r="A373" s="10">
        <v>4</v>
      </c>
      <c r="B373" s="10">
        <v>128044</v>
      </c>
      <c r="C373" s="10" t="s">
        <v>142</v>
      </c>
      <c r="D373" s="10">
        <v>1397</v>
      </c>
      <c r="E373" s="10">
        <v>44105</v>
      </c>
      <c r="F373" s="10">
        <v>5588</v>
      </c>
      <c r="G373" s="10">
        <v>2095.5</v>
      </c>
    </row>
    <row r="374" spans="1:7" x14ac:dyDescent="0.25">
      <c r="A374" s="10">
        <v>4</v>
      </c>
      <c r="B374" s="10">
        <v>686090</v>
      </c>
      <c r="C374" s="10" t="s">
        <v>140</v>
      </c>
      <c r="D374" s="10">
        <v>1114</v>
      </c>
      <c r="E374" s="10">
        <v>43891</v>
      </c>
      <c r="F374" s="10">
        <v>5570</v>
      </c>
      <c r="G374" s="10">
        <v>2228</v>
      </c>
    </row>
    <row r="375" spans="1:7" x14ac:dyDescent="0.25">
      <c r="A375" s="10">
        <v>1</v>
      </c>
      <c r="B375" s="10">
        <v>265959</v>
      </c>
      <c r="C375" s="10" t="s">
        <v>139</v>
      </c>
      <c r="D375" s="10">
        <v>923</v>
      </c>
      <c r="E375" s="10">
        <v>44044</v>
      </c>
      <c r="F375" s="10">
        <v>5538</v>
      </c>
      <c r="G375" s="10">
        <v>2538.25</v>
      </c>
    </row>
    <row r="376" spans="1:7" x14ac:dyDescent="0.25">
      <c r="A376" s="10">
        <v>3</v>
      </c>
      <c r="B376" s="10">
        <v>604462</v>
      </c>
      <c r="C376" s="10" t="s">
        <v>141</v>
      </c>
      <c r="D376" s="10">
        <v>1101</v>
      </c>
      <c r="E376" s="10">
        <v>43891</v>
      </c>
      <c r="F376" s="10">
        <v>5505</v>
      </c>
      <c r="G376" s="10">
        <v>2422.2000000000003</v>
      </c>
    </row>
    <row r="377" spans="1:7" x14ac:dyDescent="0.25">
      <c r="A377" s="10">
        <v>4</v>
      </c>
      <c r="B377" s="10">
        <v>414628</v>
      </c>
      <c r="C377" s="10" t="s">
        <v>139</v>
      </c>
      <c r="D377" s="10">
        <v>914</v>
      </c>
      <c r="E377" s="10">
        <v>44166</v>
      </c>
      <c r="F377" s="10">
        <v>5484</v>
      </c>
      <c r="G377" s="10">
        <v>2513.5</v>
      </c>
    </row>
    <row r="378" spans="1:7" x14ac:dyDescent="0.25">
      <c r="A378" s="10">
        <v>5</v>
      </c>
      <c r="B378" s="10">
        <v>278950</v>
      </c>
      <c r="C378" s="10" t="s">
        <v>140</v>
      </c>
      <c r="D378" s="10">
        <v>1095</v>
      </c>
      <c r="E378" s="10">
        <v>43952</v>
      </c>
      <c r="F378" s="10">
        <v>5475</v>
      </c>
      <c r="G378" s="10">
        <v>2190</v>
      </c>
    </row>
    <row r="379" spans="1:7" x14ac:dyDescent="0.25">
      <c r="A379" s="10">
        <v>5</v>
      </c>
      <c r="B379" s="10">
        <v>529578</v>
      </c>
      <c r="C379" s="10" t="s">
        <v>140</v>
      </c>
      <c r="D379" s="10">
        <v>1094</v>
      </c>
      <c r="E379" s="10">
        <v>43983</v>
      </c>
      <c r="F379" s="10">
        <v>5470</v>
      </c>
      <c r="G379" s="10">
        <v>2188</v>
      </c>
    </row>
    <row r="380" spans="1:7" x14ac:dyDescent="0.25">
      <c r="A380" s="10">
        <v>4</v>
      </c>
      <c r="B380" s="10">
        <v>745887</v>
      </c>
      <c r="C380" s="10" t="s">
        <v>143</v>
      </c>
      <c r="D380" s="10">
        <v>1817</v>
      </c>
      <c r="E380" s="10">
        <v>44166</v>
      </c>
      <c r="F380" s="10">
        <v>5451</v>
      </c>
      <c r="G380" s="10">
        <v>2271.25</v>
      </c>
    </row>
    <row r="381" spans="1:7" x14ac:dyDescent="0.25">
      <c r="A381" s="10">
        <v>4</v>
      </c>
      <c r="B381" s="10">
        <v>702657</v>
      </c>
      <c r="C381" s="10" t="s">
        <v>142</v>
      </c>
      <c r="D381" s="10">
        <v>1362</v>
      </c>
      <c r="E381" s="10">
        <v>44166</v>
      </c>
      <c r="F381" s="10">
        <v>5448</v>
      </c>
      <c r="G381" s="10">
        <v>2043</v>
      </c>
    </row>
    <row r="382" spans="1:7" x14ac:dyDescent="0.25">
      <c r="A382" s="10">
        <v>3</v>
      </c>
      <c r="B382" s="10">
        <v>234667</v>
      </c>
      <c r="C382" s="10" t="s">
        <v>139</v>
      </c>
      <c r="D382" s="10">
        <v>905</v>
      </c>
      <c r="E382" s="10">
        <v>44105</v>
      </c>
      <c r="F382" s="10">
        <v>5430</v>
      </c>
      <c r="G382" s="10">
        <v>2488.75</v>
      </c>
    </row>
    <row r="383" spans="1:7" x14ac:dyDescent="0.25">
      <c r="A383" s="10">
        <v>2</v>
      </c>
      <c r="B383" s="10">
        <v>332447</v>
      </c>
      <c r="C383" s="10" t="s">
        <v>140</v>
      </c>
      <c r="D383" s="10">
        <v>1085</v>
      </c>
      <c r="E383" s="10">
        <v>44105</v>
      </c>
      <c r="F383" s="10">
        <v>5425</v>
      </c>
      <c r="G383" s="10">
        <v>2170</v>
      </c>
    </row>
    <row r="384" spans="1:7" x14ac:dyDescent="0.25">
      <c r="A384" s="10">
        <v>3</v>
      </c>
      <c r="B384" s="10">
        <v>300303</v>
      </c>
      <c r="C384" s="10" t="s">
        <v>140</v>
      </c>
      <c r="D384" s="10">
        <v>1084</v>
      </c>
      <c r="E384" s="10">
        <v>44166</v>
      </c>
      <c r="F384" s="10">
        <v>5420</v>
      </c>
      <c r="G384" s="10">
        <v>2168</v>
      </c>
    </row>
    <row r="385" spans="1:7" x14ac:dyDescent="0.25">
      <c r="A385" s="10">
        <v>3</v>
      </c>
      <c r="B385" s="10">
        <v>559561</v>
      </c>
      <c r="C385" s="10" t="s">
        <v>143</v>
      </c>
      <c r="D385" s="10">
        <v>1806</v>
      </c>
      <c r="E385" s="10">
        <v>43952</v>
      </c>
      <c r="F385" s="10">
        <v>5418</v>
      </c>
      <c r="G385" s="10">
        <v>2257.5</v>
      </c>
    </row>
    <row r="386" spans="1:7" x14ac:dyDescent="0.25">
      <c r="A386" s="10">
        <v>4</v>
      </c>
      <c r="B386" s="10">
        <v>558408</v>
      </c>
      <c r="C386" s="10" t="s">
        <v>141</v>
      </c>
      <c r="D386" s="10">
        <v>1074</v>
      </c>
      <c r="E386" s="10">
        <v>43922</v>
      </c>
      <c r="F386" s="10">
        <v>5370</v>
      </c>
      <c r="G386" s="10">
        <v>2362.8000000000002</v>
      </c>
    </row>
    <row r="387" spans="1:7" x14ac:dyDescent="0.25">
      <c r="A387" s="10">
        <v>4</v>
      </c>
      <c r="B387" s="10">
        <v>858867</v>
      </c>
      <c r="C387" s="10" t="s">
        <v>142</v>
      </c>
      <c r="D387" s="10">
        <v>1321</v>
      </c>
      <c r="E387" s="10">
        <v>43831</v>
      </c>
      <c r="F387" s="10">
        <v>5284</v>
      </c>
      <c r="G387" s="10">
        <v>1981.5</v>
      </c>
    </row>
    <row r="388" spans="1:7" x14ac:dyDescent="0.25">
      <c r="A388" s="10">
        <v>5</v>
      </c>
      <c r="B388" s="10">
        <v>436748</v>
      </c>
      <c r="C388" s="10" t="s">
        <v>140</v>
      </c>
      <c r="D388" s="10">
        <v>1056</v>
      </c>
      <c r="E388" s="10">
        <v>44075</v>
      </c>
      <c r="F388" s="10">
        <v>5280</v>
      </c>
      <c r="G388" s="10">
        <v>2112</v>
      </c>
    </row>
    <row r="389" spans="1:7" x14ac:dyDescent="0.25">
      <c r="A389" s="10">
        <v>5</v>
      </c>
      <c r="B389" s="10">
        <v>531834</v>
      </c>
      <c r="C389" s="10" t="s">
        <v>140</v>
      </c>
      <c r="D389" s="10">
        <v>1055</v>
      </c>
      <c r="E389" s="10">
        <v>44166</v>
      </c>
      <c r="F389" s="10">
        <v>5275</v>
      </c>
      <c r="G389" s="10">
        <v>2110</v>
      </c>
    </row>
    <row r="390" spans="1:7" x14ac:dyDescent="0.25">
      <c r="A390" s="10">
        <v>5</v>
      </c>
      <c r="B390" s="10">
        <v>275167</v>
      </c>
      <c r="C390" s="10" t="s">
        <v>143</v>
      </c>
      <c r="D390" s="10">
        <v>1744</v>
      </c>
      <c r="E390" s="10">
        <v>44136</v>
      </c>
      <c r="F390" s="10">
        <v>5232</v>
      </c>
      <c r="G390" s="10">
        <v>2180</v>
      </c>
    </row>
    <row r="391" spans="1:7" x14ac:dyDescent="0.25">
      <c r="A391" s="10">
        <v>2</v>
      </c>
      <c r="B391" s="10">
        <v>361541</v>
      </c>
      <c r="C391" s="10" t="s">
        <v>143</v>
      </c>
      <c r="D391" s="10">
        <v>1738.5</v>
      </c>
      <c r="E391" s="10">
        <v>43922</v>
      </c>
      <c r="F391" s="10">
        <v>5215.5</v>
      </c>
      <c r="G391" s="10">
        <v>2173.125</v>
      </c>
    </row>
    <row r="392" spans="1:7" x14ac:dyDescent="0.25">
      <c r="A392" s="10">
        <v>2</v>
      </c>
      <c r="B392" s="10">
        <v>153144</v>
      </c>
      <c r="C392" s="10" t="s">
        <v>143</v>
      </c>
      <c r="D392" s="10">
        <v>1734</v>
      </c>
      <c r="E392" s="10">
        <v>43831</v>
      </c>
      <c r="F392" s="10">
        <v>5202</v>
      </c>
      <c r="G392" s="10">
        <v>2167.5</v>
      </c>
    </row>
    <row r="393" spans="1:7" x14ac:dyDescent="0.25">
      <c r="A393" s="10">
        <v>3</v>
      </c>
      <c r="B393" s="10">
        <v>842675</v>
      </c>
      <c r="C393" s="10" t="s">
        <v>141</v>
      </c>
      <c r="D393" s="10">
        <v>1038</v>
      </c>
      <c r="E393" s="10">
        <v>43983</v>
      </c>
      <c r="F393" s="10">
        <v>5190</v>
      </c>
      <c r="G393" s="10">
        <v>2283.6000000000004</v>
      </c>
    </row>
    <row r="394" spans="1:7" x14ac:dyDescent="0.25">
      <c r="A394" s="10">
        <v>4</v>
      </c>
      <c r="B394" s="10">
        <v>429472</v>
      </c>
      <c r="C394" s="10" t="s">
        <v>140</v>
      </c>
      <c r="D394" s="10">
        <v>1038</v>
      </c>
      <c r="E394" s="10">
        <v>43983</v>
      </c>
      <c r="F394" s="10">
        <v>5190</v>
      </c>
      <c r="G394" s="10">
        <v>2076</v>
      </c>
    </row>
    <row r="395" spans="1:7" x14ac:dyDescent="0.25">
      <c r="A395" s="10">
        <v>4</v>
      </c>
      <c r="B395" s="10">
        <v>601636</v>
      </c>
      <c r="C395" s="10" t="s">
        <v>142</v>
      </c>
      <c r="D395" s="10">
        <v>1295</v>
      </c>
      <c r="E395" s="10">
        <v>44105</v>
      </c>
      <c r="F395" s="10">
        <v>5180</v>
      </c>
      <c r="G395" s="10">
        <v>1942.5</v>
      </c>
    </row>
    <row r="396" spans="1:7" x14ac:dyDescent="0.25">
      <c r="A396" s="10">
        <v>4</v>
      </c>
      <c r="B396" s="10">
        <v>304806</v>
      </c>
      <c r="C396" s="10" t="s">
        <v>139</v>
      </c>
      <c r="D396" s="10">
        <v>861</v>
      </c>
      <c r="E396" s="10">
        <v>44105</v>
      </c>
      <c r="F396" s="10">
        <v>5166</v>
      </c>
      <c r="G396" s="10">
        <v>2367.75</v>
      </c>
    </row>
    <row r="397" spans="1:7" x14ac:dyDescent="0.25">
      <c r="A397" s="10">
        <v>1</v>
      </c>
      <c r="B397" s="10">
        <v>142979</v>
      </c>
      <c r="C397" s="10" t="s">
        <v>140</v>
      </c>
      <c r="D397" s="10">
        <v>1031</v>
      </c>
      <c r="E397" s="10">
        <v>43709</v>
      </c>
      <c r="F397" s="10">
        <v>5155</v>
      </c>
      <c r="G397" s="10">
        <v>2062</v>
      </c>
    </row>
    <row r="398" spans="1:7" x14ac:dyDescent="0.25">
      <c r="A398" s="10">
        <v>3</v>
      </c>
      <c r="B398" s="10">
        <v>600124</v>
      </c>
      <c r="C398" s="10" t="s">
        <v>140</v>
      </c>
      <c r="D398" s="10">
        <v>1030</v>
      </c>
      <c r="E398" s="10">
        <v>43952</v>
      </c>
      <c r="F398" s="10">
        <v>5150</v>
      </c>
      <c r="G398" s="10">
        <v>2060</v>
      </c>
    </row>
    <row r="399" spans="1:7" x14ac:dyDescent="0.25">
      <c r="A399" s="10">
        <v>1</v>
      </c>
      <c r="B399" s="10">
        <v>428131</v>
      </c>
      <c r="C399" s="10" t="s">
        <v>139</v>
      </c>
      <c r="D399" s="10">
        <v>853</v>
      </c>
      <c r="E399" s="10">
        <v>44166</v>
      </c>
      <c r="F399" s="10">
        <v>5118</v>
      </c>
      <c r="G399" s="10">
        <v>2345.75</v>
      </c>
    </row>
    <row r="400" spans="1:7" x14ac:dyDescent="0.25">
      <c r="A400" s="10">
        <v>4</v>
      </c>
      <c r="B400" s="10">
        <v>721092</v>
      </c>
      <c r="C400" s="10" t="s">
        <v>140</v>
      </c>
      <c r="D400" s="10">
        <v>1013</v>
      </c>
      <c r="E400" s="10">
        <v>44166</v>
      </c>
      <c r="F400" s="10">
        <v>5065</v>
      </c>
      <c r="G400" s="10">
        <v>2026</v>
      </c>
    </row>
    <row r="401" spans="1:7" x14ac:dyDescent="0.25">
      <c r="A401" s="10">
        <v>4</v>
      </c>
      <c r="B401" s="10">
        <v>640447</v>
      </c>
      <c r="C401" s="10" t="s">
        <v>140</v>
      </c>
      <c r="D401" s="10">
        <v>1006</v>
      </c>
      <c r="E401" s="10">
        <v>43983</v>
      </c>
      <c r="F401" s="10">
        <v>5030</v>
      </c>
      <c r="G401" s="10">
        <v>2012</v>
      </c>
    </row>
    <row r="402" spans="1:7" x14ac:dyDescent="0.25">
      <c r="A402" s="10">
        <v>3</v>
      </c>
      <c r="B402" s="10">
        <v>766207</v>
      </c>
      <c r="C402" s="10" t="s">
        <v>141</v>
      </c>
      <c r="D402" s="10">
        <v>994</v>
      </c>
      <c r="E402" s="10">
        <v>43709</v>
      </c>
      <c r="F402" s="10">
        <v>4970</v>
      </c>
      <c r="G402" s="10">
        <v>2186.8000000000002</v>
      </c>
    </row>
    <row r="403" spans="1:7" x14ac:dyDescent="0.25">
      <c r="A403" s="10">
        <v>4</v>
      </c>
      <c r="B403" s="10">
        <v>560581</v>
      </c>
      <c r="C403" s="10" t="s">
        <v>140</v>
      </c>
      <c r="D403" s="10">
        <v>991</v>
      </c>
      <c r="E403" s="10">
        <v>43983</v>
      </c>
      <c r="F403" s="10">
        <v>4955</v>
      </c>
      <c r="G403" s="10">
        <v>1982</v>
      </c>
    </row>
    <row r="404" spans="1:7" x14ac:dyDescent="0.25">
      <c r="A404" s="10">
        <v>4</v>
      </c>
      <c r="B404" s="10">
        <v>108848</v>
      </c>
      <c r="C404" s="10" t="s">
        <v>143</v>
      </c>
      <c r="D404" s="10">
        <v>1642</v>
      </c>
      <c r="E404" s="10">
        <v>44044</v>
      </c>
      <c r="F404" s="10">
        <v>4926</v>
      </c>
      <c r="G404" s="10">
        <v>2052.5</v>
      </c>
    </row>
    <row r="405" spans="1:7" x14ac:dyDescent="0.25">
      <c r="A405" s="10">
        <v>3</v>
      </c>
      <c r="B405" s="10">
        <v>140794</v>
      </c>
      <c r="C405" s="10" t="s">
        <v>140</v>
      </c>
      <c r="D405" s="10">
        <v>974</v>
      </c>
      <c r="E405" s="10">
        <v>43862</v>
      </c>
      <c r="F405" s="10">
        <v>4870</v>
      </c>
      <c r="G405" s="10">
        <v>1948</v>
      </c>
    </row>
    <row r="406" spans="1:7" x14ac:dyDescent="0.25">
      <c r="A406" s="10">
        <v>5</v>
      </c>
      <c r="B406" s="10">
        <v>123431</v>
      </c>
      <c r="C406" s="10" t="s">
        <v>140</v>
      </c>
      <c r="D406" s="10">
        <v>973</v>
      </c>
      <c r="E406" s="10">
        <v>43891</v>
      </c>
      <c r="F406" s="10">
        <v>4865</v>
      </c>
      <c r="G406" s="10">
        <v>1946</v>
      </c>
    </row>
    <row r="407" spans="1:7" x14ac:dyDescent="0.25">
      <c r="A407" s="10">
        <v>1</v>
      </c>
      <c r="B407" s="10">
        <v>156941</v>
      </c>
      <c r="C407" s="10" t="s">
        <v>139</v>
      </c>
      <c r="D407" s="10">
        <v>809</v>
      </c>
      <c r="E407" s="10">
        <v>43739</v>
      </c>
      <c r="F407" s="10">
        <v>4854</v>
      </c>
      <c r="G407" s="10">
        <v>2224.75</v>
      </c>
    </row>
    <row r="408" spans="1:7" x14ac:dyDescent="0.25">
      <c r="A408" s="10">
        <v>4</v>
      </c>
      <c r="B408" s="10">
        <v>256775</v>
      </c>
      <c r="C408" s="10" t="s">
        <v>141</v>
      </c>
      <c r="D408" s="10">
        <v>970</v>
      </c>
      <c r="E408" s="10">
        <v>43770</v>
      </c>
      <c r="F408" s="10">
        <v>4850</v>
      </c>
      <c r="G408" s="10">
        <v>2134</v>
      </c>
    </row>
    <row r="409" spans="1:7" x14ac:dyDescent="0.25">
      <c r="A409" s="10">
        <v>2</v>
      </c>
      <c r="B409" s="10">
        <v>666752</v>
      </c>
      <c r="C409" s="10" t="s">
        <v>139</v>
      </c>
      <c r="D409" s="10">
        <v>807</v>
      </c>
      <c r="E409" s="10">
        <v>43862</v>
      </c>
      <c r="F409" s="10">
        <v>4842</v>
      </c>
      <c r="G409" s="10">
        <v>2219.25</v>
      </c>
    </row>
    <row r="410" spans="1:7" x14ac:dyDescent="0.25">
      <c r="A410" s="10">
        <v>3</v>
      </c>
      <c r="B410" s="10">
        <v>103112</v>
      </c>
      <c r="C410" s="10" t="s">
        <v>142</v>
      </c>
      <c r="D410" s="10">
        <v>1210</v>
      </c>
      <c r="E410" s="10">
        <v>43891</v>
      </c>
      <c r="F410" s="10">
        <v>4840</v>
      </c>
      <c r="G410" s="10">
        <v>1815</v>
      </c>
    </row>
    <row r="411" spans="1:7" x14ac:dyDescent="0.25">
      <c r="A411" s="10">
        <v>3</v>
      </c>
      <c r="B411" s="10">
        <v>518063</v>
      </c>
      <c r="C411" s="10" t="s">
        <v>142</v>
      </c>
      <c r="D411" s="10">
        <v>1198</v>
      </c>
      <c r="E411" s="10">
        <v>43739</v>
      </c>
      <c r="F411" s="10">
        <v>4792</v>
      </c>
      <c r="G411" s="10">
        <v>1797</v>
      </c>
    </row>
    <row r="412" spans="1:7" x14ac:dyDescent="0.25">
      <c r="A412" s="10">
        <v>2</v>
      </c>
      <c r="B412" s="10">
        <v>561318</v>
      </c>
      <c r="C412" s="10" t="s">
        <v>143</v>
      </c>
      <c r="D412" s="10">
        <v>1583</v>
      </c>
      <c r="E412" s="10">
        <v>43983</v>
      </c>
      <c r="F412" s="10">
        <v>4749</v>
      </c>
      <c r="G412" s="10">
        <v>1978.75</v>
      </c>
    </row>
    <row r="413" spans="1:7" x14ac:dyDescent="0.25">
      <c r="A413" s="10">
        <v>1</v>
      </c>
      <c r="B413" s="10">
        <v>628954</v>
      </c>
      <c r="C413" s="10" t="s">
        <v>143</v>
      </c>
      <c r="D413" s="10">
        <v>1582</v>
      </c>
      <c r="E413" s="10">
        <v>44166</v>
      </c>
      <c r="F413" s="10">
        <v>4746</v>
      </c>
      <c r="G413" s="10">
        <v>1977.5</v>
      </c>
    </row>
    <row r="414" spans="1:7" x14ac:dyDescent="0.25">
      <c r="A414" s="10">
        <v>1</v>
      </c>
      <c r="B414" s="10">
        <v>217808</v>
      </c>
      <c r="C414" s="10" t="s">
        <v>139</v>
      </c>
      <c r="D414" s="10">
        <v>790</v>
      </c>
      <c r="E414" s="10">
        <v>43952</v>
      </c>
      <c r="F414" s="10">
        <v>4740</v>
      </c>
      <c r="G414" s="10">
        <v>2172.5</v>
      </c>
    </row>
    <row r="415" spans="1:7" x14ac:dyDescent="0.25">
      <c r="A415" s="10">
        <v>5</v>
      </c>
      <c r="B415" s="10">
        <v>565067</v>
      </c>
      <c r="C415" s="10" t="s">
        <v>143</v>
      </c>
      <c r="D415" s="10">
        <v>1579</v>
      </c>
      <c r="E415" s="10">
        <v>43891</v>
      </c>
      <c r="F415" s="10">
        <v>4737</v>
      </c>
      <c r="G415" s="10">
        <v>1973.75</v>
      </c>
    </row>
    <row r="416" spans="1:7" x14ac:dyDescent="0.25">
      <c r="A416" s="10">
        <v>2</v>
      </c>
      <c r="B416" s="10">
        <v>550622</v>
      </c>
      <c r="C416" s="10" t="s">
        <v>141</v>
      </c>
      <c r="D416" s="10">
        <v>947</v>
      </c>
      <c r="E416" s="10">
        <v>43709</v>
      </c>
      <c r="F416" s="10">
        <v>4735</v>
      </c>
      <c r="G416" s="10">
        <v>2083.4</v>
      </c>
    </row>
    <row r="417" spans="1:7" x14ac:dyDescent="0.25">
      <c r="A417" s="10">
        <v>2</v>
      </c>
      <c r="B417" s="10">
        <v>358173</v>
      </c>
      <c r="C417" s="10" t="s">
        <v>143</v>
      </c>
      <c r="D417" s="10">
        <v>1570</v>
      </c>
      <c r="E417" s="10">
        <v>43983</v>
      </c>
      <c r="F417" s="10">
        <v>4710</v>
      </c>
      <c r="G417" s="10">
        <v>1962.5</v>
      </c>
    </row>
    <row r="418" spans="1:7" x14ac:dyDescent="0.25">
      <c r="A418" s="10">
        <v>2</v>
      </c>
      <c r="B418" s="10">
        <v>544809</v>
      </c>
      <c r="C418" s="10" t="s">
        <v>141</v>
      </c>
      <c r="D418" s="10">
        <v>941</v>
      </c>
      <c r="E418" s="10">
        <v>44136</v>
      </c>
      <c r="F418" s="10">
        <v>4705</v>
      </c>
      <c r="G418" s="10">
        <v>2070.2000000000003</v>
      </c>
    </row>
    <row r="419" spans="1:7" x14ac:dyDescent="0.25">
      <c r="A419" s="10">
        <v>1</v>
      </c>
      <c r="B419" s="10">
        <v>819278</v>
      </c>
      <c r="C419" s="10" t="s">
        <v>142</v>
      </c>
      <c r="D419" s="10">
        <v>1174</v>
      </c>
      <c r="E419" s="10">
        <v>44044</v>
      </c>
      <c r="F419" s="10">
        <v>4696</v>
      </c>
      <c r="G419" s="10">
        <v>1761</v>
      </c>
    </row>
    <row r="420" spans="1:7" x14ac:dyDescent="0.25">
      <c r="A420" s="10">
        <v>1</v>
      </c>
      <c r="B420" s="10">
        <v>762271</v>
      </c>
      <c r="C420" s="10" t="s">
        <v>143</v>
      </c>
      <c r="D420" s="10">
        <v>1565</v>
      </c>
      <c r="E420" s="10">
        <v>44105</v>
      </c>
      <c r="F420" s="10">
        <v>4695</v>
      </c>
      <c r="G420" s="10">
        <v>1956.25</v>
      </c>
    </row>
    <row r="421" spans="1:7" x14ac:dyDescent="0.25">
      <c r="A421" s="10">
        <v>4</v>
      </c>
      <c r="B421" s="10">
        <v>521663</v>
      </c>
      <c r="C421" s="10" t="s">
        <v>143</v>
      </c>
      <c r="D421" s="10">
        <v>1531</v>
      </c>
      <c r="E421" s="10">
        <v>44166</v>
      </c>
      <c r="F421" s="10">
        <v>4593</v>
      </c>
      <c r="G421" s="10">
        <v>1913.75</v>
      </c>
    </row>
    <row r="422" spans="1:7" x14ac:dyDescent="0.25">
      <c r="A422" s="10">
        <v>5</v>
      </c>
      <c r="B422" s="10">
        <v>770750</v>
      </c>
      <c r="C422" s="10" t="s">
        <v>140</v>
      </c>
      <c r="D422" s="10">
        <v>918</v>
      </c>
      <c r="E422" s="10">
        <v>43952</v>
      </c>
      <c r="F422" s="10">
        <v>4590</v>
      </c>
      <c r="G422" s="10">
        <v>1836</v>
      </c>
    </row>
    <row r="423" spans="1:7" x14ac:dyDescent="0.25">
      <c r="A423" s="10">
        <v>1</v>
      </c>
      <c r="B423" s="10">
        <v>587301</v>
      </c>
      <c r="C423" s="10" t="s">
        <v>143</v>
      </c>
      <c r="D423" s="10">
        <v>1527</v>
      </c>
      <c r="E423" s="10">
        <v>43709</v>
      </c>
      <c r="F423" s="10">
        <v>4581</v>
      </c>
      <c r="G423" s="10">
        <v>1908.75</v>
      </c>
    </row>
    <row r="424" spans="1:7" x14ac:dyDescent="0.25">
      <c r="A424" s="10">
        <v>5</v>
      </c>
      <c r="B424" s="10">
        <v>855262</v>
      </c>
      <c r="C424" s="10" t="s">
        <v>140</v>
      </c>
      <c r="D424" s="10">
        <v>914</v>
      </c>
      <c r="E424" s="10">
        <v>44166</v>
      </c>
      <c r="F424" s="10">
        <v>4570</v>
      </c>
      <c r="G424" s="10">
        <v>1828</v>
      </c>
    </row>
    <row r="425" spans="1:7" x14ac:dyDescent="0.25">
      <c r="A425" s="10">
        <v>1</v>
      </c>
      <c r="B425" s="10">
        <v>144696</v>
      </c>
      <c r="C425" s="10" t="s">
        <v>140</v>
      </c>
      <c r="D425" s="10">
        <v>912</v>
      </c>
      <c r="E425" s="10">
        <v>43770</v>
      </c>
      <c r="F425" s="10">
        <v>4560</v>
      </c>
      <c r="G425" s="10">
        <v>1824</v>
      </c>
    </row>
    <row r="426" spans="1:7" x14ac:dyDescent="0.25">
      <c r="A426" s="10">
        <v>3</v>
      </c>
      <c r="B426" s="10">
        <v>592176</v>
      </c>
      <c r="C426" s="10" t="s">
        <v>143</v>
      </c>
      <c r="D426" s="10">
        <v>1514</v>
      </c>
      <c r="E426" s="10">
        <v>43739</v>
      </c>
      <c r="F426" s="10">
        <v>4542</v>
      </c>
      <c r="G426" s="10">
        <v>1892.5</v>
      </c>
    </row>
    <row r="427" spans="1:7" x14ac:dyDescent="0.25">
      <c r="A427" s="10">
        <v>3</v>
      </c>
      <c r="B427" s="10">
        <v>170514</v>
      </c>
      <c r="C427" s="10" t="s">
        <v>140</v>
      </c>
      <c r="D427" s="10">
        <v>905</v>
      </c>
      <c r="E427" s="10">
        <v>44105</v>
      </c>
      <c r="F427" s="10">
        <v>4525</v>
      </c>
      <c r="G427" s="10">
        <v>1810</v>
      </c>
    </row>
    <row r="428" spans="1:7" x14ac:dyDescent="0.25">
      <c r="A428" s="10">
        <v>5</v>
      </c>
      <c r="B428" s="10">
        <v>721252</v>
      </c>
      <c r="C428" s="10" t="s">
        <v>143</v>
      </c>
      <c r="D428" s="10">
        <v>1498</v>
      </c>
      <c r="E428" s="10">
        <v>43983</v>
      </c>
      <c r="F428" s="10">
        <v>4494</v>
      </c>
      <c r="G428" s="10">
        <v>1872.5</v>
      </c>
    </row>
    <row r="429" spans="1:7" x14ac:dyDescent="0.25">
      <c r="A429" s="10">
        <v>2</v>
      </c>
      <c r="B429" s="10">
        <v>356877</v>
      </c>
      <c r="C429" s="10" t="s">
        <v>143</v>
      </c>
      <c r="D429" s="10">
        <v>1496</v>
      </c>
      <c r="E429" s="10">
        <v>44105</v>
      </c>
      <c r="F429" s="10">
        <v>4488</v>
      </c>
      <c r="G429" s="10">
        <v>1870</v>
      </c>
    </row>
    <row r="430" spans="1:7" x14ac:dyDescent="0.25">
      <c r="A430" s="10">
        <v>3</v>
      </c>
      <c r="B430" s="10">
        <v>138905</v>
      </c>
      <c r="C430" s="10" t="s">
        <v>143</v>
      </c>
      <c r="D430" s="10">
        <v>1491</v>
      </c>
      <c r="E430" s="10">
        <v>43891</v>
      </c>
      <c r="F430" s="10">
        <v>4473</v>
      </c>
      <c r="G430" s="10">
        <v>1863.75</v>
      </c>
    </row>
    <row r="431" spans="1:7" x14ac:dyDescent="0.25">
      <c r="A431" s="10">
        <v>4</v>
      </c>
      <c r="B431" s="10">
        <v>137994</v>
      </c>
      <c r="C431" s="10" t="s">
        <v>142</v>
      </c>
      <c r="D431" s="10">
        <v>1117.5</v>
      </c>
      <c r="E431" s="10">
        <v>43831</v>
      </c>
      <c r="F431" s="10">
        <v>4470</v>
      </c>
      <c r="G431" s="10">
        <v>1676.25</v>
      </c>
    </row>
    <row r="432" spans="1:7" x14ac:dyDescent="0.25">
      <c r="A432" s="10">
        <v>3</v>
      </c>
      <c r="B432" s="10">
        <v>787606</v>
      </c>
      <c r="C432" s="10" t="s">
        <v>142</v>
      </c>
      <c r="D432" s="10">
        <v>1116</v>
      </c>
      <c r="E432" s="10">
        <v>43862</v>
      </c>
      <c r="F432" s="10">
        <v>4464</v>
      </c>
      <c r="G432" s="10">
        <v>1674</v>
      </c>
    </row>
    <row r="433" spans="1:7" x14ac:dyDescent="0.25">
      <c r="A433" s="10">
        <v>3</v>
      </c>
      <c r="B433" s="10">
        <v>858624</v>
      </c>
      <c r="C433" s="10" t="s">
        <v>141</v>
      </c>
      <c r="D433" s="10">
        <v>888</v>
      </c>
      <c r="E433" s="10">
        <v>43891</v>
      </c>
      <c r="F433" s="10">
        <v>4440</v>
      </c>
      <c r="G433" s="10">
        <v>1953.6000000000001</v>
      </c>
    </row>
    <row r="434" spans="1:7" x14ac:dyDescent="0.25">
      <c r="A434" s="10">
        <v>5</v>
      </c>
      <c r="B434" s="10">
        <v>249663</v>
      </c>
      <c r="C434" s="10" t="s">
        <v>140</v>
      </c>
      <c r="D434" s="10">
        <v>886</v>
      </c>
      <c r="E434" s="10">
        <v>43983</v>
      </c>
      <c r="F434" s="10">
        <v>4430</v>
      </c>
      <c r="G434" s="10">
        <v>1772</v>
      </c>
    </row>
    <row r="435" spans="1:7" x14ac:dyDescent="0.25">
      <c r="A435" s="10">
        <v>4</v>
      </c>
      <c r="B435" s="10">
        <v>455927</v>
      </c>
      <c r="C435" s="10" t="s">
        <v>139</v>
      </c>
      <c r="D435" s="10">
        <v>736</v>
      </c>
      <c r="E435" s="10">
        <v>43709</v>
      </c>
      <c r="F435" s="10">
        <v>4416</v>
      </c>
      <c r="G435" s="10">
        <v>2024</v>
      </c>
    </row>
    <row r="436" spans="1:7" x14ac:dyDescent="0.25">
      <c r="A436" s="10">
        <v>5</v>
      </c>
      <c r="B436" s="10">
        <v>889571</v>
      </c>
      <c r="C436" s="10" t="s">
        <v>140</v>
      </c>
      <c r="D436" s="10">
        <v>883</v>
      </c>
      <c r="E436" s="10">
        <v>44044</v>
      </c>
      <c r="F436" s="10">
        <v>4415</v>
      </c>
      <c r="G436" s="10">
        <v>1766</v>
      </c>
    </row>
    <row r="437" spans="1:7" x14ac:dyDescent="0.25">
      <c r="A437" s="10">
        <v>3</v>
      </c>
      <c r="B437" s="10">
        <v>629559</v>
      </c>
      <c r="C437" s="10" t="s">
        <v>142</v>
      </c>
      <c r="D437" s="10">
        <v>1094</v>
      </c>
      <c r="E437" s="10">
        <v>43983</v>
      </c>
      <c r="F437" s="10">
        <v>4376</v>
      </c>
      <c r="G437" s="10">
        <v>1641</v>
      </c>
    </row>
    <row r="438" spans="1:7" x14ac:dyDescent="0.25">
      <c r="A438" s="10">
        <v>3</v>
      </c>
      <c r="B438" s="10">
        <v>103317</v>
      </c>
      <c r="C438" s="10" t="s">
        <v>140</v>
      </c>
      <c r="D438" s="10">
        <v>873</v>
      </c>
      <c r="E438" s="10">
        <v>43831</v>
      </c>
      <c r="F438" s="10">
        <v>4365</v>
      </c>
      <c r="G438" s="10">
        <v>1746</v>
      </c>
    </row>
    <row r="439" spans="1:7" x14ac:dyDescent="0.25">
      <c r="A439" s="10">
        <v>4</v>
      </c>
      <c r="B439" s="10">
        <v>329257</v>
      </c>
      <c r="C439" s="10" t="s">
        <v>142</v>
      </c>
      <c r="D439" s="10">
        <v>1085</v>
      </c>
      <c r="E439" s="10">
        <v>44105</v>
      </c>
      <c r="F439" s="10">
        <v>4340</v>
      </c>
      <c r="G439" s="10">
        <v>1627.5</v>
      </c>
    </row>
    <row r="440" spans="1:7" x14ac:dyDescent="0.25">
      <c r="A440" s="10">
        <v>1</v>
      </c>
      <c r="B440" s="10">
        <v>852827</v>
      </c>
      <c r="C440" s="10" t="s">
        <v>140</v>
      </c>
      <c r="D440" s="10">
        <v>861</v>
      </c>
      <c r="E440" s="10">
        <v>44105</v>
      </c>
      <c r="F440" s="10">
        <v>4305</v>
      </c>
      <c r="G440" s="10">
        <v>1722</v>
      </c>
    </row>
    <row r="441" spans="1:7" x14ac:dyDescent="0.25">
      <c r="A441" s="10">
        <v>3</v>
      </c>
      <c r="B441" s="10">
        <v>681348</v>
      </c>
      <c r="C441" s="10" t="s">
        <v>141</v>
      </c>
      <c r="D441" s="10">
        <v>853</v>
      </c>
      <c r="E441" s="10">
        <v>44166</v>
      </c>
      <c r="F441" s="10">
        <v>4265</v>
      </c>
      <c r="G441" s="10">
        <v>1876.6000000000001</v>
      </c>
    </row>
    <row r="442" spans="1:7" x14ac:dyDescent="0.25">
      <c r="A442" s="10">
        <v>5</v>
      </c>
      <c r="B442" s="10">
        <v>295390</v>
      </c>
      <c r="C442" s="10" t="s">
        <v>139</v>
      </c>
      <c r="D442" s="10">
        <v>704</v>
      </c>
      <c r="E442" s="10">
        <v>43739</v>
      </c>
      <c r="F442" s="10">
        <v>4224</v>
      </c>
      <c r="G442" s="10">
        <v>1936</v>
      </c>
    </row>
    <row r="443" spans="1:7" x14ac:dyDescent="0.25">
      <c r="A443" s="10">
        <v>2</v>
      </c>
      <c r="B443" s="10">
        <v>791359</v>
      </c>
      <c r="C443" s="10" t="s">
        <v>143</v>
      </c>
      <c r="D443" s="10">
        <v>1397</v>
      </c>
      <c r="E443" s="10">
        <v>44105</v>
      </c>
      <c r="F443" s="10">
        <v>4191</v>
      </c>
      <c r="G443" s="10">
        <v>1746.25</v>
      </c>
    </row>
    <row r="444" spans="1:7" x14ac:dyDescent="0.25">
      <c r="A444" s="10">
        <v>5</v>
      </c>
      <c r="B444" s="10">
        <v>426898</v>
      </c>
      <c r="C444" s="10" t="s">
        <v>143</v>
      </c>
      <c r="D444" s="10">
        <v>1389</v>
      </c>
      <c r="E444" s="10">
        <v>43739</v>
      </c>
      <c r="F444" s="10">
        <v>4167</v>
      </c>
      <c r="G444" s="10">
        <v>1736.25</v>
      </c>
    </row>
    <row r="445" spans="1:7" x14ac:dyDescent="0.25">
      <c r="A445" s="10">
        <v>1</v>
      </c>
      <c r="B445" s="10">
        <v>285799</v>
      </c>
      <c r="C445" s="10" t="s">
        <v>142</v>
      </c>
      <c r="D445" s="10">
        <v>1023</v>
      </c>
      <c r="E445" s="10">
        <v>43709</v>
      </c>
      <c r="F445" s="10">
        <v>4092</v>
      </c>
      <c r="G445" s="10">
        <v>1534.5</v>
      </c>
    </row>
    <row r="446" spans="1:7" x14ac:dyDescent="0.25">
      <c r="A446" s="10">
        <v>1</v>
      </c>
      <c r="B446" s="10">
        <v>311475</v>
      </c>
      <c r="C446" s="10" t="s">
        <v>139</v>
      </c>
      <c r="D446" s="10">
        <v>681</v>
      </c>
      <c r="E446" s="10">
        <v>43831</v>
      </c>
      <c r="F446" s="10">
        <v>4086</v>
      </c>
      <c r="G446" s="10">
        <v>1872.75</v>
      </c>
    </row>
    <row r="447" spans="1:7" x14ac:dyDescent="0.25">
      <c r="A447" s="10">
        <v>2</v>
      </c>
      <c r="B447" s="10">
        <v>296951</v>
      </c>
      <c r="C447" s="10" t="s">
        <v>142</v>
      </c>
      <c r="D447" s="10">
        <v>1016</v>
      </c>
      <c r="E447" s="10">
        <v>43770</v>
      </c>
      <c r="F447" s="10">
        <v>4064</v>
      </c>
      <c r="G447" s="10">
        <v>1524</v>
      </c>
    </row>
    <row r="448" spans="1:7" x14ac:dyDescent="0.25">
      <c r="A448" s="10">
        <v>2</v>
      </c>
      <c r="B448" s="10">
        <v>151130</v>
      </c>
      <c r="C448" s="10" t="s">
        <v>143</v>
      </c>
      <c r="D448" s="10">
        <v>1351.5</v>
      </c>
      <c r="E448" s="10">
        <v>43922</v>
      </c>
      <c r="F448" s="10">
        <v>4054.5</v>
      </c>
      <c r="G448" s="10">
        <v>1689.375</v>
      </c>
    </row>
    <row r="449" spans="1:7" x14ac:dyDescent="0.25">
      <c r="A449" s="10">
        <v>4</v>
      </c>
      <c r="B449" s="10">
        <v>875012</v>
      </c>
      <c r="C449" s="10" t="s">
        <v>140</v>
      </c>
      <c r="D449" s="10">
        <v>809</v>
      </c>
      <c r="E449" s="10">
        <v>43739</v>
      </c>
      <c r="F449" s="10">
        <v>4045</v>
      </c>
      <c r="G449" s="10">
        <v>1618</v>
      </c>
    </row>
    <row r="450" spans="1:7" x14ac:dyDescent="0.25">
      <c r="A450" s="10">
        <v>5</v>
      </c>
      <c r="B450" s="10">
        <v>411519</v>
      </c>
      <c r="C450" s="10" t="s">
        <v>142</v>
      </c>
      <c r="D450" s="10">
        <v>1010</v>
      </c>
      <c r="E450" s="10">
        <v>44105</v>
      </c>
      <c r="F450" s="10">
        <v>4040</v>
      </c>
      <c r="G450" s="10">
        <v>1515</v>
      </c>
    </row>
    <row r="451" spans="1:7" x14ac:dyDescent="0.25">
      <c r="A451" s="10">
        <v>5</v>
      </c>
      <c r="B451" s="10">
        <v>608863</v>
      </c>
      <c r="C451" s="10" t="s">
        <v>140</v>
      </c>
      <c r="D451" s="10">
        <v>807</v>
      </c>
      <c r="E451" s="10">
        <v>43831</v>
      </c>
      <c r="F451" s="10">
        <v>4035</v>
      </c>
      <c r="G451" s="10">
        <v>1614</v>
      </c>
    </row>
    <row r="452" spans="1:7" x14ac:dyDescent="0.25">
      <c r="A452" s="10">
        <v>2</v>
      </c>
      <c r="B452" s="10">
        <v>253981</v>
      </c>
      <c r="C452" s="10" t="s">
        <v>139</v>
      </c>
      <c r="D452" s="10">
        <v>663</v>
      </c>
      <c r="E452" s="10">
        <v>44075</v>
      </c>
      <c r="F452" s="10">
        <v>3978</v>
      </c>
      <c r="G452" s="10">
        <v>1823.25</v>
      </c>
    </row>
    <row r="453" spans="1:7" x14ac:dyDescent="0.25">
      <c r="A453" s="10">
        <v>5</v>
      </c>
      <c r="B453" s="10">
        <v>196520</v>
      </c>
      <c r="C453" s="10" t="s">
        <v>139</v>
      </c>
      <c r="D453" s="10">
        <v>663</v>
      </c>
      <c r="E453" s="10">
        <v>43739</v>
      </c>
      <c r="F453" s="10">
        <v>3978</v>
      </c>
      <c r="G453" s="10">
        <v>1823.25</v>
      </c>
    </row>
    <row r="454" spans="1:7" x14ac:dyDescent="0.25">
      <c r="A454" s="10">
        <v>5</v>
      </c>
      <c r="B454" s="10">
        <v>514091</v>
      </c>
      <c r="C454" s="10" t="s">
        <v>143</v>
      </c>
      <c r="D454" s="10">
        <v>1326</v>
      </c>
      <c r="E454" s="10">
        <v>43891</v>
      </c>
      <c r="F454" s="10">
        <v>3978</v>
      </c>
      <c r="G454" s="10">
        <v>1657.5</v>
      </c>
    </row>
    <row r="455" spans="1:7" x14ac:dyDescent="0.25">
      <c r="A455" s="10">
        <v>2</v>
      </c>
      <c r="B455" s="10">
        <v>776513</v>
      </c>
      <c r="C455" s="10" t="s">
        <v>140</v>
      </c>
      <c r="D455" s="10">
        <v>795</v>
      </c>
      <c r="E455" s="10">
        <v>43891</v>
      </c>
      <c r="F455" s="10">
        <v>3975</v>
      </c>
      <c r="G455" s="10">
        <v>1590</v>
      </c>
    </row>
    <row r="456" spans="1:7" x14ac:dyDescent="0.25">
      <c r="A456" s="10">
        <v>1</v>
      </c>
      <c r="B456" s="10">
        <v>551997</v>
      </c>
      <c r="C456" s="10" t="s">
        <v>142</v>
      </c>
      <c r="D456" s="10">
        <v>991</v>
      </c>
      <c r="E456" s="10">
        <v>43983</v>
      </c>
      <c r="F456" s="10">
        <v>3964</v>
      </c>
      <c r="G456" s="10">
        <v>1486.5</v>
      </c>
    </row>
    <row r="457" spans="1:7" x14ac:dyDescent="0.25">
      <c r="A457" s="10">
        <v>3</v>
      </c>
      <c r="B457" s="10">
        <v>899629</v>
      </c>
      <c r="C457" s="10" t="s">
        <v>139</v>
      </c>
      <c r="D457" s="10">
        <v>660</v>
      </c>
      <c r="E457" s="10">
        <v>43709</v>
      </c>
      <c r="F457" s="10">
        <v>3960</v>
      </c>
      <c r="G457" s="10">
        <v>1815</v>
      </c>
    </row>
    <row r="458" spans="1:7" x14ac:dyDescent="0.25">
      <c r="A458" s="10">
        <v>5</v>
      </c>
      <c r="B458" s="10">
        <v>505339</v>
      </c>
      <c r="C458" s="10" t="s">
        <v>140</v>
      </c>
      <c r="D458" s="10">
        <v>788</v>
      </c>
      <c r="E458" s="10">
        <v>43709</v>
      </c>
      <c r="F458" s="10">
        <v>3940</v>
      </c>
      <c r="G458" s="10">
        <v>1576</v>
      </c>
    </row>
    <row r="459" spans="1:7" x14ac:dyDescent="0.25">
      <c r="A459" s="10">
        <v>3</v>
      </c>
      <c r="B459" s="10">
        <v>387444</v>
      </c>
      <c r="C459" s="10" t="s">
        <v>140</v>
      </c>
      <c r="D459" s="10">
        <v>787</v>
      </c>
      <c r="E459" s="10">
        <v>43983</v>
      </c>
      <c r="F459" s="10">
        <v>3935</v>
      </c>
      <c r="G459" s="10">
        <v>1574</v>
      </c>
    </row>
    <row r="460" spans="1:7" x14ac:dyDescent="0.25">
      <c r="A460" s="10">
        <v>4</v>
      </c>
      <c r="B460" s="10">
        <v>573970</v>
      </c>
      <c r="C460" s="10" t="s">
        <v>139</v>
      </c>
      <c r="D460" s="10">
        <v>655</v>
      </c>
      <c r="E460" s="10">
        <v>43709</v>
      </c>
      <c r="F460" s="10">
        <v>3930</v>
      </c>
      <c r="G460" s="10">
        <v>1801.25</v>
      </c>
    </row>
    <row r="461" spans="1:7" x14ac:dyDescent="0.25">
      <c r="A461" s="10">
        <v>5</v>
      </c>
      <c r="B461" s="10">
        <v>510933</v>
      </c>
      <c r="C461" s="10" t="s">
        <v>143</v>
      </c>
      <c r="D461" s="10">
        <v>1281</v>
      </c>
      <c r="E461" s="10">
        <v>43800</v>
      </c>
      <c r="F461" s="10">
        <v>3843</v>
      </c>
      <c r="G461" s="10">
        <v>1601.25</v>
      </c>
    </row>
    <row r="462" spans="1:7" x14ac:dyDescent="0.25">
      <c r="A462" s="10">
        <v>2</v>
      </c>
      <c r="B462" s="10">
        <v>897372</v>
      </c>
      <c r="C462" s="10" t="s">
        <v>139</v>
      </c>
      <c r="D462" s="10">
        <v>639</v>
      </c>
      <c r="E462" s="10">
        <v>44013</v>
      </c>
      <c r="F462" s="10">
        <v>3834</v>
      </c>
      <c r="G462" s="10">
        <v>1757.25</v>
      </c>
    </row>
    <row r="463" spans="1:7" x14ac:dyDescent="0.25">
      <c r="A463" s="10">
        <v>3</v>
      </c>
      <c r="B463" s="10">
        <v>584477</v>
      </c>
      <c r="C463" s="10" t="s">
        <v>139</v>
      </c>
      <c r="D463" s="10">
        <v>639</v>
      </c>
      <c r="E463" s="10">
        <v>44136</v>
      </c>
      <c r="F463" s="10">
        <v>3834</v>
      </c>
      <c r="G463" s="10">
        <v>1757.25</v>
      </c>
    </row>
    <row r="464" spans="1:7" x14ac:dyDescent="0.25">
      <c r="A464" s="10">
        <v>5</v>
      </c>
      <c r="B464" s="10">
        <v>238791</v>
      </c>
      <c r="C464" s="10" t="s">
        <v>140</v>
      </c>
      <c r="D464" s="10">
        <v>766</v>
      </c>
      <c r="E464" s="10">
        <v>43739</v>
      </c>
      <c r="F464" s="10">
        <v>3830</v>
      </c>
      <c r="G464" s="10">
        <v>1532</v>
      </c>
    </row>
    <row r="465" spans="1:7" x14ac:dyDescent="0.25">
      <c r="A465" s="10">
        <v>3</v>
      </c>
      <c r="B465" s="10">
        <v>751314</v>
      </c>
      <c r="C465" s="10" t="s">
        <v>139</v>
      </c>
      <c r="D465" s="10">
        <v>635</v>
      </c>
      <c r="E465" s="10">
        <v>44166</v>
      </c>
      <c r="F465" s="10">
        <v>3810</v>
      </c>
      <c r="G465" s="10">
        <v>1746.25</v>
      </c>
    </row>
    <row r="466" spans="1:7" x14ac:dyDescent="0.25">
      <c r="A466" s="10">
        <v>4</v>
      </c>
      <c r="B466" s="10">
        <v>156617</v>
      </c>
      <c r="C466" s="10" t="s">
        <v>144</v>
      </c>
      <c r="D466" s="10">
        <v>3802.5</v>
      </c>
      <c r="E466" s="10">
        <v>43922</v>
      </c>
      <c r="F466" s="10">
        <v>3802.5</v>
      </c>
      <c r="G466" s="10">
        <v>1901.25</v>
      </c>
    </row>
    <row r="467" spans="1:7" x14ac:dyDescent="0.25">
      <c r="A467" s="10">
        <v>3</v>
      </c>
      <c r="B467" s="10">
        <v>646205</v>
      </c>
      <c r="C467" s="10" t="s">
        <v>143</v>
      </c>
      <c r="D467" s="10">
        <v>1265</v>
      </c>
      <c r="E467" s="10">
        <v>43770</v>
      </c>
      <c r="F467" s="10">
        <v>3795</v>
      </c>
      <c r="G467" s="10">
        <v>1581.25</v>
      </c>
    </row>
    <row r="468" spans="1:7" x14ac:dyDescent="0.25">
      <c r="A468" s="10">
        <v>2</v>
      </c>
      <c r="B468" s="10">
        <v>320688</v>
      </c>
      <c r="C468" s="10" t="s">
        <v>140</v>
      </c>
      <c r="D468" s="10">
        <v>747</v>
      </c>
      <c r="E468" s="10">
        <v>44075</v>
      </c>
      <c r="F468" s="10">
        <v>3735</v>
      </c>
      <c r="G468" s="10">
        <v>1494</v>
      </c>
    </row>
    <row r="469" spans="1:7" x14ac:dyDescent="0.25">
      <c r="A469" s="10">
        <v>3</v>
      </c>
      <c r="B469" s="10">
        <v>871331</v>
      </c>
      <c r="C469" s="10" t="s">
        <v>143</v>
      </c>
      <c r="D469" s="10">
        <v>1233</v>
      </c>
      <c r="E469" s="10">
        <v>44166</v>
      </c>
      <c r="F469" s="10">
        <v>3699</v>
      </c>
      <c r="G469" s="10">
        <v>1541.25</v>
      </c>
    </row>
    <row r="470" spans="1:7" x14ac:dyDescent="0.25">
      <c r="A470" s="10">
        <v>3</v>
      </c>
      <c r="B470" s="10">
        <v>602911</v>
      </c>
      <c r="C470" s="10" t="s">
        <v>142</v>
      </c>
      <c r="D470" s="10">
        <v>923</v>
      </c>
      <c r="E470" s="10">
        <v>43891</v>
      </c>
      <c r="F470" s="10">
        <v>3692</v>
      </c>
      <c r="G470" s="10">
        <v>1384.5</v>
      </c>
    </row>
    <row r="471" spans="1:7" x14ac:dyDescent="0.25">
      <c r="A471" s="10">
        <v>2</v>
      </c>
      <c r="B471" s="10">
        <v>699845</v>
      </c>
      <c r="C471" s="10" t="s">
        <v>143</v>
      </c>
      <c r="D471" s="10">
        <v>1227</v>
      </c>
      <c r="E471" s="10">
        <v>44105</v>
      </c>
      <c r="F471" s="10">
        <v>3681</v>
      </c>
      <c r="G471" s="10">
        <v>1533.75</v>
      </c>
    </row>
    <row r="472" spans="1:7" x14ac:dyDescent="0.25">
      <c r="A472" s="10">
        <v>2</v>
      </c>
      <c r="B472" s="10">
        <v>425472</v>
      </c>
      <c r="C472" s="10" t="s">
        <v>143</v>
      </c>
      <c r="D472" s="10">
        <v>1221</v>
      </c>
      <c r="E472" s="10">
        <v>43739</v>
      </c>
      <c r="F472" s="10">
        <v>3663</v>
      </c>
      <c r="G472" s="10">
        <v>1526.25</v>
      </c>
    </row>
    <row r="473" spans="1:7" x14ac:dyDescent="0.25">
      <c r="A473" s="10">
        <v>1</v>
      </c>
      <c r="B473" s="10">
        <v>741049</v>
      </c>
      <c r="C473" s="10" t="s">
        <v>139</v>
      </c>
      <c r="D473" s="10">
        <v>609</v>
      </c>
      <c r="E473" s="10">
        <v>44044</v>
      </c>
      <c r="F473" s="10">
        <v>3654</v>
      </c>
      <c r="G473" s="10">
        <v>1674.75</v>
      </c>
    </row>
    <row r="474" spans="1:7" x14ac:dyDescent="0.25">
      <c r="A474" s="10">
        <v>1</v>
      </c>
      <c r="B474" s="10">
        <v>349645</v>
      </c>
      <c r="C474" s="10" t="s">
        <v>139</v>
      </c>
      <c r="D474" s="10">
        <v>606</v>
      </c>
      <c r="E474" s="10">
        <v>43922</v>
      </c>
      <c r="F474" s="10">
        <v>3636</v>
      </c>
      <c r="G474" s="10">
        <v>1666.5</v>
      </c>
    </row>
    <row r="475" spans="1:7" x14ac:dyDescent="0.25">
      <c r="A475" s="10">
        <v>3</v>
      </c>
      <c r="B475" s="10">
        <v>698573</v>
      </c>
      <c r="C475" s="10" t="s">
        <v>141</v>
      </c>
      <c r="D475" s="10">
        <v>727</v>
      </c>
      <c r="E475" s="10">
        <v>43739</v>
      </c>
      <c r="F475" s="10">
        <v>3635</v>
      </c>
      <c r="G475" s="10">
        <v>1599.4</v>
      </c>
    </row>
    <row r="476" spans="1:7" x14ac:dyDescent="0.25">
      <c r="A476" s="10">
        <v>4</v>
      </c>
      <c r="B476" s="10">
        <v>885205</v>
      </c>
      <c r="C476" s="10" t="s">
        <v>140</v>
      </c>
      <c r="D476" s="10">
        <v>727</v>
      </c>
      <c r="E476" s="10">
        <v>43983</v>
      </c>
      <c r="F476" s="10">
        <v>3635</v>
      </c>
      <c r="G476" s="10">
        <v>1454</v>
      </c>
    </row>
    <row r="477" spans="1:7" x14ac:dyDescent="0.25">
      <c r="A477" s="10">
        <v>5</v>
      </c>
      <c r="B477" s="10">
        <v>758323</v>
      </c>
      <c r="C477" s="10" t="s">
        <v>140</v>
      </c>
      <c r="D477" s="10">
        <v>727</v>
      </c>
      <c r="E477" s="10">
        <v>43739</v>
      </c>
      <c r="F477" s="10">
        <v>3635</v>
      </c>
      <c r="G477" s="10">
        <v>1454</v>
      </c>
    </row>
    <row r="478" spans="1:7" x14ac:dyDescent="0.25">
      <c r="A478" s="10">
        <v>4</v>
      </c>
      <c r="B478" s="10">
        <v>249563</v>
      </c>
      <c r="C478" s="10" t="s">
        <v>142</v>
      </c>
      <c r="D478" s="10">
        <v>908</v>
      </c>
      <c r="E478" s="10">
        <v>43800</v>
      </c>
      <c r="F478" s="10">
        <v>3632</v>
      </c>
      <c r="G478" s="10">
        <v>1362</v>
      </c>
    </row>
    <row r="479" spans="1:7" x14ac:dyDescent="0.25">
      <c r="A479" s="10">
        <v>4</v>
      </c>
      <c r="B479" s="10">
        <v>746705</v>
      </c>
      <c r="C479" s="10" t="s">
        <v>144</v>
      </c>
      <c r="D479" s="10">
        <v>3627</v>
      </c>
      <c r="E479" s="10">
        <v>44013</v>
      </c>
      <c r="F479" s="10">
        <v>3627</v>
      </c>
      <c r="G479" s="10">
        <v>1813.5</v>
      </c>
    </row>
    <row r="480" spans="1:7" x14ac:dyDescent="0.25">
      <c r="A480" s="10">
        <v>1</v>
      </c>
      <c r="B480" s="10">
        <v>135967</v>
      </c>
      <c r="C480" s="10" t="s">
        <v>139</v>
      </c>
      <c r="D480" s="10">
        <v>604</v>
      </c>
      <c r="E480" s="10">
        <v>43983</v>
      </c>
      <c r="F480" s="10">
        <v>3624</v>
      </c>
      <c r="G480" s="10">
        <v>1661</v>
      </c>
    </row>
    <row r="481" spans="1:7" x14ac:dyDescent="0.25">
      <c r="A481" s="10">
        <v>4</v>
      </c>
      <c r="B481" s="10">
        <v>170761</v>
      </c>
      <c r="C481" s="10" t="s">
        <v>140</v>
      </c>
      <c r="D481" s="10">
        <v>723</v>
      </c>
      <c r="E481" s="10">
        <v>43922</v>
      </c>
      <c r="F481" s="10">
        <v>3615</v>
      </c>
      <c r="G481" s="10">
        <v>1446</v>
      </c>
    </row>
    <row r="482" spans="1:7" x14ac:dyDescent="0.25">
      <c r="A482" s="10">
        <v>4</v>
      </c>
      <c r="B482" s="10">
        <v>192398</v>
      </c>
      <c r="C482" s="10" t="s">
        <v>139</v>
      </c>
      <c r="D482" s="10">
        <v>602</v>
      </c>
      <c r="E482" s="10">
        <v>43983</v>
      </c>
      <c r="F482" s="10">
        <v>3612</v>
      </c>
      <c r="G482" s="10">
        <v>1655.5</v>
      </c>
    </row>
    <row r="483" spans="1:7" x14ac:dyDescent="0.25">
      <c r="A483" s="10">
        <v>1</v>
      </c>
      <c r="B483" s="10">
        <v>856865</v>
      </c>
      <c r="C483" s="10" t="s">
        <v>139</v>
      </c>
      <c r="D483" s="10">
        <v>598</v>
      </c>
      <c r="E483" s="10">
        <v>43891</v>
      </c>
      <c r="F483" s="10">
        <v>3588</v>
      </c>
      <c r="G483" s="10">
        <v>1644.5</v>
      </c>
    </row>
    <row r="484" spans="1:7" x14ac:dyDescent="0.25">
      <c r="A484" s="10">
        <v>5</v>
      </c>
      <c r="B484" s="10">
        <v>103888</v>
      </c>
      <c r="C484" s="10" t="s">
        <v>141</v>
      </c>
      <c r="D484" s="10">
        <v>711</v>
      </c>
      <c r="E484" s="10">
        <v>44166</v>
      </c>
      <c r="F484" s="10">
        <v>3555</v>
      </c>
      <c r="G484" s="10">
        <v>1564.2</v>
      </c>
    </row>
    <row r="485" spans="1:7" x14ac:dyDescent="0.25">
      <c r="A485" s="10">
        <v>3</v>
      </c>
      <c r="B485" s="10">
        <v>361699</v>
      </c>
      <c r="C485" s="10" t="s">
        <v>142</v>
      </c>
      <c r="D485" s="10">
        <v>888</v>
      </c>
      <c r="E485" s="10">
        <v>43983</v>
      </c>
      <c r="F485" s="10">
        <v>3552</v>
      </c>
      <c r="G485" s="10">
        <v>1332</v>
      </c>
    </row>
    <row r="486" spans="1:7" x14ac:dyDescent="0.25">
      <c r="A486" s="10">
        <v>3</v>
      </c>
      <c r="B486" s="10">
        <v>847678</v>
      </c>
      <c r="C486" s="10" t="s">
        <v>142</v>
      </c>
      <c r="D486" s="10">
        <v>887</v>
      </c>
      <c r="E486" s="10">
        <v>43800</v>
      </c>
      <c r="F486" s="10">
        <v>3548</v>
      </c>
      <c r="G486" s="10">
        <v>1330.5</v>
      </c>
    </row>
    <row r="487" spans="1:7" x14ac:dyDescent="0.25">
      <c r="A487" s="10">
        <v>4</v>
      </c>
      <c r="B487" s="10">
        <v>533938</v>
      </c>
      <c r="C487" s="10" t="s">
        <v>142</v>
      </c>
      <c r="D487" s="10">
        <v>886</v>
      </c>
      <c r="E487" s="10">
        <v>43983</v>
      </c>
      <c r="F487" s="10">
        <v>3544</v>
      </c>
      <c r="G487" s="10">
        <v>1329</v>
      </c>
    </row>
    <row r="488" spans="1:7" x14ac:dyDescent="0.25">
      <c r="A488" s="10">
        <v>4</v>
      </c>
      <c r="B488" s="10">
        <v>137921</v>
      </c>
      <c r="C488" s="10" t="s">
        <v>141</v>
      </c>
      <c r="D488" s="10">
        <v>708</v>
      </c>
      <c r="E488" s="10">
        <v>43983</v>
      </c>
      <c r="F488" s="10">
        <v>3540</v>
      </c>
      <c r="G488" s="10">
        <v>1557.6000000000001</v>
      </c>
    </row>
    <row r="489" spans="1:7" x14ac:dyDescent="0.25">
      <c r="A489" s="10">
        <v>3</v>
      </c>
      <c r="B489" s="10">
        <v>267107</v>
      </c>
      <c r="C489" s="10" t="s">
        <v>141</v>
      </c>
      <c r="D489" s="10">
        <v>707</v>
      </c>
      <c r="E489" s="10">
        <v>44075</v>
      </c>
      <c r="F489" s="10">
        <v>3535</v>
      </c>
      <c r="G489" s="10">
        <v>1555.4</v>
      </c>
    </row>
    <row r="490" spans="1:7" x14ac:dyDescent="0.25">
      <c r="A490" s="10">
        <v>3</v>
      </c>
      <c r="B490" s="10">
        <v>629523</v>
      </c>
      <c r="C490" s="10" t="s">
        <v>139</v>
      </c>
      <c r="D490" s="10">
        <v>588</v>
      </c>
      <c r="E490" s="10">
        <v>43800</v>
      </c>
      <c r="F490" s="10">
        <v>3528</v>
      </c>
      <c r="G490" s="10">
        <v>1617</v>
      </c>
    </row>
    <row r="491" spans="1:7" x14ac:dyDescent="0.25">
      <c r="A491" s="10">
        <v>2</v>
      </c>
      <c r="B491" s="10">
        <v>330030</v>
      </c>
      <c r="C491" s="10" t="s">
        <v>143</v>
      </c>
      <c r="D491" s="10">
        <v>1175</v>
      </c>
      <c r="E491" s="10">
        <v>44105</v>
      </c>
      <c r="F491" s="10">
        <v>3525</v>
      </c>
      <c r="G491" s="10">
        <v>1468.75</v>
      </c>
    </row>
    <row r="492" spans="1:7" x14ac:dyDescent="0.25">
      <c r="A492" s="10">
        <v>1</v>
      </c>
      <c r="B492" s="10">
        <v>567484</v>
      </c>
      <c r="C492" s="10" t="s">
        <v>140</v>
      </c>
      <c r="D492" s="10">
        <v>704</v>
      </c>
      <c r="E492" s="10">
        <v>43739</v>
      </c>
      <c r="F492" s="10">
        <v>3520</v>
      </c>
      <c r="G492" s="10">
        <v>1408</v>
      </c>
    </row>
    <row r="493" spans="1:7" x14ac:dyDescent="0.25">
      <c r="A493" s="10">
        <v>5</v>
      </c>
      <c r="B493" s="10">
        <v>778322</v>
      </c>
      <c r="C493" s="10" t="s">
        <v>140</v>
      </c>
      <c r="D493" s="10">
        <v>700</v>
      </c>
      <c r="E493" s="10">
        <v>44136</v>
      </c>
      <c r="F493" s="10">
        <v>3500</v>
      </c>
      <c r="G493" s="10">
        <v>1400</v>
      </c>
    </row>
    <row r="494" spans="1:7" x14ac:dyDescent="0.25">
      <c r="A494" s="10">
        <v>4</v>
      </c>
      <c r="B494" s="10">
        <v>666684</v>
      </c>
      <c r="C494" s="10" t="s">
        <v>143</v>
      </c>
      <c r="D494" s="10">
        <v>1153</v>
      </c>
      <c r="E494" s="10">
        <v>44105</v>
      </c>
      <c r="F494" s="10">
        <v>3459</v>
      </c>
      <c r="G494" s="10">
        <v>1441.25</v>
      </c>
    </row>
    <row r="495" spans="1:7" x14ac:dyDescent="0.25">
      <c r="A495" s="10">
        <v>3</v>
      </c>
      <c r="B495" s="10">
        <v>578401</v>
      </c>
      <c r="C495" s="10" t="s">
        <v>140</v>
      </c>
      <c r="D495" s="10">
        <v>689</v>
      </c>
      <c r="E495" s="10">
        <v>43983</v>
      </c>
      <c r="F495" s="10">
        <v>3445</v>
      </c>
      <c r="G495" s="10">
        <v>1378</v>
      </c>
    </row>
    <row r="496" spans="1:7" x14ac:dyDescent="0.25">
      <c r="A496" s="10">
        <v>2</v>
      </c>
      <c r="B496" s="10">
        <v>609418</v>
      </c>
      <c r="C496" s="10" t="s">
        <v>139</v>
      </c>
      <c r="D496" s="10">
        <v>567</v>
      </c>
      <c r="E496" s="10">
        <v>44075</v>
      </c>
      <c r="F496" s="10">
        <v>3402</v>
      </c>
      <c r="G496" s="10">
        <v>1559.25</v>
      </c>
    </row>
    <row r="497" spans="1:7" x14ac:dyDescent="0.25">
      <c r="A497" s="10">
        <v>5</v>
      </c>
      <c r="B497" s="10">
        <v>456841</v>
      </c>
      <c r="C497" s="10" t="s">
        <v>140</v>
      </c>
      <c r="D497" s="10">
        <v>678</v>
      </c>
      <c r="E497" s="10">
        <v>44044</v>
      </c>
      <c r="F497" s="10">
        <v>3390</v>
      </c>
      <c r="G497" s="10">
        <v>1356</v>
      </c>
    </row>
    <row r="498" spans="1:7" x14ac:dyDescent="0.25">
      <c r="A498" s="10">
        <v>5</v>
      </c>
      <c r="B498" s="10">
        <v>441711</v>
      </c>
      <c r="C498" s="10" t="s">
        <v>143</v>
      </c>
      <c r="D498" s="10">
        <v>1123</v>
      </c>
      <c r="E498" s="10">
        <v>43770</v>
      </c>
      <c r="F498" s="10">
        <v>3369</v>
      </c>
      <c r="G498" s="10">
        <v>1403.75</v>
      </c>
    </row>
    <row r="499" spans="1:7" x14ac:dyDescent="0.25">
      <c r="A499" s="10">
        <v>1</v>
      </c>
      <c r="B499" s="10">
        <v>707858</v>
      </c>
      <c r="C499" s="10" t="s">
        <v>140</v>
      </c>
      <c r="D499" s="10">
        <v>671</v>
      </c>
      <c r="E499" s="10">
        <v>43739</v>
      </c>
      <c r="F499" s="10">
        <v>3355</v>
      </c>
      <c r="G499" s="10">
        <v>1342</v>
      </c>
    </row>
    <row r="500" spans="1:7" x14ac:dyDescent="0.25">
      <c r="A500" s="10">
        <v>4</v>
      </c>
      <c r="B500" s="10">
        <v>397008</v>
      </c>
      <c r="C500" s="10" t="s">
        <v>141</v>
      </c>
      <c r="D500" s="10">
        <v>671</v>
      </c>
      <c r="E500" s="10">
        <v>43739</v>
      </c>
      <c r="F500" s="10">
        <v>3355</v>
      </c>
      <c r="G500" s="10">
        <v>1476.2</v>
      </c>
    </row>
    <row r="501" spans="1:7" x14ac:dyDescent="0.25">
      <c r="A501" s="10">
        <v>1</v>
      </c>
      <c r="B501" s="10">
        <v>197116</v>
      </c>
      <c r="C501" s="10" t="s">
        <v>139</v>
      </c>
      <c r="D501" s="10">
        <v>555</v>
      </c>
      <c r="E501" s="10">
        <v>43831</v>
      </c>
      <c r="F501" s="10">
        <v>3330</v>
      </c>
      <c r="G501" s="10">
        <v>1526.25</v>
      </c>
    </row>
    <row r="502" spans="1:7" x14ac:dyDescent="0.25">
      <c r="A502" s="10">
        <v>1</v>
      </c>
      <c r="B502" s="10">
        <v>355733</v>
      </c>
      <c r="C502" s="10" t="s">
        <v>142</v>
      </c>
      <c r="D502" s="10">
        <v>831</v>
      </c>
      <c r="E502" s="10">
        <v>43952</v>
      </c>
      <c r="F502" s="10">
        <v>3324</v>
      </c>
      <c r="G502" s="10">
        <v>1246.5</v>
      </c>
    </row>
    <row r="503" spans="1:7" x14ac:dyDescent="0.25">
      <c r="A503" s="10">
        <v>5</v>
      </c>
      <c r="B503" s="10">
        <v>847203</v>
      </c>
      <c r="C503" s="10" t="s">
        <v>140</v>
      </c>
      <c r="D503" s="10">
        <v>662</v>
      </c>
      <c r="E503" s="10">
        <v>43983</v>
      </c>
      <c r="F503" s="10">
        <v>3310</v>
      </c>
      <c r="G503" s="10">
        <v>1324</v>
      </c>
    </row>
    <row r="504" spans="1:7" x14ac:dyDescent="0.25">
      <c r="A504" s="10">
        <v>3</v>
      </c>
      <c r="B504" s="10">
        <v>433084</v>
      </c>
      <c r="C504" s="10" t="s">
        <v>139</v>
      </c>
      <c r="D504" s="10">
        <v>547</v>
      </c>
      <c r="E504" s="10">
        <v>44136</v>
      </c>
      <c r="F504" s="10">
        <v>3282</v>
      </c>
      <c r="G504" s="10">
        <v>1504.25</v>
      </c>
    </row>
    <row r="505" spans="1:7" x14ac:dyDescent="0.25">
      <c r="A505" s="10">
        <v>4</v>
      </c>
      <c r="B505" s="10">
        <v>865204</v>
      </c>
      <c r="C505" s="10" t="s">
        <v>142</v>
      </c>
      <c r="D505" s="10">
        <v>819</v>
      </c>
      <c r="E505" s="10">
        <v>44013</v>
      </c>
      <c r="F505" s="10">
        <v>3276</v>
      </c>
      <c r="G505" s="10">
        <v>1228.5</v>
      </c>
    </row>
    <row r="506" spans="1:7" x14ac:dyDescent="0.25">
      <c r="A506" s="10">
        <v>5</v>
      </c>
      <c r="B506" s="10">
        <v>214845</v>
      </c>
      <c r="C506" s="10" t="s">
        <v>139</v>
      </c>
      <c r="D506" s="10">
        <v>544</v>
      </c>
      <c r="E506" s="10">
        <v>43800</v>
      </c>
      <c r="F506" s="10">
        <v>3264</v>
      </c>
      <c r="G506" s="10">
        <v>1496</v>
      </c>
    </row>
    <row r="507" spans="1:7" x14ac:dyDescent="0.25">
      <c r="A507" s="10">
        <v>5</v>
      </c>
      <c r="B507" s="10">
        <v>372739</v>
      </c>
      <c r="C507" s="10" t="s">
        <v>142</v>
      </c>
      <c r="D507" s="10">
        <v>801</v>
      </c>
      <c r="E507" s="10">
        <v>44013</v>
      </c>
      <c r="F507" s="10">
        <v>3204</v>
      </c>
      <c r="G507" s="10">
        <v>1201.5</v>
      </c>
    </row>
    <row r="508" spans="1:7" x14ac:dyDescent="0.25">
      <c r="A508" s="10">
        <v>3</v>
      </c>
      <c r="B508" s="10">
        <v>480891</v>
      </c>
      <c r="C508" s="10" t="s">
        <v>141</v>
      </c>
      <c r="D508" s="10">
        <v>635</v>
      </c>
      <c r="E508" s="10">
        <v>44166</v>
      </c>
      <c r="F508" s="10">
        <v>3175</v>
      </c>
      <c r="G508" s="10">
        <v>1397</v>
      </c>
    </row>
    <row r="509" spans="1:7" x14ac:dyDescent="0.25">
      <c r="A509" s="10">
        <v>5</v>
      </c>
      <c r="B509" s="10">
        <v>242657</v>
      </c>
      <c r="C509" s="10" t="s">
        <v>142</v>
      </c>
      <c r="D509" s="10">
        <v>792</v>
      </c>
      <c r="E509" s="10">
        <v>43891</v>
      </c>
      <c r="F509" s="10">
        <v>3168</v>
      </c>
      <c r="G509" s="10">
        <v>1188</v>
      </c>
    </row>
    <row r="510" spans="1:7" x14ac:dyDescent="0.25">
      <c r="A510" s="10">
        <v>2</v>
      </c>
      <c r="B510" s="10">
        <v>183779</v>
      </c>
      <c r="C510" s="10" t="s">
        <v>141</v>
      </c>
      <c r="D510" s="10">
        <v>615</v>
      </c>
      <c r="E510" s="10">
        <v>44166</v>
      </c>
      <c r="F510" s="10">
        <v>3075</v>
      </c>
      <c r="G510" s="10">
        <v>1353</v>
      </c>
    </row>
    <row r="511" spans="1:7" x14ac:dyDescent="0.25">
      <c r="A511" s="10">
        <v>3</v>
      </c>
      <c r="B511" s="10">
        <v>576749</v>
      </c>
      <c r="C511" s="10" t="s">
        <v>142</v>
      </c>
      <c r="D511" s="10">
        <v>766</v>
      </c>
      <c r="E511" s="10">
        <v>43739</v>
      </c>
      <c r="F511" s="10">
        <v>3064</v>
      </c>
      <c r="G511" s="10">
        <v>1149</v>
      </c>
    </row>
    <row r="512" spans="1:7" x14ac:dyDescent="0.25">
      <c r="A512" s="10">
        <v>4</v>
      </c>
      <c r="B512" s="10">
        <v>581762</v>
      </c>
      <c r="C512" s="10" t="s">
        <v>139</v>
      </c>
      <c r="D512" s="10">
        <v>510</v>
      </c>
      <c r="E512" s="10">
        <v>43922</v>
      </c>
      <c r="F512" s="10">
        <v>3060</v>
      </c>
      <c r="G512" s="10">
        <v>1402.5</v>
      </c>
    </row>
    <row r="513" spans="1:7" x14ac:dyDescent="0.25">
      <c r="A513" s="10">
        <v>5</v>
      </c>
      <c r="B513" s="10">
        <v>208723</v>
      </c>
      <c r="C513" s="10" t="s">
        <v>143</v>
      </c>
      <c r="D513" s="10">
        <v>1010</v>
      </c>
      <c r="E513" s="10">
        <v>44105</v>
      </c>
      <c r="F513" s="10">
        <v>3030</v>
      </c>
      <c r="G513" s="10">
        <v>1262.5</v>
      </c>
    </row>
    <row r="514" spans="1:7" x14ac:dyDescent="0.25">
      <c r="A514" s="10">
        <v>5</v>
      </c>
      <c r="B514" s="10">
        <v>808356</v>
      </c>
      <c r="C514" s="10" t="s">
        <v>143</v>
      </c>
      <c r="D514" s="10">
        <v>1005</v>
      </c>
      <c r="E514" s="10">
        <v>43709</v>
      </c>
      <c r="F514" s="10">
        <v>3015</v>
      </c>
      <c r="G514" s="10">
        <v>1256.25</v>
      </c>
    </row>
    <row r="515" spans="1:7" x14ac:dyDescent="0.25">
      <c r="A515" s="10">
        <v>2</v>
      </c>
      <c r="B515" s="10">
        <v>369627</v>
      </c>
      <c r="C515" s="10" t="s">
        <v>140</v>
      </c>
      <c r="D515" s="10">
        <v>602</v>
      </c>
      <c r="E515" s="10">
        <v>43983</v>
      </c>
      <c r="F515" s="10">
        <v>3010</v>
      </c>
      <c r="G515" s="10">
        <v>1204</v>
      </c>
    </row>
    <row r="516" spans="1:7" x14ac:dyDescent="0.25">
      <c r="A516" s="10">
        <v>1</v>
      </c>
      <c r="B516" s="10">
        <v>600167</v>
      </c>
      <c r="C516" s="10" t="s">
        <v>139</v>
      </c>
      <c r="D516" s="10">
        <v>500</v>
      </c>
      <c r="E516" s="10">
        <v>43891</v>
      </c>
      <c r="F516" s="10">
        <v>3000</v>
      </c>
      <c r="G516" s="10">
        <v>1375</v>
      </c>
    </row>
    <row r="517" spans="1:7" x14ac:dyDescent="0.25">
      <c r="A517" s="10">
        <v>3</v>
      </c>
      <c r="B517" s="10">
        <v>295198</v>
      </c>
      <c r="C517" s="10" t="s">
        <v>144</v>
      </c>
      <c r="D517" s="10">
        <v>2996</v>
      </c>
      <c r="E517" s="10">
        <v>43739</v>
      </c>
      <c r="F517" s="10">
        <v>2996</v>
      </c>
      <c r="G517" s="10">
        <v>1498</v>
      </c>
    </row>
    <row r="518" spans="1:7" x14ac:dyDescent="0.25">
      <c r="A518" s="10">
        <v>5</v>
      </c>
      <c r="B518" s="10">
        <v>644686</v>
      </c>
      <c r="C518" s="10" t="s">
        <v>144</v>
      </c>
      <c r="D518" s="10">
        <v>2992</v>
      </c>
      <c r="E518" s="10">
        <v>43739</v>
      </c>
      <c r="F518" s="10">
        <v>2992</v>
      </c>
      <c r="G518" s="10">
        <v>1496</v>
      </c>
    </row>
    <row r="519" spans="1:7" x14ac:dyDescent="0.25">
      <c r="A519" s="10">
        <v>1</v>
      </c>
      <c r="B519" s="10">
        <v>178855</v>
      </c>
      <c r="C519" s="10" t="s">
        <v>142</v>
      </c>
      <c r="D519" s="10">
        <v>742.5</v>
      </c>
      <c r="E519" s="10">
        <v>43922</v>
      </c>
      <c r="F519" s="10">
        <v>2970</v>
      </c>
      <c r="G519" s="10">
        <v>1113.75</v>
      </c>
    </row>
    <row r="520" spans="1:7" x14ac:dyDescent="0.25">
      <c r="A520" s="10">
        <v>1</v>
      </c>
      <c r="B520" s="10">
        <v>305275</v>
      </c>
      <c r="C520" s="10" t="s">
        <v>143</v>
      </c>
      <c r="D520" s="10">
        <v>986</v>
      </c>
      <c r="E520" s="10">
        <v>44105</v>
      </c>
      <c r="F520" s="10">
        <v>2958</v>
      </c>
      <c r="G520" s="10">
        <v>1232.5</v>
      </c>
    </row>
    <row r="521" spans="1:7" x14ac:dyDescent="0.25">
      <c r="A521" s="10">
        <v>2</v>
      </c>
      <c r="B521" s="10">
        <v>354480</v>
      </c>
      <c r="C521" s="10" t="s">
        <v>143</v>
      </c>
      <c r="D521" s="10">
        <v>986</v>
      </c>
      <c r="E521" s="10">
        <v>44075</v>
      </c>
      <c r="F521" s="10">
        <v>2958</v>
      </c>
      <c r="G521" s="10">
        <v>1232.5</v>
      </c>
    </row>
    <row r="522" spans="1:7" x14ac:dyDescent="0.25">
      <c r="A522" s="10">
        <v>4</v>
      </c>
      <c r="B522" s="10">
        <v>197639</v>
      </c>
      <c r="C522" s="10" t="s">
        <v>140</v>
      </c>
      <c r="D522" s="10">
        <v>591</v>
      </c>
      <c r="E522" s="10">
        <v>43952</v>
      </c>
      <c r="F522" s="10">
        <v>2955</v>
      </c>
      <c r="G522" s="10">
        <v>1182</v>
      </c>
    </row>
    <row r="523" spans="1:7" x14ac:dyDescent="0.25">
      <c r="A523" s="10">
        <v>5</v>
      </c>
      <c r="B523" s="10">
        <v>421883</v>
      </c>
      <c r="C523" s="10" t="s">
        <v>142</v>
      </c>
      <c r="D523" s="10">
        <v>727</v>
      </c>
      <c r="E523" s="10">
        <v>43862</v>
      </c>
      <c r="F523" s="10">
        <v>2908</v>
      </c>
      <c r="G523" s="10">
        <v>1090.5</v>
      </c>
    </row>
    <row r="524" spans="1:7" x14ac:dyDescent="0.25">
      <c r="A524" s="10">
        <v>4</v>
      </c>
      <c r="B524" s="10">
        <v>884057</v>
      </c>
      <c r="C524" s="10" t="s">
        <v>141</v>
      </c>
      <c r="D524" s="10">
        <v>579</v>
      </c>
      <c r="E524" s="10">
        <v>43831</v>
      </c>
      <c r="F524" s="10">
        <v>2895</v>
      </c>
      <c r="G524" s="10">
        <v>1273.8000000000002</v>
      </c>
    </row>
    <row r="525" spans="1:7" x14ac:dyDescent="0.25">
      <c r="A525" s="10">
        <v>5</v>
      </c>
      <c r="B525" s="10">
        <v>619210</v>
      </c>
      <c r="C525" s="10" t="s">
        <v>143</v>
      </c>
      <c r="D525" s="10">
        <v>959</v>
      </c>
      <c r="E525" s="10">
        <v>43862</v>
      </c>
      <c r="F525" s="10">
        <v>2877</v>
      </c>
      <c r="G525" s="10">
        <v>1198.75</v>
      </c>
    </row>
    <row r="526" spans="1:7" x14ac:dyDescent="0.25">
      <c r="A526" s="10">
        <v>4</v>
      </c>
      <c r="B526" s="10">
        <v>868182</v>
      </c>
      <c r="C526" s="10" t="s">
        <v>140</v>
      </c>
      <c r="D526" s="10">
        <v>571</v>
      </c>
      <c r="E526" s="10">
        <v>44013</v>
      </c>
      <c r="F526" s="10">
        <v>2855</v>
      </c>
      <c r="G526" s="10">
        <v>1142</v>
      </c>
    </row>
    <row r="527" spans="1:7" x14ac:dyDescent="0.25">
      <c r="A527" s="10">
        <v>3</v>
      </c>
      <c r="B527" s="10">
        <v>873031</v>
      </c>
      <c r="C527" s="10" t="s">
        <v>144</v>
      </c>
      <c r="D527" s="10">
        <v>2851</v>
      </c>
      <c r="E527" s="10">
        <v>43739</v>
      </c>
      <c r="F527" s="10">
        <v>2851</v>
      </c>
      <c r="G527" s="10">
        <v>1425.5</v>
      </c>
    </row>
    <row r="528" spans="1:7" x14ac:dyDescent="0.25">
      <c r="A528" s="10">
        <v>2</v>
      </c>
      <c r="B528" s="10">
        <v>885051</v>
      </c>
      <c r="C528" s="10" t="s">
        <v>139</v>
      </c>
      <c r="D528" s="10">
        <v>472</v>
      </c>
      <c r="E528" s="10">
        <v>44105</v>
      </c>
      <c r="F528" s="10">
        <v>2832</v>
      </c>
      <c r="G528" s="10">
        <v>1298</v>
      </c>
    </row>
    <row r="529" spans="1:7" x14ac:dyDescent="0.25">
      <c r="A529" s="10">
        <v>1</v>
      </c>
      <c r="B529" s="10">
        <v>540473</v>
      </c>
      <c r="C529" s="10" t="s">
        <v>143</v>
      </c>
      <c r="D529" s="10">
        <v>943.5</v>
      </c>
      <c r="E529" s="10">
        <v>43922</v>
      </c>
      <c r="F529" s="10">
        <v>2830.5</v>
      </c>
      <c r="G529" s="10">
        <v>1179.375</v>
      </c>
    </row>
    <row r="530" spans="1:7" x14ac:dyDescent="0.25">
      <c r="A530" s="10">
        <v>3</v>
      </c>
      <c r="B530" s="10">
        <v>390387</v>
      </c>
      <c r="C530" s="10" t="s">
        <v>144</v>
      </c>
      <c r="D530" s="10">
        <v>2797</v>
      </c>
      <c r="E530" s="10">
        <v>44166</v>
      </c>
      <c r="F530" s="10">
        <v>2797</v>
      </c>
      <c r="G530" s="10">
        <v>1398.5</v>
      </c>
    </row>
    <row r="531" spans="1:7" x14ac:dyDescent="0.25">
      <c r="A531" s="10">
        <v>4</v>
      </c>
      <c r="B531" s="10">
        <v>399302</v>
      </c>
      <c r="C531" s="10" t="s">
        <v>141</v>
      </c>
      <c r="D531" s="10">
        <v>552</v>
      </c>
      <c r="E531" s="10">
        <v>44044</v>
      </c>
      <c r="F531" s="10">
        <v>2760</v>
      </c>
      <c r="G531" s="10">
        <v>1214.4000000000001</v>
      </c>
    </row>
    <row r="532" spans="1:7" x14ac:dyDescent="0.25">
      <c r="A532" s="10">
        <v>3</v>
      </c>
      <c r="B532" s="10">
        <v>745878</v>
      </c>
      <c r="C532" s="10" t="s">
        <v>142</v>
      </c>
      <c r="D532" s="10">
        <v>689</v>
      </c>
      <c r="E532" s="10">
        <v>43983</v>
      </c>
      <c r="F532" s="10">
        <v>2756</v>
      </c>
      <c r="G532" s="10">
        <v>1033.5</v>
      </c>
    </row>
    <row r="533" spans="1:7" x14ac:dyDescent="0.25">
      <c r="A533" s="10">
        <v>1</v>
      </c>
      <c r="B533" s="10">
        <v>738711</v>
      </c>
      <c r="C533" s="10" t="s">
        <v>140</v>
      </c>
      <c r="D533" s="10">
        <v>549</v>
      </c>
      <c r="E533" s="10">
        <v>43709</v>
      </c>
      <c r="F533" s="10">
        <v>2745</v>
      </c>
      <c r="G533" s="10">
        <v>1098</v>
      </c>
    </row>
    <row r="534" spans="1:7" x14ac:dyDescent="0.25">
      <c r="A534" s="10">
        <v>2</v>
      </c>
      <c r="B534" s="10">
        <v>533611</v>
      </c>
      <c r="C534" s="10" t="s">
        <v>144</v>
      </c>
      <c r="D534" s="10">
        <v>2734</v>
      </c>
      <c r="E534" s="10">
        <v>44105</v>
      </c>
      <c r="F534" s="10">
        <v>2734</v>
      </c>
      <c r="G534" s="10">
        <v>1367</v>
      </c>
    </row>
    <row r="535" spans="1:7" x14ac:dyDescent="0.25">
      <c r="A535" s="10">
        <v>3</v>
      </c>
      <c r="B535" s="10">
        <v>578917</v>
      </c>
      <c r="C535" s="10" t="s">
        <v>141</v>
      </c>
      <c r="D535" s="10">
        <v>546</v>
      </c>
      <c r="E535" s="10">
        <v>44105</v>
      </c>
      <c r="F535" s="10">
        <v>2730</v>
      </c>
      <c r="G535" s="10">
        <v>1201.2</v>
      </c>
    </row>
    <row r="536" spans="1:7" x14ac:dyDescent="0.25">
      <c r="A536" s="10">
        <v>5</v>
      </c>
      <c r="B536" s="10">
        <v>128675</v>
      </c>
      <c r="C536" s="10" t="s">
        <v>144</v>
      </c>
      <c r="D536" s="10">
        <v>2723</v>
      </c>
      <c r="E536" s="10">
        <v>44136</v>
      </c>
      <c r="F536" s="10">
        <v>2723</v>
      </c>
      <c r="G536" s="10">
        <v>1361.5</v>
      </c>
    </row>
    <row r="537" spans="1:7" x14ac:dyDescent="0.25">
      <c r="A537" s="10">
        <v>4</v>
      </c>
      <c r="B537" s="10">
        <v>252717</v>
      </c>
      <c r="C537" s="10" t="s">
        <v>144</v>
      </c>
      <c r="D537" s="10">
        <v>2665.5</v>
      </c>
      <c r="E537" s="10">
        <v>44013</v>
      </c>
      <c r="F537" s="10">
        <v>2665.5</v>
      </c>
      <c r="G537" s="10">
        <v>1332.75</v>
      </c>
    </row>
    <row r="538" spans="1:7" x14ac:dyDescent="0.25">
      <c r="A538" s="10">
        <v>3</v>
      </c>
      <c r="B538" s="10">
        <v>641259</v>
      </c>
      <c r="C538" s="10" t="s">
        <v>143</v>
      </c>
      <c r="D538" s="10">
        <v>888</v>
      </c>
      <c r="E538" s="10">
        <v>43983</v>
      </c>
      <c r="F538" s="10">
        <v>2664</v>
      </c>
      <c r="G538" s="10">
        <v>1110</v>
      </c>
    </row>
    <row r="539" spans="1:7" x14ac:dyDescent="0.25">
      <c r="A539" s="10">
        <v>1</v>
      </c>
      <c r="B539" s="10">
        <v>200053</v>
      </c>
      <c r="C539" s="10" t="s">
        <v>144</v>
      </c>
      <c r="D539" s="10">
        <v>2661</v>
      </c>
      <c r="E539" s="10">
        <v>43952</v>
      </c>
      <c r="F539" s="10">
        <v>2661</v>
      </c>
      <c r="G539" s="10">
        <v>1330.5</v>
      </c>
    </row>
    <row r="540" spans="1:7" x14ac:dyDescent="0.25">
      <c r="A540" s="10">
        <v>5</v>
      </c>
      <c r="B540" s="10">
        <v>273665</v>
      </c>
      <c r="C540" s="10" t="s">
        <v>142</v>
      </c>
      <c r="D540" s="10">
        <v>663</v>
      </c>
      <c r="E540" s="10">
        <v>43952</v>
      </c>
      <c r="F540" s="10">
        <v>2652</v>
      </c>
      <c r="G540" s="10">
        <v>994.5</v>
      </c>
    </row>
    <row r="541" spans="1:7" x14ac:dyDescent="0.25">
      <c r="A541" s="10">
        <v>3</v>
      </c>
      <c r="B541" s="10">
        <v>747194</v>
      </c>
      <c r="C541" s="10" t="s">
        <v>143</v>
      </c>
      <c r="D541" s="10">
        <v>880</v>
      </c>
      <c r="E541" s="10">
        <v>43952</v>
      </c>
      <c r="F541" s="10">
        <v>2640</v>
      </c>
      <c r="G541" s="10">
        <v>1100</v>
      </c>
    </row>
    <row r="542" spans="1:7" x14ac:dyDescent="0.25">
      <c r="A542" s="10">
        <v>3</v>
      </c>
      <c r="B542" s="10">
        <v>867837</v>
      </c>
      <c r="C542" s="10" t="s">
        <v>143</v>
      </c>
      <c r="D542" s="10">
        <v>877</v>
      </c>
      <c r="E542" s="10">
        <v>44136</v>
      </c>
      <c r="F542" s="10">
        <v>2631</v>
      </c>
      <c r="G542" s="10">
        <v>1096.25</v>
      </c>
    </row>
    <row r="543" spans="1:7" x14ac:dyDescent="0.25">
      <c r="A543" s="10">
        <v>5</v>
      </c>
      <c r="B543" s="10">
        <v>818048</v>
      </c>
      <c r="C543" s="10" t="s">
        <v>143</v>
      </c>
      <c r="D543" s="10">
        <v>866</v>
      </c>
      <c r="E543" s="10">
        <v>43952</v>
      </c>
      <c r="F543" s="10">
        <v>2598</v>
      </c>
      <c r="G543" s="10">
        <v>1082.5</v>
      </c>
    </row>
    <row r="544" spans="1:7" x14ac:dyDescent="0.25">
      <c r="A544" s="10">
        <v>1</v>
      </c>
      <c r="B544" s="10">
        <v>213778</v>
      </c>
      <c r="C544" s="10" t="s">
        <v>143</v>
      </c>
      <c r="D544" s="10">
        <v>865.5</v>
      </c>
      <c r="E544" s="10">
        <v>44013</v>
      </c>
      <c r="F544" s="10">
        <v>2596.5</v>
      </c>
      <c r="G544" s="10">
        <v>1081.875</v>
      </c>
    </row>
    <row r="545" spans="1:7" x14ac:dyDescent="0.25">
      <c r="A545" s="10">
        <v>3</v>
      </c>
      <c r="B545" s="10">
        <v>830805</v>
      </c>
      <c r="C545" s="10" t="s">
        <v>144</v>
      </c>
      <c r="D545" s="10">
        <v>2518</v>
      </c>
      <c r="E545" s="10">
        <v>43983</v>
      </c>
      <c r="F545" s="10">
        <v>2518</v>
      </c>
      <c r="G545" s="10">
        <v>1259</v>
      </c>
    </row>
    <row r="546" spans="1:7" x14ac:dyDescent="0.25">
      <c r="A546" s="10">
        <v>2</v>
      </c>
      <c r="B546" s="10">
        <v>179673</v>
      </c>
      <c r="C546" s="10" t="s">
        <v>144</v>
      </c>
      <c r="D546" s="10">
        <v>2501</v>
      </c>
      <c r="E546" s="10">
        <v>43891</v>
      </c>
      <c r="F546" s="10">
        <v>2501</v>
      </c>
      <c r="G546" s="10">
        <v>1250.5</v>
      </c>
    </row>
    <row r="547" spans="1:7" x14ac:dyDescent="0.25">
      <c r="A547" s="10">
        <v>4</v>
      </c>
      <c r="B547" s="10">
        <v>443834</v>
      </c>
      <c r="C547" s="10" t="s">
        <v>144</v>
      </c>
      <c r="D547" s="10">
        <v>2500</v>
      </c>
      <c r="E547" s="10">
        <v>43770</v>
      </c>
      <c r="F547" s="10">
        <v>2500</v>
      </c>
      <c r="G547" s="10">
        <v>1250</v>
      </c>
    </row>
    <row r="548" spans="1:7" x14ac:dyDescent="0.25">
      <c r="A548" s="10">
        <v>3</v>
      </c>
      <c r="B548" s="10">
        <v>539666</v>
      </c>
      <c r="C548" s="10" t="s">
        <v>144</v>
      </c>
      <c r="D548" s="10">
        <v>2498</v>
      </c>
      <c r="E548" s="10">
        <v>43709</v>
      </c>
      <c r="F548" s="10">
        <v>2498</v>
      </c>
      <c r="G548" s="10">
        <v>1249</v>
      </c>
    </row>
    <row r="549" spans="1:7" x14ac:dyDescent="0.25">
      <c r="A549" s="10">
        <v>4</v>
      </c>
      <c r="B549" s="10">
        <v>249098</v>
      </c>
      <c r="C549" s="10" t="s">
        <v>144</v>
      </c>
      <c r="D549" s="10">
        <v>2470</v>
      </c>
      <c r="E549" s="10">
        <v>43983</v>
      </c>
      <c r="F549" s="10">
        <v>2470</v>
      </c>
      <c r="G549" s="10">
        <v>1235</v>
      </c>
    </row>
    <row r="550" spans="1:7" x14ac:dyDescent="0.25">
      <c r="A550" s="10">
        <v>1</v>
      </c>
      <c r="B550" s="10">
        <v>617339</v>
      </c>
      <c r="C550" s="10" t="s">
        <v>139</v>
      </c>
      <c r="D550" s="10">
        <v>410</v>
      </c>
      <c r="E550" s="10">
        <v>44105</v>
      </c>
      <c r="F550" s="10">
        <v>2460</v>
      </c>
      <c r="G550" s="10">
        <v>1127.5</v>
      </c>
    </row>
    <row r="551" spans="1:7" x14ac:dyDescent="0.25">
      <c r="A551" s="10">
        <v>3</v>
      </c>
      <c r="B551" s="10">
        <v>451947</v>
      </c>
      <c r="C551" s="10" t="s">
        <v>143</v>
      </c>
      <c r="D551" s="10">
        <v>808</v>
      </c>
      <c r="E551" s="10">
        <v>43800</v>
      </c>
      <c r="F551" s="10">
        <v>2424</v>
      </c>
      <c r="G551" s="10">
        <v>1010</v>
      </c>
    </row>
    <row r="552" spans="1:7" x14ac:dyDescent="0.25">
      <c r="A552" s="10">
        <v>4</v>
      </c>
      <c r="B552" s="10">
        <v>741765</v>
      </c>
      <c r="C552" s="10" t="s">
        <v>144</v>
      </c>
      <c r="D552" s="10">
        <v>2420</v>
      </c>
      <c r="E552" s="10">
        <v>44075</v>
      </c>
      <c r="F552" s="10">
        <v>2420</v>
      </c>
      <c r="G552" s="10">
        <v>1210</v>
      </c>
    </row>
    <row r="553" spans="1:7" x14ac:dyDescent="0.25">
      <c r="A553" s="10">
        <v>3</v>
      </c>
      <c r="B553" s="10">
        <v>460452</v>
      </c>
      <c r="C553" s="10" t="s">
        <v>143</v>
      </c>
      <c r="D553" s="10">
        <v>787</v>
      </c>
      <c r="E553" s="10">
        <v>43983</v>
      </c>
      <c r="F553" s="10">
        <v>2361</v>
      </c>
      <c r="G553" s="10">
        <v>983.75</v>
      </c>
    </row>
    <row r="554" spans="1:7" x14ac:dyDescent="0.25">
      <c r="A554" s="10">
        <v>4</v>
      </c>
      <c r="B554" s="10">
        <v>323754</v>
      </c>
      <c r="C554" s="10" t="s">
        <v>141</v>
      </c>
      <c r="D554" s="10">
        <v>472</v>
      </c>
      <c r="E554" s="10">
        <v>44105</v>
      </c>
      <c r="F554" s="10">
        <v>2360</v>
      </c>
      <c r="G554" s="10">
        <v>1038.4000000000001</v>
      </c>
    </row>
    <row r="555" spans="1:7" x14ac:dyDescent="0.25">
      <c r="A555" s="10">
        <v>1</v>
      </c>
      <c r="B555" s="10">
        <v>818777</v>
      </c>
      <c r="C555" s="10" t="s">
        <v>144</v>
      </c>
      <c r="D555" s="10">
        <v>2342</v>
      </c>
      <c r="E555" s="10">
        <v>44136</v>
      </c>
      <c r="F555" s="10">
        <v>2342</v>
      </c>
      <c r="G555" s="10">
        <v>1171</v>
      </c>
    </row>
    <row r="556" spans="1:7" x14ac:dyDescent="0.25">
      <c r="A556" s="10">
        <v>4</v>
      </c>
      <c r="B556" s="10">
        <v>454312</v>
      </c>
      <c r="C556" s="10" t="s">
        <v>144</v>
      </c>
      <c r="D556" s="10">
        <v>2342</v>
      </c>
      <c r="E556" s="10">
        <v>44136</v>
      </c>
      <c r="F556" s="10">
        <v>2342</v>
      </c>
      <c r="G556" s="10">
        <v>1171</v>
      </c>
    </row>
    <row r="557" spans="1:7" x14ac:dyDescent="0.25">
      <c r="A557" s="10">
        <v>2</v>
      </c>
      <c r="B557" s="10">
        <v>336365</v>
      </c>
      <c r="C557" s="10" t="s">
        <v>144</v>
      </c>
      <c r="D557" s="10">
        <v>2340</v>
      </c>
      <c r="E557" s="10">
        <v>43831</v>
      </c>
      <c r="F557" s="10">
        <v>2340</v>
      </c>
      <c r="G557" s="10">
        <v>1170</v>
      </c>
    </row>
    <row r="558" spans="1:7" x14ac:dyDescent="0.25">
      <c r="A558" s="10">
        <v>3</v>
      </c>
      <c r="B558" s="10">
        <v>724808</v>
      </c>
      <c r="C558" s="10" t="s">
        <v>144</v>
      </c>
      <c r="D558" s="10">
        <v>2328</v>
      </c>
      <c r="E558" s="10">
        <v>44075</v>
      </c>
      <c r="F558" s="10">
        <v>2328</v>
      </c>
      <c r="G558" s="10">
        <v>1164</v>
      </c>
    </row>
    <row r="559" spans="1:7" x14ac:dyDescent="0.25">
      <c r="A559" s="10">
        <v>4</v>
      </c>
      <c r="B559" s="10">
        <v>272243</v>
      </c>
      <c r="C559" s="10" t="s">
        <v>144</v>
      </c>
      <c r="D559" s="10">
        <v>2321</v>
      </c>
      <c r="E559" s="10">
        <v>44136</v>
      </c>
      <c r="F559" s="10">
        <v>2321</v>
      </c>
      <c r="G559" s="10">
        <v>1160.5</v>
      </c>
    </row>
    <row r="560" spans="1:7" x14ac:dyDescent="0.25">
      <c r="A560" s="10">
        <v>4</v>
      </c>
      <c r="B560" s="10">
        <v>289924</v>
      </c>
      <c r="C560" s="10" t="s">
        <v>139</v>
      </c>
      <c r="D560" s="10">
        <v>386</v>
      </c>
      <c r="E560" s="10">
        <v>43770</v>
      </c>
      <c r="F560" s="10">
        <v>2316</v>
      </c>
      <c r="G560" s="10">
        <v>1061.5</v>
      </c>
    </row>
    <row r="561" spans="1:7" x14ac:dyDescent="0.25">
      <c r="A561" s="10">
        <v>3</v>
      </c>
      <c r="B561" s="10">
        <v>561083</v>
      </c>
      <c r="C561" s="10" t="s">
        <v>144</v>
      </c>
      <c r="D561" s="10">
        <v>2313</v>
      </c>
      <c r="E561" s="10">
        <v>43952</v>
      </c>
      <c r="F561" s="10">
        <v>2313</v>
      </c>
      <c r="G561" s="10">
        <v>1156.5</v>
      </c>
    </row>
    <row r="562" spans="1:7" x14ac:dyDescent="0.25">
      <c r="A562" s="10">
        <v>3</v>
      </c>
      <c r="B562" s="10">
        <v>120418</v>
      </c>
      <c r="C562" s="10" t="s">
        <v>139</v>
      </c>
      <c r="D562" s="10">
        <v>384</v>
      </c>
      <c r="E562" s="10">
        <v>43831</v>
      </c>
      <c r="F562" s="10">
        <v>2304</v>
      </c>
      <c r="G562" s="10">
        <v>1056</v>
      </c>
    </row>
    <row r="563" spans="1:7" x14ac:dyDescent="0.25">
      <c r="A563" s="10">
        <v>4</v>
      </c>
      <c r="B563" s="10">
        <v>142538</v>
      </c>
      <c r="C563" s="10" t="s">
        <v>144</v>
      </c>
      <c r="D563" s="10">
        <v>2301</v>
      </c>
      <c r="E563" s="10">
        <v>43922</v>
      </c>
      <c r="F563" s="10">
        <v>2301</v>
      </c>
      <c r="G563" s="10">
        <v>1150.5</v>
      </c>
    </row>
    <row r="564" spans="1:7" x14ac:dyDescent="0.25">
      <c r="A564" s="10">
        <v>3</v>
      </c>
      <c r="B564" s="10">
        <v>138137</v>
      </c>
      <c r="C564" s="10" t="s">
        <v>144</v>
      </c>
      <c r="D564" s="10">
        <v>2300</v>
      </c>
      <c r="E564" s="10">
        <v>44166</v>
      </c>
      <c r="F564" s="10">
        <v>2300</v>
      </c>
      <c r="G564" s="10">
        <v>1150</v>
      </c>
    </row>
    <row r="565" spans="1:7" x14ac:dyDescent="0.25">
      <c r="A565" s="10">
        <v>2</v>
      </c>
      <c r="B565" s="10">
        <v>539656</v>
      </c>
      <c r="C565" s="10" t="s">
        <v>142</v>
      </c>
      <c r="D565" s="10">
        <v>570</v>
      </c>
      <c r="E565" s="10">
        <v>44166</v>
      </c>
      <c r="F565" s="10">
        <v>2280</v>
      </c>
      <c r="G565" s="10">
        <v>855</v>
      </c>
    </row>
    <row r="566" spans="1:7" x14ac:dyDescent="0.25">
      <c r="A566" s="10">
        <v>3</v>
      </c>
      <c r="B566" s="10">
        <v>434964</v>
      </c>
      <c r="C566" s="10" t="s">
        <v>144</v>
      </c>
      <c r="D566" s="10">
        <v>2255</v>
      </c>
      <c r="E566" s="10">
        <v>44013</v>
      </c>
      <c r="F566" s="10">
        <v>2255</v>
      </c>
      <c r="G566" s="10">
        <v>1127.5</v>
      </c>
    </row>
    <row r="567" spans="1:7" x14ac:dyDescent="0.25">
      <c r="A567" s="10">
        <v>4</v>
      </c>
      <c r="B567" s="10">
        <v>443447</v>
      </c>
      <c r="C567" s="10" t="s">
        <v>142</v>
      </c>
      <c r="D567" s="10">
        <v>562</v>
      </c>
      <c r="E567" s="10">
        <v>44075</v>
      </c>
      <c r="F567" s="10">
        <v>2248</v>
      </c>
      <c r="G567" s="10">
        <v>843</v>
      </c>
    </row>
    <row r="568" spans="1:7" x14ac:dyDescent="0.25">
      <c r="A568" s="10">
        <v>1</v>
      </c>
      <c r="B568" s="10">
        <v>807061</v>
      </c>
      <c r="C568" s="10" t="s">
        <v>140</v>
      </c>
      <c r="D568" s="10">
        <v>448</v>
      </c>
      <c r="E568" s="10">
        <v>43983</v>
      </c>
      <c r="F568" s="10">
        <v>2240</v>
      </c>
      <c r="G568" s="10">
        <v>896</v>
      </c>
    </row>
    <row r="569" spans="1:7" x14ac:dyDescent="0.25">
      <c r="A569" s="10">
        <v>5</v>
      </c>
      <c r="B569" s="10">
        <v>529423</v>
      </c>
      <c r="C569" s="10" t="s">
        <v>144</v>
      </c>
      <c r="D569" s="10">
        <v>2227.5</v>
      </c>
      <c r="E569" s="10">
        <v>43831</v>
      </c>
      <c r="F569" s="10">
        <v>2227.5</v>
      </c>
      <c r="G569" s="10">
        <v>1113.75</v>
      </c>
    </row>
    <row r="570" spans="1:7" x14ac:dyDescent="0.25">
      <c r="A570" s="10">
        <v>2</v>
      </c>
      <c r="B570" s="10">
        <v>353832</v>
      </c>
      <c r="C570" s="10" t="s">
        <v>144</v>
      </c>
      <c r="D570" s="10">
        <v>2214</v>
      </c>
      <c r="E570" s="10">
        <v>43891</v>
      </c>
      <c r="F570" s="10">
        <v>2214</v>
      </c>
      <c r="G570" s="10">
        <v>1107</v>
      </c>
    </row>
    <row r="571" spans="1:7" x14ac:dyDescent="0.25">
      <c r="A571" s="10">
        <v>1</v>
      </c>
      <c r="B571" s="10">
        <v>327845</v>
      </c>
      <c r="C571" s="10" t="s">
        <v>143</v>
      </c>
      <c r="D571" s="10">
        <v>727</v>
      </c>
      <c r="E571" s="10">
        <v>43983</v>
      </c>
      <c r="F571" s="10">
        <v>2181</v>
      </c>
      <c r="G571" s="10">
        <v>908.75</v>
      </c>
    </row>
    <row r="572" spans="1:7" x14ac:dyDescent="0.25">
      <c r="A572" s="10">
        <v>1</v>
      </c>
      <c r="B572" s="10">
        <v>444955</v>
      </c>
      <c r="C572" s="10" t="s">
        <v>144</v>
      </c>
      <c r="D572" s="10">
        <v>2181</v>
      </c>
      <c r="E572" s="10">
        <v>44105</v>
      </c>
      <c r="F572" s="10">
        <v>2181</v>
      </c>
      <c r="G572" s="10">
        <v>1090.5</v>
      </c>
    </row>
    <row r="573" spans="1:7" x14ac:dyDescent="0.25">
      <c r="A573" s="10">
        <v>1</v>
      </c>
      <c r="B573" s="10">
        <v>729194</v>
      </c>
      <c r="C573" s="10" t="s">
        <v>139</v>
      </c>
      <c r="D573" s="10">
        <v>362</v>
      </c>
      <c r="E573" s="10">
        <v>43952</v>
      </c>
      <c r="F573" s="10">
        <v>2172</v>
      </c>
      <c r="G573" s="10">
        <v>995.5</v>
      </c>
    </row>
    <row r="574" spans="1:7" x14ac:dyDescent="0.25">
      <c r="A574" s="10">
        <v>1</v>
      </c>
      <c r="B574" s="10">
        <v>881771</v>
      </c>
      <c r="C574" s="10" t="s">
        <v>144</v>
      </c>
      <c r="D574" s="10">
        <v>2157</v>
      </c>
      <c r="E574" s="10">
        <v>44166</v>
      </c>
      <c r="F574" s="10">
        <v>2157</v>
      </c>
      <c r="G574" s="10">
        <v>1078.5</v>
      </c>
    </row>
    <row r="575" spans="1:7" x14ac:dyDescent="0.25">
      <c r="A575" s="10">
        <v>4</v>
      </c>
      <c r="B575" s="10">
        <v>366159</v>
      </c>
      <c r="C575" s="10" t="s">
        <v>144</v>
      </c>
      <c r="D575" s="10">
        <v>2146</v>
      </c>
      <c r="E575" s="10">
        <v>44075</v>
      </c>
      <c r="F575" s="10">
        <v>2146</v>
      </c>
      <c r="G575" s="10">
        <v>1073</v>
      </c>
    </row>
    <row r="576" spans="1:7" x14ac:dyDescent="0.25">
      <c r="A576" s="10">
        <v>2</v>
      </c>
      <c r="B576" s="10">
        <v>361276</v>
      </c>
      <c r="C576" s="10" t="s">
        <v>142</v>
      </c>
      <c r="D576" s="10">
        <v>521</v>
      </c>
      <c r="E576" s="10">
        <v>44166</v>
      </c>
      <c r="F576" s="10">
        <v>2084</v>
      </c>
      <c r="G576" s="10">
        <v>781.5</v>
      </c>
    </row>
    <row r="577" spans="1:7" x14ac:dyDescent="0.25">
      <c r="A577" s="10">
        <v>5</v>
      </c>
      <c r="B577" s="10">
        <v>742570</v>
      </c>
      <c r="C577" s="10" t="s">
        <v>144</v>
      </c>
      <c r="D577" s="10">
        <v>2072</v>
      </c>
      <c r="E577" s="10">
        <v>44166</v>
      </c>
      <c r="F577" s="10">
        <v>2072</v>
      </c>
      <c r="G577" s="10">
        <v>1036</v>
      </c>
    </row>
    <row r="578" spans="1:7" x14ac:dyDescent="0.25">
      <c r="A578" s="10">
        <v>3</v>
      </c>
      <c r="B578" s="10">
        <v>725066</v>
      </c>
      <c r="C578" s="10" t="s">
        <v>139</v>
      </c>
      <c r="D578" s="10">
        <v>345</v>
      </c>
      <c r="E578" s="10">
        <v>43739</v>
      </c>
      <c r="F578" s="10">
        <v>2070</v>
      </c>
      <c r="G578" s="10">
        <v>948.75</v>
      </c>
    </row>
    <row r="579" spans="1:7" x14ac:dyDescent="0.25">
      <c r="A579" s="10">
        <v>5</v>
      </c>
      <c r="B579" s="10">
        <v>403071</v>
      </c>
      <c r="C579" s="10" t="s">
        <v>139</v>
      </c>
      <c r="D579" s="10">
        <v>344</v>
      </c>
      <c r="E579" s="10">
        <v>43739</v>
      </c>
      <c r="F579" s="10">
        <v>2064</v>
      </c>
      <c r="G579" s="10">
        <v>946</v>
      </c>
    </row>
    <row r="580" spans="1:7" x14ac:dyDescent="0.25">
      <c r="A580" s="10">
        <v>1</v>
      </c>
      <c r="B580" s="10">
        <v>148871</v>
      </c>
      <c r="C580" s="10" t="s">
        <v>141</v>
      </c>
      <c r="D580" s="10">
        <v>410</v>
      </c>
      <c r="E580" s="10">
        <v>44105</v>
      </c>
      <c r="F580" s="10">
        <v>2050</v>
      </c>
      <c r="G580" s="10">
        <v>902.00000000000011</v>
      </c>
    </row>
    <row r="581" spans="1:7" x14ac:dyDescent="0.25">
      <c r="A581" s="10">
        <v>1</v>
      </c>
      <c r="B581" s="10">
        <v>801641</v>
      </c>
      <c r="C581" s="10" t="s">
        <v>144</v>
      </c>
      <c r="D581" s="10">
        <v>2031</v>
      </c>
      <c r="E581" s="10">
        <v>44105</v>
      </c>
      <c r="F581" s="10">
        <v>2031</v>
      </c>
      <c r="G581" s="10">
        <v>1015.5</v>
      </c>
    </row>
    <row r="582" spans="1:7" x14ac:dyDescent="0.25">
      <c r="A582" s="10">
        <v>4</v>
      </c>
      <c r="B582" s="10">
        <v>574744</v>
      </c>
      <c r="C582" s="10" t="s">
        <v>144</v>
      </c>
      <c r="D582" s="10">
        <v>2021</v>
      </c>
      <c r="E582" s="10">
        <v>44105</v>
      </c>
      <c r="F582" s="10">
        <v>2021</v>
      </c>
      <c r="G582" s="10">
        <v>1010.5</v>
      </c>
    </row>
    <row r="583" spans="1:7" x14ac:dyDescent="0.25">
      <c r="A583" s="10">
        <v>5</v>
      </c>
      <c r="B583" s="10">
        <v>160577</v>
      </c>
      <c r="C583" s="10" t="s">
        <v>143</v>
      </c>
      <c r="D583" s="10">
        <v>662</v>
      </c>
      <c r="E583" s="10">
        <v>43983</v>
      </c>
      <c r="F583" s="10">
        <v>1986</v>
      </c>
      <c r="G583" s="10">
        <v>827.5</v>
      </c>
    </row>
    <row r="584" spans="1:7" x14ac:dyDescent="0.25">
      <c r="A584" s="10">
        <v>4</v>
      </c>
      <c r="B584" s="10">
        <v>757336</v>
      </c>
      <c r="C584" s="10" t="s">
        <v>144</v>
      </c>
      <c r="D584" s="10">
        <v>1976</v>
      </c>
      <c r="E584" s="10">
        <v>44105</v>
      </c>
      <c r="F584" s="10">
        <v>1976</v>
      </c>
      <c r="G584" s="10">
        <v>988</v>
      </c>
    </row>
    <row r="585" spans="1:7" x14ac:dyDescent="0.25">
      <c r="A585" s="10">
        <v>5</v>
      </c>
      <c r="B585" s="10">
        <v>238485</v>
      </c>
      <c r="C585" s="10" t="s">
        <v>142</v>
      </c>
      <c r="D585" s="10">
        <v>494</v>
      </c>
      <c r="E585" s="10">
        <v>43739</v>
      </c>
      <c r="F585" s="10">
        <v>1976</v>
      </c>
      <c r="G585" s="10">
        <v>741</v>
      </c>
    </row>
    <row r="586" spans="1:7" x14ac:dyDescent="0.25">
      <c r="A586" s="10">
        <v>4</v>
      </c>
      <c r="B586" s="10">
        <v>823953</v>
      </c>
      <c r="C586" s="10" t="s">
        <v>144</v>
      </c>
      <c r="D586" s="10">
        <v>1967</v>
      </c>
      <c r="E586" s="10">
        <v>43891</v>
      </c>
      <c r="F586" s="10">
        <v>1967</v>
      </c>
      <c r="G586" s="10">
        <v>983.5</v>
      </c>
    </row>
    <row r="587" spans="1:7" x14ac:dyDescent="0.25">
      <c r="A587" s="10">
        <v>2</v>
      </c>
      <c r="B587" s="10">
        <v>297812</v>
      </c>
      <c r="C587" s="10" t="s">
        <v>142</v>
      </c>
      <c r="D587" s="10">
        <v>490</v>
      </c>
      <c r="E587" s="10">
        <v>44136</v>
      </c>
      <c r="F587" s="10">
        <v>1960</v>
      </c>
      <c r="G587" s="10">
        <v>735</v>
      </c>
    </row>
    <row r="588" spans="1:7" x14ac:dyDescent="0.25">
      <c r="A588" s="10">
        <v>5</v>
      </c>
      <c r="B588" s="10">
        <v>570270</v>
      </c>
      <c r="C588" s="10" t="s">
        <v>144</v>
      </c>
      <c r="D588" s="10">
        <v>1958</v>
      </c>
      <c r="E588" s="10">
        <v>43862</v>
      </c>
      <c r="F588" s="10">
        <v>1958</v>
      </c>
      <c r="G588" s="10">
        <v>979</v>
      </c>
    </row>
    <row r="589" spans="1:7" x14ac:dyDescent="0.25">
      <c r="A589" s="10">
        <v>3</v>
      </c>
      <c r="B589" s="10">
        <v>686651</v>
      </c>
      <c r="C589" s="10" t="s">
        <v>140</v>
      </c>
      <c r="D589" s="10">
        <v>386</v>
      </c>
      <c r="E589" s="10">
        <v>43739</v>
      </c>
      <c r="F589" s="10">
        <v>1930</v>
      </c>
      <c r="G589" s="10">
        <v>772</v>
      </c>
    </row>
    <row r="590" spans="1:7" x14ac:dyDescent="0.25">
      <c r="A590" s="10">
        <v>1</v>
      </c>
      <c r="B590" s="10">
        <v>485947</v>
      </c>
      <c r="C590" s="10" t="s">
        <v>143</v>
      </c>
      <c r="D590" s="10">
        <v>641</v>
      </c>
      <c r="E590" s="10">
        <v>44013</v>
      </c>
      <c r="F590" s="10">
        <v>1923</v>
      </c>
      <c r="G590" s="10">
        <v>801.25</v>
      </c>
    </row>
    <row r="591" spans="1:7" x14ac:dyDescent="0.25">
      <c r="A591" s="10">
        <v>2</v>
      </c>
      <c r="B591" s="10">
        <v>445507</v>
      </c>
      <c r="C591" s="10" t="s">
        <v>144</v>
      </c>
      <c r="D591" s="10">
        <v>1901</v>
      </c>
      <c r="E591" s="10">
        <v>43983</v>
      </c>
      <c r="F591" s="10">
        <v>1901</v>
      </c>
      <c r="G591" s="10">
        <v>950.5</v>
      </c>
    </row>
    <row r="592" spans="1:7" x14ac:dyDescent="0.25">
      <c r="A592" s="10">
        <v>3</v>
      </c>
      <c r="B592" s="10">
        <v>607709</v>
      </c>
      <c r="C592" s="10" t="s">
        <v>140</v>
      </c>
      <c r="D592" s="10">
        <v>380</v>
      </c>
      <c r="E592" s="10">
        <v>43709</v>
      </c>
      <c r="F592" s="10">
        <v>1900</v>
      </c>
      <c r="G592" s="10">
        <v>760</v>
      </c>
    </row>
    <row r="593" spans="1:7" x14ac:dyDescent="0.25">
      <c r="A593" s="10">
        <v>4</v>
      </c>
      <c r="B593" s="10">
        <v>737790</v>
      </c>
      <c r="C593" s="10" t="s">
        <v>140</v>
      </c>
      <c r="D593" s="10">
        <v>380</v>
      </c>
      <c r="E593" s="10">
        <v>43800</v>
      </c>
      <c r="F593" s="10">
        <v>1900</v>
      </c>
      <c r="G593" s="10">
        <v>760</v>
      </c>
    </row>
    <row r="594" spans="1:7" x14ac:dyDescent="0.25">
      <c r="A594" s="10">
        <v>5</v>
      </c>
      <c r="B594" s="10">
        <v>138739</v>
      </c>
      <c r="C594" s="10" t="s">
        <v>144</v>
      </c>
      <c r="D594" s="10">
        <v>1899</v>
      </c>
      <c r="E594" s="10">
        <v>43983</v>
      </c>
      <c r="F594" s="10">
        <v>1899</v>
      </c>
      <c r="G594" s="10">
        <v>949.5</v>
      </c>
    </row>
    <row r="595" spans="1:7" x14ac:dyDescent="0.25">
      <c r="A595" s="10">
        <v>4</v>
      </c>
      <c r="B595" s="10">
        <v>362208</v>
      </c>
      <c r="C595" s="10" t="s">
        <v>143</v>
      </c>
      <c r="D595" s="10">
        <v>623</v>
      </c>
      <c r="E595" s="10">
        <v>43709</v>
      </c>
      <c r="F595" s="10">
        <v>1869</v>
      </c>
      <c r="G595" s="10">
        <v>778.75</v>
      </c>
    </row>
    <row r="596" spans="1:7" x14ac:dyDescent="0.25">
      <c r="A596" s="10">
        <v>3</v>
      </c>
      <c r="B596" s="10">
        <v>539522</v>
      </c>
      <c r="C596" s="10" t="s">
        <v>144</v>
      </c>
      <c r="D596" s="10">
        <v>1859</v>
      </c>
      <c r="E596" s="10">
        <v>44044</v>
      </c>
      <c r="F596" s="10">
        <v>1859</v>
      </c>
      <c r="G596" s="10">
        <v>929.5</v>
      </c>
    </row>
    <row r="597" spans="1:7" x14ac:dyDescent="0.25">
      <c r="A597" s="10">
        <v>3</v>
      </c>
      <c r="B597" s="10">
        <v>431913</v>
      </c>
      <c r="C597" s="10" t="s">
        <v>144</v>
      </c>
      <c r="D597" s="10">
        <v>1857</v>
      </c>
      <c r="E597" s="10">
        <v>43770</v>
      </c>
      <c r="F597" s="10">
        <v>1857</v>
      </c>
      <c r="G597" s="10">
        <v>928.5</v>
      </c>
    </row>
    <row r="598" spans="1:7" x14ac:dyDescent="0.25">
      <c r="A598" s="10">
        <v>2</v>
      </c>
      <c r="B598" s="10">
        <v>266313</v>
      </c>
      <c r="C598" s="10" t="s">
        <v>140</v>
      </c>
      <c r="D598" s="10">
        <v>367</v>
      </c>
      <c r="E598" s="10">
        <v>43739</v>
      </c>
      <c r="F598" s="10">
        <v>1835</v>
      </c>
      <c r="G598" s="10">
        <v>734</v>
      </c>
    </row>
    <row r="599" spans="1:7" x14ac:dyDescent="0.25">
      <c r="A599" s="10">
        <v>2</v>
      </c>
      <c r="B599" s="10">
        <v>898637</v>
      </c>
      <c r="C599" s="10" t="s">
        <v>140</v>
      </c>
      <c r="D599" s="10">
        <v>367</v>
      </c>
      <c r="E599" s="10">
        <v>44013</v>
      </c>
      <c r="F599" s="10">
        <v>1835</v>
      </c>
      <c r="G599" s="10">
        <v>734</v>
      </c>
    </row>
    <row r="600" spans="1:7" x14ac:dyDescent="0.25">
      <c r="A600" s="10">
        <v>4</v>
      </c>
      <c r="B600" s="10">
        <v>459280</v>
      </c>
      <c r="C600" s="10" t="s">
        <v>144</v>
      </c>
      <c r="D600" s="10">
        <v>1830</v>
      </c>
      <c r="E600" s="10">
        <v>44044</v>
      </c>
      <c r="F600" s="10">
        <v>1830</v>
      </c>
      <c r="G600" s="10">
        <v>915</v>
      </c>
    </row>
    <row r="601" spans="1:7" x14ac:dyDescent="0.25">
      <c r="A601" s="10">
        <v>5</v>
      </c>
      <c r="B601" s="10">
        <v>352793</v>
      </c>
      <c r="C601" s="10" t="s">
        <v>144</v>
      </c>
      <c r="D601" s="10">
        <v>1804</v>
      </c>
      <c r="E601" s="10">
        <v>43770</v>
      </c>
      <c r="F601" s="10">
        <v>1804</v>
      </c>
      <c r="G601" s="10">
        <v>902</v>
      </c>
    </row>
    <row r="602" spans="1:7" x14ac:dyDescent="0.25">
      <c r="A602" s="10">
        <v>2</v>
      </c>
      <c r="B602" s="10">
        <v>336267</v>
      </c>
      <c r="C602" s="10" t="s">
        <v>140</v>
      </c>
      <c r="D602" s="10">
        <v>360</v>
      </c>
      <c r="E602" s="10">
        <v>44105</v>
      </c>
      <c r="F602" s="10">
        <v>1800</v>
      </c>
      <c r="G602" s="10">
        <v>720</v>
      </c>
    </row>
    <row r="603" spans="1:7" x14ac:dyDescent="0.25">
      <c r="A603" s="10">
        <v>5</v>
      </c>
      <c r="B603" s="10">
        <v>806978</v>
      </c>
      <c r="C603" s="10" t="s">
        <v>144</v>
      </c>
      <c r="D603" s="10">
        <v>1797</v>
      </c>
      <c r="E603" s="10">
        <v>43709</v>
      </c>
      <c r="F603" s="10">
        <v>1797</v>
      </c>
      <c r="G603" s="10">
        <v>898.5</v>
      </c>
    </row>
    <row r="604" spans="1:7" x14ac:dyDescent="0.25">
      <c r="A604" s="10">
        <v>5</v>
      </c>
      <c r="B604" s="10">
        <v>115306</v>
      </c>
      <c r="C604" s="10" t="s">
        <v>142</v>
      </c>
      <c r="D604" s="10">
        <v>448</v>
      </c>
      <c r="E604" s="10">
        <v>43983</v>
      </c>
      <c r="F604" s="10">
        <v>1792</v>
      </c>
      <c r="G604" s="10">
        <v>672</v>
      </c>
    </row>
    <row r="605" spans="1:7" x14ac:dyDescent="0.25">
      <c r="A605" s="10">
        <v>3</v>
      </c>
      <c r="B605" s="10">
        <v>448428</v>
      </c>
      <c r="C605" s="10" t="s">
        <v>140</v>
      </c>
      <c r="D605" s="10">
        <v>357</v>
      </c>
      <c r="E605" s="10">
        <v>44136</v>
      </c>
      <c r="F605" s="10">
        <v>1785</v>
      </c>
      <c r="G605" s="10">
        <v>714</v>
      </c>
    </row>
    <row r="606" spans="1:7" x14ac:dyDescent="0.25">
      <c r="A606" s="10">
        <v>2</v>
      </c>
      <c r="B606" s="10">
        <v>433556</v>
      </c>
      <c r="C606" s="10" t="s">
        <v>144</v>
      </c>
      <c r="D606" s="10">
        <v>1773</v>
      </c>
      <c r="E606" s="10">
        <v>43922</v>
      </c>
      <c r="F606" s="10">
        <v>1773</v>
      </c>
      <c r="G606" s="10">
        <v>886.5</v>
      </c>
    </row>
    <row r="607" spans="1:7" x14ac:dyDescent="0.25">
      <c r="A607" s="10">
        <v>3</v>
      </c>
      <c r="B607" s="10">
        <v>676544</v>
      </c>
      <c r="C607" s="10" t="s">
        <v>142</v>
      </c>
      <c r="D607" s="10">
        <v>442</v>
      </c>
      <c r="E607" s="10">
        <v>43709</v>
      </c>
      <c r="F607" s="10">
        <v>1768</v>
      </c>
      <c r="G607" s="10">
        <v>663</v>
      </c>
    </row>
    <row r="608" spans="1:7" x14ac:dyDescent="0.25">
      <c r="A608" s="10">
        <v>3</v>
      </c>
      <c r="B608" s="10">
        <v>215754</v>
      </c>
      <c r="C608" s="10" t="s">
        <v>144</v>
      </c>
      <c r="D608" s="10">
        <v>1757</v>
      </c>
      <c r="E608" s="10">
        <v>43739</v>
      </c>
      <c r="F608" s="10">
        <v>1757</v>
      </c>
      <c r="G608" s="10">
        <v>878.5</v>
      </c>
    </row>
    <row r="609" spans="1:7" x14ac:dyDescent="0.25">
      <c r="A609" s="10">
        <v>4</v>
      </c>
      <c r="B609" s="10">
        <v>164574</v>
      </c>
      <c r="C609" s="10" t="s">
        <v>144</v>
      </c>
      <c r="D609" s="10">
        <v>1727</v>
      </c>
      <c r="E609" s="10">
        <v>43739</v>
      </c>
      <c r="F609" s="10">
        <v>1727</v>
      </c>
      <c r="G609" s="10">
        <v>863.5</v>
      </c>
    </row>
    <row r="610" spans="1:7" x14ac:dyDescent="0.25">
      <c r="A610" s="10">
        <v>3</v>
      </c>
      <c r="B610" s="10">
        <v>324307</v>
      </c>
      <c r="C610" s="10" t="s">
        <v>143</v>
      </c>
      <c r="D610" s="10">
        <v>574.5</v>
      </c>
      <c r="E610" s="10">
        <v>43922</v>
      </c>
      <c r="F610" s="10">
        <v>1723.5</v>
      </c>
      <c r="G610" s="10">
        <v>718.125</v>
      </c>
    </row>
    <row r="611" spans="1:7" x14ac:dyDescent="0.25">
      <c r="A611" s="10">
        <v>1</v>
      </c>
      <c r="B611" s="10">
        <v>423355</v>
      </c>
      <c r="C611" s="10" t="s">
        <v>141</v>
      </c>
      <c r="D611" s="10">
        <v>344</v>
      </c>
      <c r="E611" s="10">
        <v>43739</v>
      </c>
      <c r="F611" s="10">
        <v>1720</v>
      </c>
      <c r="G611" s="10">
        <v>756.80000000000007</v>
      </c>
    </row>
    <row r="612" spans="1:7" x14ac:dyDescent="0.25">
      <c r="A612" s="10">
        <v>2</v>
      </c>
      <c r="B612" s="10">
        <v>347412</v>
      </c>
      <c r="C612" s="10" t="s">
        <v>144</v>
      </c>
      <c r="D612" s="10">
        <v>1715</v>
      </c>
      <c r="E612" s="10">
        <v>43739</v>
      </c>
      <c r="F612" s="10">
        <v>1715</v>
      </c>
      <c r="G612" s="10">
        <v>857.5</v>
      </c>
    </row>
    <row r="613" spans="1:7" x14ac:dyDescent="0.25">
      <c r="A613" s="10">
        <v>2</v>
      </c>
      <c r="B613" s="10">
        <v>899502</v>
      </c>
      <c r="C613" s="10" t="s">
        <v>143</v>
      </c>
      <c r="D613" s="10">
        <v>570</v>
      </c>
      <c r="E613" s="10">
        <v>44166</v>
      </c>
      <c r="F613" s="10">
        <v>1710</v>
      </c>
      <c r="G613" s="10">
        <v>712.5</v>
      </c>
    </row>
    <row r="614" spans="1:7" x14ac:dyDescent="0.25">
      <c r="A614" s="10">
        <v>3</v>
      </c>
      <c r="B614" s="10">
        <v>494228</v>
      </c>
      <c r="C614" s="10" t="s">
        <v>144</v>
      </c>
      <c r="D614" s="10">
        <v>1706</v>
      </c>
      <c r="E614" s="10">
        <v>44166</v>
      </c>
      <c r="F614" s="10">
        <v>1706</v>
      </c>
      <c r="G614" s="10">
        <v>853</v>
      </c>
    </row>
    <row r="615" spans="1:7" x14ac:dyDescent="0.25">
      <c r="A615" s="10">
        <v>2</v>
      </c>
      <c r="B615" s="10">
        <v>487819</v>
      </c>
      <c r="C615" s="10" t="s">
        <v>144</v>
      </c>
      <c r="D615" s="10">
        <v>1666</v>
      </c>
      <c r="E615" s="10">
        <v>43952</v>
      </c>
      <c r="F615" s="10">
        <v>1666</v>
      </c>
      <c r="G615" s="10">
        <v>833</v>
      </c>
    </row>
    <row r="616" spans="1:7" x14ac:dyDescent="0.25">
      <c r="A616" s="10">
        <v>3</v>
      </c>
      <c r="B616" s="10">
        <v>878522</v>
      </c>
      <c r="C616" s="10" t="s">
        <v>143</v>
      </c>
      <c r="D616" s="10">
        <v>554</v>
      </c>
      <c r="E616" s="10">
        <v>43831</v>
      </c>
      <c r="F616" s="10">
        <v>1662</v>
      </c>
      <c r="G616" s="10">
        <v>692.5</v>
      </c>
    </row>
    <row r="617" spans="1:7" x14ac:dyDescent="0.25">
      <c r="A617" s="10">
        <v>4</v>
      </c>
      <c r="B617" s="10">
        <v>113657</v>
      </c>
      <c r="C617" s="10" t="s">
        <v>144</v>
      </c>
      <c r="D617" s="10">
        <v>1660</v>
      </c>
      <c r="E617" s="10">
        <v>43770</v>
      </c>
      <c r="F617" s="10">
        <v>1660</v>
      </c>
      <c r="G617" s="10">
        <v>830</v>
      </c>
    </row>
    <row r="618" spans="1:7" x14ac:dyDescent="0.25">
      <c r="A618" s="10">
        <v>4</v>
      </c>
      <c r="B618" s="10">
        <v>483216</v>
      </c>
      <c r="C618" s="10" t="s">
        <v>143</v>
      </c>
      <c r="D618" s="10">
        <v>552</v>
      </c>
      <c r="E618" s="10">
        <v>44136</v>
      </c>
      <c r="F618" s="10">
        <v>1656</v>
      </c>
      <c r="G618" s="10">
        <v>690</v>
      </c>
    </row>
    <row r="619" spans="1:7" x14ac:dyDescent="0.25">
      <c r="A619" s="10">
        <v>2</v>
      </c>
      <c r="B619" s="10">
        <v>867907</v>
      </c>
      <c r="C619" s="10" t="s">
        <v>139</v>
      </c>
      <c r="D619" s="10">
        <v>269</v>
      </c>
      <c r="E619" s="10">
        <v>43739</v>
      </c>
      <c r="F619" s="10">
        <v>1614</v>
      </c>
      <c r="G619" s="10">
        <v>739.75</v>
      </c>
    </row>
    <row r="620" spans="1:7" x14ac:dyDescent="0.25">
      <c r="A620" s="10">
        <v>2</v>
      </c>
      <c r="B620" s="10">
        <v>270516</v>
      </c>
      <c r="C620" s="10" t="s">
        <v>144</v>
      </c>
      <c r="D620" s="10">
        <v>1611</v>
      </c>
      <c r="E620" s="10">
        <v>43800</v>
      </c>
      <c r="F620" s="10">
        <v>1611</v>
      </c>
      <c r="G620" s="10">
        <v>805.5</v>
      </c>
    </row>
    <row r="621" spans="1:7" x14ac:dyDescent="0.25">
      <c r="A621" s="10">
        <v>4</v>
      </c>
      <c r="B621" s="10">
        <v>182735</v>
      </c>
      <c r="C621" s="10" t="s">
        <v>141</v>
      </c>
      <c r="D621" s="10">
        <v>321</v>
      </c>
      <c r="E621" s="10">
        <v>43770</v>
      </c>
      <c r="F621" s="10">
        <v>1605</v>
      </c>
      <c r="G621" s="10">
        <v>706.2</v>
      </c>
    </row>
    <row r="622" spans="1:7" x14ac:dyDescent="0.25">
      <c r="A622" s="10">
        <v>1</v>
      </c>
      <c r="B622" s="10">
        <v>326089</v>
      </c>
      <c r="C622" s="10" t="s">
        <v>144</v>
      </c>
      <c r="D622" s="10">
        <v>1566</v>
      </c>
      <c r="E622" s="10">
        <v>44105</v>
      </c>
      <c r="F622" s="10">
        <v>1566</v>
      </c>
      <c r="G622" s="10">
        <v>783</v>
      </c>
    </row>
    <row r="623" spans="1:7" x14ac:dyDescent="0.25">
      <c r="A623" s="10">
        <v>1</v>
      </c>
      <c r="B623" s="10">
        <v>102288</v>
      </c>
      <c r="C623" s="10" t="s">
        <v>143</v>
      </c>
      <c r="D623" s="10">
        <v>521</v>
      </c>
      <c r="E623" s="10">
        <v>44166</v>
      </c>
      <c r="F623" s="10">
        <v>1563</v>
      </c>
      <c r="G623" s="10">
        <v>651.25</v>
      </c>
    </row>
    <row r="624" spans="1:7" x14ac:dyDescent="0.25">
      <c r="A624" s="10">
        <v>3</v>
      </c>
      <c r="B624" s="10">
        <v>141979</v>
      </c>
      <c r="C624" s="10" t="s">
        <v>144</v>
      </c>
      <c r="D624" s="10">
        <v>1562</v>
      </c>
      <c r="E624" s="10">
        <v>44044</v>
      </c>
      <c r="F624" s="10">
        <v>1562</v>
      </c>
      <c r="G624" s="10">
        <v>781</v>
      </c>
    </row>
    <row r="625" spans="1:7" x14ac:dyDescent="0.25">
      <c r="A625" s="10">
        <v>2</v>
      </c>
      <c r="B625" s="10">
        <v>830819</v>
      </c>
      <c r="C625" s="10" t="s">
        <v>144</v>
      </c>
      <c r="D625" s="10">
        <v>1545</v>
      </c>
      <c r="E625" s="10">
        <v>43983</v>
      </c>
      <c r="F625" s="10">
        <v>1545</v>
      </c>
      <c r="G625" s="10">
        <v>772.5</v>
      </c>
    </row>
    <row r="626" spans="1:7" x14ac:dyDescent="0.25">
      <c r="A626" s="10">
        <v>4</v>
      </c>
      <c r="B626" s="10">
        <v>395290</v>
      </c>
      <c r="C626" s="10" t="s">
        <v>142</v>
      </c>
      <c r="D626" s="10">
        <v>386</v>
      </c>
      <c r="E626" s="10">
        <v>43739</v>
      </c>
      <c r="F626" s="10">
        <v>1544</v>
      </c>
      <c r="G626" s="10">
        <v>579</v>
      </c>
    </row>
    <row r="627" spans="1:7" x14ac:dyDescent="0.25">
      <c r="A627" s="10">
        <v>2</v>
      </c>
      <c r="B627" s="10">
        <v>581556</v>
      </c>
      <c r="C627" s="10" t="s">
        <v>141</v>
      </c>
      <c r="D627" s="10">
        <v>306</v>
      </c>
      <c r="E627" s="10">
        <v>43800</v>
      </c>
      <c r="F627" s="10">
        <v>1530</v>
      </c>
      <c r="G627" s="10">
        <v>673.2</v>
      </c>
    </row>
    <row r="628" spans="1:7" x14ac:dyDescent="0.25">
      <c r="A628" s="10">
        <v>3</v>
      </c>
      <c r="B628" s="10">
        <v>243929</v>
      </c>
      <c r="C628" s="10" t="s">
        <v>143</v>
      </c>
      <c r="D628" s="10">
        <v>494</v>
      </c>
      <c r="E628" s="10">
        <v>43739</v>
      </c>
      <c r="F628" s="10">
        <v>1482</v>
      </c>
      <c r="G628" s="10">
        <v>617.5</v>
      </c>
    </row>
    <row r="629" spans="1:7" x14ac:dyDescent="0.25">
      <c r="A629" s="10">
        <v>4</v>
      </c>
      <c r="B629" s="10">
        <v>414407</v>
      </c>
      <c r="C629" s="10" t="s">
        <v>143</v>
      </c>
      <c r="D629" s="10">
        <v>492</v>
      </c>
      <c r="E629" s="10">
        <v>44013</v>
      </c>
      <c r="F629" s="10">
        <v>1476</v>
      </c>
      <c r="G629" s="10">
        <v>615</v>
      </c>
    </row>
    <row r="630" spans="1:7" x14ac:dyDescent="0.25">
      <c r="A630" s="10">
        <v>1</v>
      </c>
      <c r="B630" s="10">
        <v>847731</v>
      </c>
      <c r="C630" s="10" t="s">
        <v>139</v>
      </c>
      <c r="D630" s="10">
        <v>245</v>
      </c>
      <c r="E630" s="10">
        <v>43952</v>
      </c>
      <c r="F630" s="10">
        <v>1470</v>
      </c>
      <c r="G630" s="10">
        <v>673.75</v>
      </c>
    </row>
    <row r="631" spans="1:7" x14ac:dyDescent="0.25">
      <c r="A631" s="10">
        <v>5</v>
      </c>
      <c r="B631" s="10">
        <v>496752</v>
      </c>
      <c r="C631" s="10" t="s">
        <v>142</v>
      </c>
      <c r="D631" s="10">
        <v>367</v>
      </c>
      <c r="E631" s="10">
        <v>43739</v>
      </c>
      <c r="F631" s="10">
        <v>1468</v>
      </c>
      <c r="G631" s="10">
        <v>550.5</v>
      </c>
    </row>
    <row r="632" spans="1:7" x14ac:dyDescent="0.25">
      <c r="A632" s="10">
        <v>4</v>
      </c>
      <c r="B632" s="10">
        <v>809091</v>
      </c>
      <c r="C632" s="10" t="s">
        <v>140</v>
      </c>
      <c r="D632" s="10">
        <v>293</v>
      </c>
      <c r="E632" s="10">
        <v>44166</v>
      </c>
      <c r="F632" s="10">
        <v>1465</v>
      </c>
      <c r="G632" s="10">
        <v>586</v>
      </c>
    </row>
    <row r="633" spans="1:7" x14ac:dyDescent="0.25">
      <c r="A633" s="10">
        <v>2</v>
      </c>
      <c r="B633" s="10">
        <v>199458</v>
      </c>
      <c r="C633" s="10" t="s">
        <v>144</v>
      </c>
      <c r="D633" s="10">
        <v>1460</v>
      </c>
      <c r="E633" s="10">
        <v>43952</v>
      </c>
      <c r="F633" s="10">
        <v>1460</v>
      </c>
      <c r="G633" s="10">
        <v>730</v>
      </c>
    </row>
    <row r="634" spans="1:7" x14ac:dyDescent="0.25">
      <c r="A634" s="10">
        <v>3</v>
      </c>
      <c r="B634" s="10">
        <v>266868</v>
      </c>
      <c r="C634" s="10" t="s">
        <v>140</v>
      </c>
      <c r="D634" s="10">
        <v>292</v>
      </c>
      <c r="E634" s="10">
        <v>43862</v>
      </c>
      <c r="F634" s="10">
        <v>1460</v>
      </c>
      <c r="G634" s="10">
        <v>584</v>
      </c>
    </row>
    <row r="635" spans="1:7" x14ac:dyDescent="0.25">
      <c r="A635" s="10">
        <v>2</v>
      </c>
      <c r="B635" s="10">
        <v>775311</v>
      </c>
      <c r="C635" s="10" t="s">
        <v>139</v>
      </c>
      <c r="D635" s="10">
        <v>241</v>
      </c>
      <c r="E635" s="10">
        <v>44105</v>
      </c>
      <c r="F635" s="10">
        <v>1446</v>
      </c>
      <c r="G635" s="10">
        <v>662.75</v>
      </c>
    </row>
    <row r="636" spans="1:7" x14ac:dyDescent="0.25">
      <c r="A636" s="10">
        <v>4</v>
      </c>
      <c r="B636" s="10">
        <v>294390</v>
      </c>
      <c r="C636" s="10" t="s">
        <v>144</v>
      </c>
      <c r="D636" s="10">
        <v>1403</v>
      </c>
      <c r="E636" s="10">
        <v>43739</v>
      </c>
      <c r="F636" s="10">
        <v>1403</v>
      </c>
      <c r="G636" s="10">
        <v>701.5</v>
      </c>
    </row>
    <row r="637" spans="1:7" x14ac:dyDescent="0.25">
      <c r="A637" s="10">
        <v>3</v>
      </c>
      <c r="B637" s="10">
        <v>217341</v>
      </c>
      <c r="C637" s="10" t="s">
        <v>140</v>
      </c>
      <c r="D637" s="10">
        <v>278</v>
      </c>
      <c r="E637" s="10">
        <v>43862</v>
      </c>
      <c r="F637" s="10">
        <v>1390</v>
      </c>
      <c r="G637" s="10">
        <v>556</v>
      </c>
    </row>
    <row r="638" spans="1:7" x14ac:dyDescent="0.25">
      <c r="A638" s="10">
        <v>3</v>
      </c>
      <c r="B638" s="10">
        <v>779079</v>
      </c>
      <c r="C638" s="10" t="s">
        <v>144</v>
      </c>
      <c r="D638" s="10">
        <v>1384.5</v>
      </c>
      <c r="E638" s="10">
        <v>43831</v>
      </c>
      <c r="F638" s="10">
        <v>1384.5</v>
      </c>
      <c r="G638" s="10">
        <v>692.25</v>
      </c>
    </row>
    <row r="639" spans="1:7" x14ac:dyDescent="0.25">
      <c r="A639" s="10">
        <v>4</v>
      </c>
      <c r="B639" s="10">
        <v>892418</v>
      </c>
      <c r="C639" s="10" t="s">
        <v>144</v>
      </c>
      <c r="D639" s="10">
        <v>1375.5</v>
      </c>
      <c r="E639" s="10">
        <v>44013</v>
      </c>
      <c r="F639" s="10">
        <v>1375.5</v>
      </c>
      <c r="G639" s="10">
        <v>687.75</v>
      </c>
    </row>
    <row r="640" spans="1:7" x14ac:dyDescent="0.25">
      <c r="A640" s="10">
        <v>3</v>
      </c>
      <c r="B640" s="10">
        <v>817134</v>
      </c>
      <c r="C640" s="10" t="s">
        <v>140</v>
      </c>
      <c r="D640" s="10">
        <v>274</v>
      </c>
      <c r="E640" s="10">
        <v>44166</v>
      </c>
      <c r="F640" s="10">
        <v>1370</v>
      </c>
      <c r="G640" s="10">
        <v>548</v>
      </c>
    </row>
    <row r="641" spans="1:7" x14ac:dyDescent="0.25">
      <c r="A641" s="10">
        <v>4</v>
      </c>
      <c r="B641" s="10">
        <v>605154</v>
      </c>
      <c r="C641" s="10" t="s">
        <v>144</v>
      </c>
      <c r="D641" s="10">
        <v>1368</v>
      </c>
      <c r="E641" s="10">
        <v>43862</v>
      </c>
      <c r="F641" s="10">
        <v>1368</v>
      </c>
      <c r="G641" s="10">
        <v>684</v>
      </c>
    </row>
    <row r="642" spans="1:7" x14ac:dyDescent="0.25">
      <c r="A642" s="10">
        <v>4</v>
      </c>
      <c r="B642" s="10">
        <v>531656</v>
      </c>
      <c r="C642" s="10" t="s">
        <v>141</v>
      </c>
      <c r="D642" s="10">
        <v>270</v>
      </c>
      <c r="E642" s="10">
        <v>43862</v>
      </c>
      <c r="F642" s="10">
        <v>1350</v>
      </c>
      <c r="G642" s="10">
        <v>594</v>
      </c>
    </row>
    <row r="643" spans="1:7" x14ac:dyDescent="0.25">
      <c r="A643" s="10">
        <v>3</v>
      </c>
      <c r="B643" s="10">
        <v>609851</v>
      </c>
      <c r="C643" s="10" t="s">
        <v>140</v>
      </c>
      <c r="D643" s="10">
        <v>267</v>
      </c>
      <c r="E643" s="10">
        <v>43739</v>
      </c>
      <c r="F643" s="10">
        <v>1335</v>
      </c>
      <c r="G643" s="10">
        <v>534</v>
      </c>
    </row>
    <row r="644" spans="1:7" x14ac:dyDescent="0.25">
      <c r="A644" s="10">
        <v>3</v>
      </c>
      <c r="B644" s="10">
        <v>616987</v>
      </c>
      <c r="C644" s="10" t="s">
        <v>142</v>
      </c>
      <c r="D644" s="10">
        <v>330</v>
      </c>
      <c r="E644" s="10">
        <v>43709</v>
      </c>
      <c r="F644" s="10">
        <v>1320</v>
      </c>
      <c r="G644" s="10">
        <v>495</v>
      </c>
    </row>
    <row r="645" spans="1:7" x14ac:dyDescent="0.25">
      <c r="A645" s="10">
        <v>2</v>
      </c>
      <c r="B645" s="10">
        <v>633142</v>
      </c>
      <c r="C645" s="10" t="s">
        <v>143</v>
      </c>
      <c r="D645" s="10">
        <v>436.5</v>
      </c>
      <c r="E645" s="10">
        <v>44013</v>
      </c>
      <c r="F645" s="10">
        <v>1309.5</v>
      </c>
      <c r="G645" s="10">
        <v>545.625</v>
      </c>
    </row>
    <row r="646" spans="1:7" x14ac:dyDescent="0.25">
      <c r="A646" s="10">
        <v>3</v>
      </c>
      <c r="B646" s="10">
        <v>358353</v>
      </c>
      <c r="C646" s="10" t="s">
        <v>140</v>
      </c>
      <c r="D646" s="10">
        <v>260</v>
      </c>
      <c r="E646" s="10">
        <v>43862</v>
      </c>
      <c r="F646" s="10">
        <v>1300</v>
      </c>
      <c r="G646" s="10">
        <v>520</v>
      </c>
    </row>
    <row r="647" spans="1:7" x14ac:dyDescent="0.25">
      <c r="A647" s="10">
        <v>2</v>
      </c>
      <c r="B647" s="10">
        <v>541297</v>
      </c>
      <c r="C647" s="10" t="s">
        <v>144</v>
      </c>
      <c r="D647" s="10">
        <v>1298</v>
      </c>
      <c r="E647" s="10">
        <v>43862</v>
      </c>
      <c r="F647" s="10">
        <v>1298</v>
      </c>
      <c r="G647" s="10">
        <v>649</v>
      </c>
    </row>
    <row r="648" spans="1:7" x14ac:dyDescent="0.25">
      <c r="A648" s="10">
        <v>5</v>
      </c>
      <c r="B648" s="10">
        <v>494850</v>
      </c>
      <c r="C648" s="10" t="s">
        <v>143</v>
      </c>
      <c r="D648" s="10">
        <v>432</v>
      </c>
      <c r="E648" s="10">
        <v>44075</v>
      </c>
      <c r="F648" s="10">
        <v>1296</v>
      </c>
      <c r="G648" s="10">
        <v>540</v>
      </c>
    </row>
    <row r="649" spans="1:7" x14ac:dyDescent="0.25">
      <c r="A649" s="10">
        <v>3</v>
      </c>
      <c r="B649" s="10">
        <v>150101</v>
      </c>
      <c r="C649" s="10" t="s">
        <v>141</v>
      </c>
      <c r="D649" s="10">
        <v>259</v>
      </c>
      <c r="E649" s="10">
        <v>43891</v>
      </c>
      <c r="F649" s="10">
        <v>1295</v>
      </c>
      <c r="G649" s="10">
        <v>569.80000000000007</v>
      </c>
    </row>
    <row r="650" spans="1:7" x14ac:dyDescent="0.25">
      <c r="A650" s="10">
        <v>3</v>
      </c>
      <c r="B650" s="10">
        <v>637451</v>
      </c>
      <c r="C650" s="10" t="s">
        <v>144</v>
      </c>
      <c r="D650" s="10">
        <v>1287</v>
      </c>
      <c r="E650" s="10">
        <v>44166</v>
      </c>
      <c r="F650" s="10">
        <v>1287</v>
      </c>
      <c r="G650" s="10">
        <v>643.5</v>
      </c>
    </row>
    <row r="651" spans="1:7" x14ac:dyDescent="0.25">
      <c r="A651" s="10">
        <v>2</v>
      </c>
      <c r="B651" s="10">
        <v>566983</v>
      </c>
      <c r="C651" s="10" t="s">
        <v>140</v>
      </c>
      <c r="D651" s="10">
        <v>257</v>
      </c>
      <c r="E651" s="10">
        <v>43952</v>
      </c>
      <c r="F651" s="10">
        <v>1285</v>
      </c>
      <c r="G651" s="10">
        <v>514</v>
      </c>
    </row>
    <row r="652" spans="1:7" x14ac:dyDescent="0.25">
      <c r="A652" s="10">
        <v>3</v>
      </c>
      <c r="B652" s="10">
        <v>781308</v>
      </c>
      <c r="C652" s="10" t="s">
        <v>144</v>
      </c>
      <c r="D652" s="10">
        <v>1283</v>
      </c>
      <c r="E652" s="10">
        <v>43709</v>
      </c>
      <c r="F652" s="10">
        <v>1283</v>
      </c>
      <c r="G652" s="10">
        <v>641.5</v>
      </c>
    </row>
    <row r="653" spans="1:7" x14ac:dyDescent="0.25">
      <c r="A653" s="10">
        <v>1</v>
      </c>
      <c r="B653" s="10">
        <v>173001</v>
      </c>
      <c r="C653" s="10" t="s">
        <v>144</v>
      </c>
      <c r="D653" s="10">
        <v>1282</v>
      </c>
      <c r="E653" s="10">
        <v>43983</v>
      </c>
      <c r="F653" s="10">
        <v>1282</v>
      </c>
      <c r="G653" s="10">
        <v>641</v>
      </c>
    </row>
    <row r="654" spans="1:7" x14ac:dyDescent="0.25">
      <c r="A654" s="10">
        <v>1</v>
      </c>
      <c r="B654" s="10">
        <v>350494</v>
      </c>
      <c r="C654" s="10" t="s">
        <v>143</v>
      </c>
      <c r="D654" s="10">
        <v>422</v>
      </c>
      <c r="E654" s="10">
        <v>44044</v>
      </c>
      <c r="F654" s="10">
        <v>1266</v>
      </c>
      <c r="G654" s="10">
        <v>527.5</v>
      </c>
    </row>
    <row r="655" spans="1:7" x14ac:dyDescent="0.25">
      <c r="A655" s="10">
        <v>3</v>
      </c>
      <c r="B655" s="10">
        <v>505218</v>
      </c>
      <c r="C655" s="10" t="s">
        <v>144</v>
      </c>
      <c r="D655" s="10">
        <v>1249</v>
      </c>
      <c r="E655" s="10">
        <v>44105</v>
      </c>
      <c r="F655" s="10">
        <v>1249</v>
      </c>
      <c r="G655" s="10">
        <v>624.5</v>
      </c>
    </row>
    <row r="656" spans="1:7" x14ac:dyDescent="0.25">
      <c r="A656" s="10">
        <v>3</v>
      </c>
      <c r="B656" s="10">
        <v>565251</v>
      </c>
      <c r="C656" s="10" t="s">
        <v>140</v>
      </c>
      <c r="D656" s="10">
        <v>241</v>
      </c>
      <c r="E656" s="10">
        <v>44105</v>
      </c>
      <c r="F656" s="10">
        <v>1205</v>
      </c>
      <c r="G656" s="10">
        <v>482</v>
      </c>
    </row>
    <row r="657" spans="1:7" x14ac:dyDescent="0.25">
      <c r="A657" s="10">
        <v>5</v>
      </c>
      <c r="B657" s="10">
        <v>721311</v>
      </c>
      <c r="C657" s="10" t="s">
        <v>144</v>
      </c>
      <c r="D657" s="10">
        <v>1199</v>
      </c>
      <c r="E657" s="10">
        <v>43922</v>
      </c>
      <c r="F657" s="10">
        <v>1199</v>
      </c>
      <c r="G657" s="10">
        <v>599.5</v>
      </c>
    </row>
    <row r="658" spans="1:7" x14ac:dyDescent="0.25">
      <c r="A658" s="10">
        <v>1</v>
      </c>
      <c r="B658" s="10">
        <v>469636</v>
      </c>
      <c r="C658" s="10" t="s">
        <v>144</v>
      </c>
      <c r="D658" s="10">
        <v>1186</v>
      </c>
      <c r="E658" s="10">
        <v>43800</v>
      </c>
      <c r="F658" s="10">
        <v>1186</v>
      </c>
      <c r="G658" s="10">
        <v>593</v>
      </c>
    </row>
    <row r="659" spans="1:7" x14ac:dyDescent="0.25">
      <c r="A659" s="10">
        <v>3</v>
      </c>
      <c r="B659" s="10">
        <v>150704</v>
      </c>
      <c r="C659" s="10" t="s">
        <v>144</v>
      </c>
      <c r="D659" s="10">
        <v>1159</v>
      </c>
      <c r="E659" s="10">
        <v>43739</v>
      </c>
      <c r="F659" s="10">
        <v>1159</v>
      </c>
      <c r="G659" s="10">
        <v>579.5</v>
      </c>
    </row>
    <row r="660" spans="1:7" x14ac:dyDescent="0.25">
      <c r="A660" s="10">
        <v>3</v>
      </c>
      <c r="B660" s="10">
        <v>464364</v>
      </c>
      <c r="C660" s="10" t="s">
        <v>143</v>
      </c>
      <c r="D660" s="10">
        <v>381</v>
      </c>
      <c r="E660" s="10">
        <v>44044</v>
      </c>
      <c r="F660" s="10">
        <v>1143</v>
      </c>
      <c r="G660" s="10">
        <v>476.25</v>
      </c>
    </row>
    <row r="661" spans="1:7" x14ac:dyDescent="0.25">
      <c r="A661" s="10">
        <v>3</v>
      </c>
      <c r="B661" s="10">
        <v>652401</v>
      </c>
      <c r="C661" s="10" t="s">
        <v>144</v>
      </c>
      <c r="D661" s="10">
        <v>1142</v>
      </c>
      <c r="E661" s="10">
        <v>43983</v>
      </c>
      <c r="F661" s="10">
        <v>1142</v>
      </c>
      <c r="G661" s="10">
        <v>571</v>
      </c>
    </row>
    <row r="662" spans="1:7" x14ac:dyDescent="0.25">
      <c r="A662" s="10">
        <v>4</v>
      </c>
      <c r="B662" s="10">
        <v>130685</v>
      </c>
      <c r="C662" s="10" t="s">
        <v>144</v>
      </c>
      <c r="D662" s="10">
        <v>1138</v>
      </c>
      <c r="E662" s="10">
        <v>44166</v>
      </c>
      <c r="F662" s="10">
        <v>1138</v>
      </c>
      <c r="G662" s="10">
        <v>569</v>
      </c>
    </row>
    <row r="663" spans="1:7" x14ac:dyDescent="0.25">
      <c r="A663" s="10">
        <v>4</v>
      </c>
      <c r="B663" s="10">
        <v>684001</v>
      </c>
      <c r="C663" s="10" t="s">
        <v>142</v>
      </c>
      <c r="D663" s="10">
        <v>280</v>
      </c>
      <c r="E663" s="10">
        <v>44166</v>
      </c>
      <c r="F663" s="10">
        <v>1120</v>
      </c>
      <c r="G663" s="10">
        <v>420</v>
      </c>
    </row>
    <row r="664" spans="1:7" x14ac:dyDescent="0.25">
      <c r="A664" s="10">
        <v>1</v>
      </c>
      <c r="B664" s="10">
        <v>830981</v>
      </c>
      <c r="C664" s="10" t="s">
        <v>144</v>
      </c>
      <c r="D664" s="10">
        <v>1100</v>
      </c>
      <c r="E664" s="10">
        <v>43800</v>
      </c>
      <c r="F664" s="10">
        <v>1100</v>
      </c>
      <c r="G664" s="10">
        <v>550</v>
      </c>
    </row>
    <row r="665" spans="1:7" x14ac:dyDescent="0.25">
      <c r="A665" s="10">
        <v>4</v>
      </c>
      <c r="B665" s="10">
        <v>882680</v>
      </c>
      <c r="C665" s="10" t="s">
        <v>142</v>
      </c>
      <c r="D665" s="10">
        <v>274</v>
      </c>
      <c r="E665" s="10">
        <v>44166</v>
      </c>
      <c r="F665" s="10">
        <v>1096</v>
      </c>
      <c r="G665" s="10">
        <v>411</v>
      </c>
    </row>
    <row r="666" spans="1:7" x14ac:dyDescent="0.25">
      <c r="A666" s="10">
        <v>1</v>
      </c>
      <c r="B666" s="10">
        <v>675035</v>
      </c>
      <c r="C666" s="10" t="s">
        <v>140</v>
      </c>
      <c r="D666" s="10">
        <v>218</v>
      </c>
      <c r="E666" s="10">
        <v>44075</v>
      </c>
      <c r="F666" s="10">
        <v>1090</v>
      </c>
      <c r="G666" s="10">
        <v>436</v>
      </c>
    </row>
    <row r="667" spans="1:7" x14ac:dyDescent="0.25">
      <c r="A667" s="10">
        <v>4</v>
      </c>
      <c r="B667" s="10">
        <v>881898</v>
      </c>
      <c r="C667" s="10" t="s">
        <v>143</v>
      </c>
      <c r="D667" s="10">
        <v>360</v>
      </c>
      <c r="E667" s="10">
        <v>44105</v>
      </c>
      <c r="F667" s="10">
        <v>1080</v>
      </c>
      <c r="G667" s="10">
        <v>450</v>
      </c>
    </row>
    <row r="668" spans="1:7" x14ac:dyDescent="0.25">
      <c r="A668" s="10">
        <v>4</v>
      </c>
      <c r="B668" s="10">
        <v>680427</v>
      </c>
      <c r="C668" s="10" t="s">
        <v>142</v>
      </c>
      <c r="D668" s="10">
        <v>263</v>
      </c>
      <c r="E668" s="10">
        <v>43770</v>
      </c>
      <c r="F668" s="10">
        <v>1052</v>
      </c>
      <c r="G668" s="10">
        <v>394.5</v>
      </c>
    </row>
    <row r="669" spans="1:7" x14ac:dyDescent="0.25">
      <c r="A669" s="10">
        <v>1</v>
      </c>
      <c r="B669" s="10">
        <v>581507</v>
      </c>
      <c r="C669" s="10" t="s">
        <v>143</v>
      </c>
      <c r="D669" s="10">
        <v>349</v>
      </c>
      <c r="E669" s="10">
        <v>43709</v>
      </c>
      <c r="F669" s="10">
        <v>1047</v>
      </c>
      <c r="G669" s="10">
        <v>436.25</v>
      </c>
    </row>
    <row r="670" spans="1:7" x14ac:dyDescent="0.25">
      <c r="A670" s="10">
        <v>5</v>
      </c>
      <c r="B670" s="10">
        <v>727045</v>
      </c>
      <c r="C670" s="10" t="s">
        <v>143</v>
      </c>
      <c r="D670" s="10">
        <v>341</v>
      </c>
      <c r="E670" s="10">
        <v>43952</v>
      </c>
      <c r="F670" s="10">
        <v>1023</v>
      </c>
      <c r="G670" s="10">
        <v>426.25</v>
      </c>
    </row>
    <row r="671" spans="1:7" x14ac:dyDescent="0.25">
      <c r="A671" s="10">
        <v>1</v>
      </c>
      <c r="B671" s="10">
        <v>348844</v>
      </c>
      <c r="C671" s="10" t="s">
        <v>144</v>
      </c>
      <c r="D671" s="10">
        <v>982.5</v>
      </c>
      <c r="E671" s="10">
        <v>43831</v>
      </c>
      <c r="F671" s="10">
        <v>982.5</v>
      </c>
      <c r="G671" s="10">
        <v>491.25</v>
      </c>
    </row>
    <row r="672" spans="1:7" x14ac:dyDescent="0.25">
      <c r="A672" s="10">
        <v>1</v>
      </c>
      <c r="B672" s="10">
        <v>503244</v>
      </c>
      <c r="C672" s="10" t="s">
        <v>144</v>
      </c>
      <c r="D672" s="10">
        <v>980</v>
      </c>
      <c r="E672" s="10">
        <v>43922</v>
      </c>
      <c r="F672" s="10">
        <v>980</v>
      </c>
      <c r="G672" s="10">
        <v>490</v>
      </c>
    </row>
    <row r="673" spans="1:7" x14ac:dyDescent="0.25">
      <c r="A673" s="10">
        <v>3</v>
      </c>
      <c r="B673" s="10">
        <v>440487</v>
      </c>
      <c r="C673" s="10" t="s">
        <v>144</v>
      </c>
      <c r="D673" s="10">
        <v>958</v>
      </c>
      <c r="E673" s="10">
        <v>44044</v>
      </c>
      <c r="F673" s="10">
        <v>958</v>
      </c>
      <c r="G673" s="10">
        <v>479</v>
      </c>
    </row>
    <row r="674" spans="1:7" x14ac:dyDescent="0.25">
      <c r="A674" s="10">
        <v>3</v>
      </c>
      <c r="B674" s="10">
        <v>203604</v>
      </c>
      <c r="C674" s="10" t="s">
        <v>144</v>
      </c>
      <c r="D674" s="10">
        <v>921</v>
      </c>
      <c r="E674" s="10">
        <v>43891</v>
      </c>
      <c r="F674" s="10">
        <v>921</v>
      </c>
      <c r="G674" s="10">
        <v>460.5</v>
      </c>
    </row>
    <row r="675" spans="1:7" x14ac:dyDescent="0.25">
      <c r="A675" s="10">
        <v>1</v>
      </c>
      <c r="B675" s="10">
        <v>887151</v>
      </c>
      <c r="C675" s="10" t="s">
        <v>143</v>
      </c>
      <c r="D675" s="10">
        <v>293</v>
      </c>
      <c r="E675" s="10">
        <v>44166</v>
      </c>
      <c r="F675" s="10">
        <v>879</v>
      </c>
      <c r="G675" s="10">
        <v>366.25</v>
      </c>
    </row>
    <row r="676" spans="1:7" x14ac:dyDescent="0.25">
      <c r="A676" s="10">
        <v>1</v>
      </c>
      <c r="B676" s="10">
        <v>893967</v>
      </c>
      <c r="C676" s="10" t="s">
        <v>142</v>
      </c>
      <c r="D676" s="10">
        <v>214</v>
      </c>
      <c r="E676" s="10">
        <v>43739</v>
      </c>
      <c r="F676" s="10">
        <v>856</v>
      </c>
      <c r="G676" s="10">
        <v>321</v>
      </c>
    </row>
    <row r="677" spans="1:7" x14ac:dyDescent="0.25">
      <c r="A677" s="10">
        <v>3</v>
      </c>
      <c r="B677" s="10">
        <v>528145</v>
      </c>
      <c r="C677" s="10" t="s">
        <v>143</v>
      </c>
      <c r="D677" s="10">
        <v>280</v>
      </c>
      <c r="E677" s="10">
        <v>44166</v>
      </c>
      <c r="F677" s="10">
        <v>840</v>
      </c>
      <c r="G677" s="10">
        <v>350</v>
      </c>
    </row>
    <row r="678" spans="1:7" x14ac:dyDescent="0.25">
      <c r="A678" s="10">
        <v>4</v>
      </c>
      <c r="B678" s="10">
        <v>340032</v>
      </c>
      <c r="C678" s="10" t="s">
        <v>143</v>
      </c>
      <c r="D678" s="10">
        <v>269</v>
      </c>
      <c r="E678" s="10">
        <v>43739</v>
      </c>
      <c r="F678" s="10">
        <v>807</v>
      </c>
      <c r="G678" s="10">
        <v>336.25</v>
      </c>
    </row>
    <row r="679" spans="1:7" x14ac:dyDescent="0.25">
      <c r="A679" s="10">
        <v>1</v>
      </c>
      <c r="B679" s="10">
        <v>199727</v>
      </c>
      <c r="C679" s="10" t="s">
        <v>143</v>
      </c>
      <c r="D679" s="10">
        <v>267</v>
      </c>
      <c r="E679" s="10">
        <v>43739</v>
      </c>
      <c r="F679" s="10">
        <v>801</v>
      </c>
      <c r="G679" s="10">
        <v>333.75</v>
      </c>
    </row>
    <row r="680" spans="1:7" x14ac:dyDescent="0.25">
      <c r="A680" s="10">
        <v>5</v>
      </c>
      <c r="B680" s="10">
        <v>454417</v>
      </c>
      <c r="C680" s="10" t="s">
        <v>143</v>
      </c>
      <c r="D680" s="10">
        <v>266</v>
      </c>
      <c r="E680" s="10">
        <v>43800</v>
      </c>
      <c r="F680" s="10">
        <v>798</v>
      </c>
      <c r="G680" s="10">
        <v>332.5</v>
      </c>
    </row>
    <row r="681" spans="1:7" x14ac:dyDescent="0.25">
      <c r="A681" s="10">
        <v>4</v>
      </c>
      <c r="B681" s="10">
        <v>735280</v>
      </c>
      <c r="C681" s="10" t="s">
        <v>143</v>
      </c>
      <c r="D681" s="10">
        <v>263</v>
      </c>
      <c r="E681" s="10">
        <v>43891</v>
      </c>
      <c r="F681" s="10">
        <v>789</v>
      </c>
      <c r="G681" s="10">
        <v>328.75</v>
      </c>
    </row>
    <row r="682" spans="1:7" x14ac:dyDescent="0.25">
      <c r="A682" s="10">
        <v>5</v>
      </c>
      <c r="B682" s="10">
        <v>121208</v>
      </c>
      <c r="C682" s="10" t="s">
        <v>144</v>
      </c>
      <c r="D682" s="10">
        <v>766</v>
      </c>
      <c r="E682" s="10">
        <v>43831</v>
      </c>
      <c r="F682" s="10">
        <v>766</v>
      </c>
      <c r="G682" s="10">
        <v>383</v>
      </c>
    </row>
    <row r="683" spans="1:7" x14ac:dyDescent="0.25">
      <c r="A683" s="10">
        <v>4</v>
      </c>
      <c r="B683" s="10">
        <v>594945</v>
      </c>
      <c r="C683" s="10" t="s">
        <v>144</v>
      </c>
      <c r="D683" s="10">
        <v>720</v>
      </c>
      <c r="E683" s="10">
        <v>43709</v>
      </c>
      <c r="F683" s="10">
        <v>720</v>
      </c>
      <c r="G683" s="10">
        <v>360</v>
      </c>
    </row>
    <row r="684" spans="1:7" x14ac:dyDescent="0.25">
      <c r="A684" s="10">
        <v>5</v>
      </c>
      <c r="B684" s="10">
        <v>711452</v>
      </c>
      <c r="C684" s="10" t="s">
        <v>144</v>
      </c>
      <c r="D684" s="10">
        <v>711</v>
      </c>
      <c r="E684" s="10">
        <v>44166</v>
      </c>
      <c r="F684" s="10">
        <v>711</v>
      </c>
      <c r="G684" s="10">
        <v>355.5</v>
      </c>
    </row>
    <row r="685" spans="1:7" x14ac:dyDescent="0.25">
      <c r="A685" s="10">
        <v>5</v>
      </c>
      <c r="B685" s="10">
        <v>123331</v>
      </c>
      <c r="C685" s="10" t="s">
        <v>144</v>
      </c>
      <c r="D685" s="10">
        <v>708</v>
      </c>
      <c r="E685" s="10">
        <v>43983</v>
      </c>
      <c r="F685" s="10">
        <v>708</v>
      </c>
      <c r="G685" s="10">
        <v>354</v>
      </c>
    </row>
    <row r="686" spans="1:7" x14ac:dyDescent="0.25">
      <c r="A686" s="10">
        <v>3</v>
      </c>
      <c r="B686" s="10">
        <v>676869</v>
      </c>
      <c r="C686" s="10" t="s">
        <v>144</v>
      </c>
      <c r="D686" s="10">
        <v>690</v>
      </c>
      <c r="E686" s="10">
        <v>44136</v>
      </c>
      <c r="F686" s="10">
        <v>690</v>
      </c>
      <c r="G686" s="10">
        <v>345</v>
      </c>
    </row>
    <row r="687" spans="1:7" x14ac:dyDescent="0.25">
      <c r="A687" s="10">
        <v>3</v>
      </c>
      <c r="B687" s="10">
        <v>517456</v>
      </c>
      <c r="C687" s="10" t="s">
        <v>144</v>
      </c>
      <c r="D687" s="10">
        <v>677</v>
      </c>
      <c r="E687" s="10">
        <v>43891</v>
      </c>
      <c r="F687" s="10">
        <v>677</v>
      </c>
      <c r="G687" s="10">
        <v>338.5</v>
      </c>
    </row>
    <row r="688" spans="1:7" x14ac:dyDescent="0.25">
      <c r="A688" s="10">
        <v>5</v>
      </c>
      <c r="B688" s="10">
        <v>625570</v>
      </c>
      <c r="C688" s="10" t="s">
        <v>144</v>
      </c>
      <c r="D688" s="10">
        <v>663</v>
      </c>
      <c r="E688" s="10">
        <v>43739</v>
      </c>
      <c r="F688" s="10">
        <v>663</v>
      </c>
      <c r="G688" s="10">
        <v>331.5</v>
      </c>
    </row>
    <row r="689" spans="1:7" x14ac:dyDescent="0.25">
      <c r="A689" s="10">
        <v>4</v>
      </c>
      <c r="B689" s="10">
        <v>219898</v>
      </c>
      <c r="C689" s="10" t="s">
        <v>144</v>
      </c>
      <c r="D689" s="10">
        <v>645</v>
      </c>
      <c r="E689" s="10">
        <v>44013</v>
      </c>
      <c r="F689" s="10">
        <v>645</v>
      </c>
      <c r="G689" s="10">
        <v>322.5</v>
      </c>
    </row>
    <row r="690" spans="1:7" x14ac:dyDescent="0.25">
      <c r="A690" s="10">
        <v>5</v>
      </c>
      <c r="B690" s="10">
        <v>827058</v>
      </c>
      <c r="C690" s="10" t="s">
        <v>143</v>
      </c>
      <c r="D690" s="10">
        <v>214</v>
      </c>
      <c r="E690" s="10">
        <v>43739</v>
      </c>
      <c r="F690" s="10">
        <v>642</v>
      </c>
      <c r="G690" s="10">
        <v>267.5</v>
      </c>
    </row>
    <row r="691" spans="1:7" x14ac:dyDescent="0.25">
      <c r="A691" s="10">
        <v>3</v>
      </c>
      <c r="B691" s="10">
        <v>227728</v>
      </c>
      <c r="C691" s="10" t="s">
        <v>144</v>
      </c>
      <c r="D691" s="10">
        <v>615</v>
      </c>
      <c r="E691" s="10">
        <v>44166</v>
      </c>
      <c r="F691" s="10">
        <v>615</v>
      </c>
      <c r="G691" s="10">
        <v>307.5</v>
      </c>
    </row>
    <row r="692" spans="1:7" x14ac:dyDescent="0.25">
      <c r="A692" s="10">
        <v>5</v>
      </c>
      <c r="B692" s="10">
        <v>280321</v>
      </c>
      <c r="C692" s="10" t="s">
        <v>144</v>
      </c>
      <c r="D692" s="10">
        <v>604</v>
      </c>
      <c r="E692" s="10">
        <v>43983</v>
      </c>
      <c r="F692" s="10">
        <v>604</v>
      </c>
      <c r="G692" s="10">
        <v>302</v>
      </c>
    </row>
    <row r="693" spans="1:7" x14ac:dyDescent="0.25">
      <c r="A693" s="10">
        <v>2</v>
      </c>
      <c r="B693" s="10">
        <v>894001</v>
      </c>
      <c r="C693" s="10" t="s">
        <v>144</v>
      </c>
      <c r="D693" s="10">
        <v>546</v>
      </c>
      <c r="E693" s="10">
        <v>44105</v>
      </c>
      <c r="F693" s="10">
        <v>546</v>
      </c>
      <c r="G693" s="10">
        <v>273</v>
      </c>
    </row>
    <row r="694" spans="1:7" x14ac:dyDescent="0.25">
      <c r="A694" s="10">
        <v>2</v>
      </c>
      <c r="B694" s="10">
        <v>154432</v>
      </c>
      <c r="C694" s="10" t="s">
        <v>144</v>
      </c>
      <c r="D694" s="10">
        <v>544</v>
      </c>
      <c r="E694" s="10">
        <v>44075</v>
      </c>
      <c r="F694" s="10">
        <v>544</v>
      </c>
      <c r="G694" s="10">
        <v>272</v>
      </c>
    </row>
    <row r="695" spans="1:7" x14ac:dyDescent="0.25">
      <c r="A695" s="10">
        <v>5</v>
      </c>
      <c r="B695" s="10">
        <v>119754</v>
      </c>
      <c r="C695" s="10" t="s">
        <v>144</v>
      </c>
      <c r="D695" s="10">
        <v>488</v>
      </c>
      <c r="E695" s="10">
        <v>43862</v>
      </c>
      <c r="F695" s="10">
        <v>488</v>
      </c>
      <c r="G695" s="10">
        <v>244</v>
      </c>
    </row>
    <row r="696" spans="1:7" x14ac:dyDescent="0.25">
      <c r="A696" s="10">
        <v>2</v>
      </c>
      <c r="B696" s="10">
        <v>397049</v>
      </c>
      <c r="C696" s="10" t="s">
        <v>144</v>
      </c>
      <c r="D696" s="10">
        <v>388</v>
      </c>
      <c r="E696" s="10">
        <v>44075</v>
      </c>
      <c r="F696" s="10">
        <v>388</v>
      </c>
      <c r="G696" s="10">
        <v>194</v>
      </c>
    </row>
    <row r="697" spans="1:7" x14ac:dyDescent="0.25">
      <c r="A697" s="10">
        <v>5</v>
      </c>
      <c r="B697" s="10">
        <v>439030</v>
      </c>
      <c r="C697" s="10" t="s">
        <v>144</v>
      </c>
      <c r="D697" s="10">
        <v>345</v>
      </c>
      <c r="E697" s="10">
        <v>43739</v>
      </c>
      <c r="F697" s="10">
        <v>345</v>
      </c>
      <c r="G697" s="10">
        <v>172.5</v>
      </c>
    </row>
    <row r="698" spans="1:7" x14ac:dyDescent="0.25">
      <c r="A698" s="10">
        <v>5</v>
      </c>
      <c r="B698" s="10">
        <v>254540</v>
      </c>
      <c r="C698" s="10" t="s">
        <v>144</v>
      </c>
      <c r="D698" s="10">
        <v>334</v>
      </c>
      <c r="E698" s="10">
        <v>43800</v>
      </c>
      <c r="F698" s="10">
        <v>334</v>
      </c>
      <c r="G698" s="10">
        <v>167</v>
      </c>
    </row>
    <row r="699" spans="1:7" x14ac:dyDescent="0.25">
      <c r="A699" s="10">
        <v>2</v>
      </c>
      <c r="B699" s="10">
        <v>503591</v>
      </c>
      <c r="C699" s="10" t="s">
        <v>144</v>
      </c>
      <c r="D699" s="10">
        <v>322</v>
      </c>
      <c r="E699" s="10">
        <v>43709</v>
      </c>
      <c r="F699" s="10">
        <v>322</v>
      </c>
      <c r="G699" s="10">
        <v>161</v>
      </c>
    </row>
    <row r="700" spans="1:7" x14ac:dyDescent="0.25">
      <c r="A700" s="10">
        <v>4</v>
      </c>
      <c r="B700" s="10">
        <v>715966</v>
      </c>
      <c r="C700" s="10" t="s">
        <v>144</v>
      </c>
      <c r="D700" s="10">
        <v>293</v>
      </c>
      <c r="E700" s="10">
        <v>43862</v>
      </c>
      <c r="F700" s="10">
        <v>293</v>
      </c>
      <c r="G700" s="10">
        <v>146.5</v>
      </c>
    </row>
    <row r="701" spans="1:7" x14ac:dyDescent="0.25">
      <c r="A701" s="10">
        <v>2</v>
      </c>
      <c r="B701" s="10">
        <v>205221</v>
      </c>
      <c r="C701" s="10" t="s">
        <v>144</v>
      </c>
      <c r="D701" s="10">
        <v>200</v>
      </c>
      <c r="E701" s="10">
        <v>43952</v>
      </c>
      <c r="F701" s="10">
        <v>200</v>
      </c>
      <c r="G701" s="10">
        <v>100</v>
      </c>
    </row>
  </sheetData>
  <sortState xmlns:xlrd2="http://schemas.microsoft.com/office/spreadsheetml/2017/richdata2" ref="I2:I6">
    <sortCondition ref="I2:I6"/>
  </sortState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7FABB-70B7-46C6-B8A7-DDEDC1DF79AB}">
  <dimension ref="A1:D9"/>
  <sheetViews>
    <sheetView tabSelected="1" workbookViewId="0">
      <selection activeCell="C11" sqref="C11"/>
    </sheetView>
  </sheetViews>
  <sheetFormatPr defaultRowHeight="15" x14ac:dyDescent="0.25"/>
  <cols>
    <col min="1" max="1" width="13.7109375" bestFit="1" customWidth="1"/>
    <col min="2" max="2" width="25.140625" bestFit="1" customWidth="1"/>
    <col min="3" max="3" width="17.28515625" bestFit="1" customWidth="1"/>
    <col min="4" max="4" width="26.28515625" bestFit="1" customWidth="1"/>
  </cols>
  <sheetData>
    <row r="1" spans="1:4" x14ac:dyDescent="0.25">
      <c r="A1" s="23" t="s">
        <v>135</v>
      </c>
      <c r="B1" t="s">
        <v>151</v>
      </c>
    </row>
    <row r="3" spans="1:4" x14ac:dyDescent="0.25">
      <c r="A3" s="23" t="s">
        <v>146</v>
      </c>
      <c r="B3" t="s">
        <v>148</v>
      </c>
      <c r="C3" t="s">
        <v>149</v>
      </c>
      <c r="D3" t="s">
        <v>150</v>
      </c>
    </row>
    <row r="4" spans="1:4" x14ac:dyDescent="0.25">
      <c r="A4" s="4">
        <v>1</v>
      </c>
      <c r="B4" s="22">
        <v>521251</v>
      </c>
      <c r="C4" s="22">
        <v>92</v>
      </c>
      <c r="D4" s="24">
        <v>0.1111350022775969</v>
      </c>
    </row>
    <row r="5" spans="1:4" x14ac:dyDescent="0.25">
      <c r="A5" s="4">
        <v>2</v>
      </c>
      <c r="B5" s="22">
        <v>903407</v>
      </c>
      <c r="C5" s="22">
        <v>132</v>
      </c>
      <c r="D5" s="24">
        <v>0.19261380602166131</v>
      </c>
    </row>
    <row r="6" spans="1:4" x14ac:dyDescent="0.25">
      <c r="A6" s="4">
        <v>3</v>
      </c>
      <c r="B6" s="22">
        <v>1431191</v>
      </c>
      <c r="C6" s="22">
        <v>206</v>
      </c>
      <c r="D6" s="24">
        <v>0.30514169765559429</v>
      </c>
    </row>
    <row r="7" spans="1:4" x14ac:dyDescent="0.25">
      <c r="A7" s="4">
        <v>4</v>
      </c>
      <c r="B7" s="22">
        <v>1108643</v>
      </c>
      <c r="C7" s="22">
        <v>156</v>
      </c>
      <c r="D7" s="24">
        <v>0.23637180999181173</v>
      </c>
    </row>
    <row r="8" spans="1:4" x14ac:dyDescent="0.25">
      <c r="A8" s="4">
        <v>5</v>
      </c>
      <c r="B8" s="22">
        <v>725758.5</v>
      </c>
      <c r="C8" s="22">
        <v>114</v>
      </c>
      <c r="D8" s="24">
        <v>0.15473768405333574</v>
      </c>
    </row>
    <row r="9" spans="1:4" x14ac:dyDescent="0.25">
      <c r="A9" s="4" t="s">
        <v>147</v>
      </c>
      <c r="B9" s="22">
        <v>4690250.5</v>
      </c>
      <c r="C9" s="22">
        <v>700</v>
      </c>
      <c r="D9" s="24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247D3-EE42-496B-BB6B-0CBD9FD6359C}">
  <dimension ref="A1:K9"/>
  <sheetViews>
    <sheetView workbookViewId="0">
      <selection activeCell="B13" sqref="B13"/>
    </sheetView>
  </sheetViews>
  <sheetFormatPr defaultRowHeight="15" x14ac:dyDescent="0.25"/>
  <cols>
    <col min="1" max="1" width="18.42578125" customWidth="1"/>
    <col min="2" max="2" width="18.5703125" customWidth="1"/>
  </cols>
  <sheetData>
    <row r="1" spans="1:11" x14ac:dyDescent="0.25">
      <c r="A1" s="2" t="s">
        <v>8</v>
      </c>
      <c r="B1" s="2" t="s">
        <v>9</v>
      </c>
    </row>
    <row r="2" spans="1:11" x14ac:dyDescent="0.25">
      <c r="A2" t="s">
        <v>4</v>
      </c>
      <c r="B2" t="str">
        <f>TRIM(A2)</f>
        <v>Sourav Sutradhar</v>
      </c>
    </row>
    <row r="3" spans="1:11" x14ac:dyDescent="0.25">
      <c r="A3" t="s">
        <v>4</v>
      </c>
    </row>
    <row r="4" spans="1:11" x14ac:dyDescent="0.25">
      <c r="A4" t="s">
        <v>4</v>
      </c>
    </row>
    <row r="5" spans="1:11" x14ac:dyDescent="0.25">
      <c r="A5" t="s">
        <v>4</v>
      </c>
    </row>
    <row r="6" spans="1:11" x14ac:dyDescent="0.25">
      <c r="A6" t="s">
        <v>4</v>
      </c>
    </row>
    <row r="7" spans="1:11" x14ac:dyDescent="0.25">
      <c r="A7" t="s">
        <v>4</v>
      </c>
      <c r="D7" s="9" t="s">
        <v>6</v>
      </c>
      <c r="E7" s="9"/>
      <c r="F7" s="9"/>
      <c r="G7" s="9"/>
      <c r="H7" s="9"/>
      <c r="I7" s="9"/>
      <c r="J7" s="9"/>
      <c r="K7" s="9"/>
    </row>
    <row r="8" spans="1:11" x14ac:dyDescent="0.25">
      <c r="A8" t="s">
        <v>4</v>
      </c>
    </row>
    <row r="9" spans="1:11" x14ac:dyDescent="0.25">
      <c r="A9" t="s">
        <v>4</v>
      </c>
    </row>
  </sheetData>
  <mergeCells count="1">
    <mergeCell ref="D7:K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C01D1-2098-4718-81E7-D5D8ADCB96D9}">
  <dimension ref="A1:I11"/>
  <sheetViews>
    <sheetView workbookViewId="0">
      <selection activeCell="B15" sqref="B15"/>
    </sheetView>
  </sheetViews>
  <sheetFormatPr defaultRowHeight="15" x14ac:dyDescent="0.25"/>
  <cols>
    <col min="1" max="1" width="18.42578125" customWidth="1"/>
    <col min="2" max="2" width="18" customWidth="1"/>
  </cols>
  <sheetData>
    <row r="1" spans="1:9" x14ac:dyDescent="0.25">
      <c r="A1" t="s">
        <v>10</v>
      </c>
      <c r="B1" t="s">
        <v>11</v>
      </c>
    </row>
    <row r="2" spans="1:9" x14ac:dyDescent="0.25">
      <c r="A2">
        <v>3</v>
      </c>
      <c r="B2">
        <v>1</v>
      </c>
    </row>
    <row r="3" spans="1:9" x14ac:dyDescent="0.25">
      <c r="A3">
        <v>2</v>
      </c>
      <c r="B3">
        <v>2</v>
      </c>
    </row>
    <row r="4" spans="1:9" x14ac:dyDescent="0.25">
      <c r="A4">
        <v>4</v>
      </c>
      <c r="B4">
        <v>3</v>
      </c>
    </row>
    <row r="5" spans="1:9" x14ac:dyDescent="0.25">
      <c r="A5">
        <v>1</v>
      </c>
      <c r="B5">
        <v>4</v>
      </c>
    </row>
    <row r="6" spans="1:9" x14ac:dyDescent="0.25">
      <c r="A6">
        <v>7</v>
      </c>
      <c r="B6">
        <v>5</v>
      </c>
    </row>
    <row r="7" spans="1:9" x14ac:dyDescent="0.25">
      <c r="A7">
        <v>8</v>
      </c>
      <c r="B7">
        <v>7</v>
      </c>
    </row>
    <row r="8" spans="1:9" x14ac:dyDescent="0.25">
      <c r="A8">
        <v>5</v>
      </c>
      <c r="B8">
        <v>8</v>
      </c>
    </row>
    <row r="11" spans="1:9" x14ac:dyDescent="0.25">
      <c r="D11" s="9" t="s">
        <v>12</v>
      </c>
      <c r="E11" s="9"/>
      <c r="F11" s="9"/>
      <c r="G11" s="9"/>
      <c r="H11" s="9"/>
      <c r="I11" s="9"/>
    </row>
  </sheetData>
  <sortState xmlns:xlrd2="http://schemas.microsoft.com/office/spreadsheetml/2017/richdata2" ref="B2:B8">
    <sortCondition ref="B2:B8"/>
  </sortState>
  <mergeCells count="1">
    <mergeCell ref="D11:I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D5AA-6548-4F38-B98D-6CC964475EF1}">
  <dimension ref="A1:L15"/>
  <sheetViews>
    <sheetView workbookViewId="0">
      <selection activeCell="F11" sqref="F11"/>
    </sheetView>
  </sheetViews>
  <sheetFormatPr defaultRowHeight="15" x14ac:dyDescent="0.25"/>
  <cols>
    <col min="2" max="2" width="18.5703125" customWidth="1"/>
    <col min="4" max="4" width="16.7109375" customWidth="1"/>
    <col min="5" max="5" width="19.7109375" customWidth="1"/>
    <col min="6" max="6" width="18.42578125" customWidth="1"/>
  </cols>
  <sheetData>
    <row r="1" spans="1:12" x14ac:dyDescent="0.25">
      <c r="A1" s="1" t="s">
        <v>13</v>
      </c>
      <c r="B1" t="s">
        <v>14</v>
      </c>
      <c r="C1" t="s">
        <v>16</v>
      </c>
      <c r="D1" t="s">
        <v>16</v>
      </c>
      <c r="E1" t="s">
        <v>14</v>
      </c>
      <c r="F1" t="s">
        <v>18</v>
      </c>
    </row>
    <row r="2" spans="1:12" x14ac:dyDescent="0.25">
      <c r="A2">
        <v>1101</v>
      </c>
      <c r="B2" t="str">
        <f>TEXT(A2,"####")</f>
        <v>1101</v>
      </c>
      <c r="C2">
        <f>VALUE(B2)</f>
        <v>1101</v>
      </c>
      <c r="D2">
        <v>1101.6789000000001</v>
      </c>
      <c r="E2" t="str">
        <f>TEXT(D2,"####.####")</f>
        <v>1101.6789</v>
      </c>
      <c r="F2">
        <f>ROUND(VALUE(E2),2)</f>
        <v>1101.68</v>
      </c>
    </row>
    <row r="3" spans="1:12" x14ac:dyDescent="0.25">
      <c r="A3">
        <v>1102</v>
      </c>
    </row>
    <row r="4" spans="1:12" x14ac:dyDescent="0.25">
      <c r="A4">
        <v>1103</v>
      </c>
    </row>
    <row r="5" spans="1:12" x14ac:dyDescent="0.25">
      <c r="A5">
        <v>1104</v>
      </c>
    </row>
    <row r="6" spans="1:12" x14ac:dyDescent="0.25">
      <c r="A6">
        <v>1105</v>
      </c>
    </row>
    <row r="7" spans="1:12" x14ac:dyDescent="0.25">
      <c r="A7">
        <v>1106</v>
      </c>
    </row>
    <row r="8" spans="1:12" x14ac:dyDescent="0.25">
      <c r="A8">
        <v>1107</v>
      </c>
    </row>
    <row r="9" spans="1:12" x14ac:dyDescent="0.25">
      <c r="A9">
        <v>1108</v>
      </c>
    </row>
    <row r="14" spans="1:12" x14ac:dyDescent="0.25">
      <c r="D14" s="9" t="s">
        <v>15</v>
      </c>
      <c r="E14" s="9"/>
      <c r="F14" s="9"/>
      <c r="G14" s="9"/>
      <c r="H14" s="9"/>
      <c r="I14" s="9"/>
      <c r="J14" s="9"/>
      <c r="K14" s="9"/>
      <c r="L14" s="9"/>
    </row>
    <row r="15" spans="1:12" x14ac:dyDescent="0.25">
      <c r="D15" s="9" t="s">
        <v>17</v>
      </c>
      <c r="E15" s="9"/>
      <c r="F15" s="9"/>
      <c r="G15" s="9"/>
      <c r="H15" s="9"/>
      <c r="I15" s="9"/>
      <c r="J15" s="9"/>
      <c r="K15" s="9"/>
    </row>
  </sheetData>
  <sortState xmlns:xlrd2="http://schemas.microsoft.com/office/spreadsheetml/2017/richdata2" ref="B2:B7">
    <sortCondition ref="B2:B7"/>
  </sortState>
  <mergeCells count="2">
    <mergeCell ref="D14:L14"/>
    <mergeCell ref="D15:K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F9809-C61A-4462-A9BA-51F6285BD0A6}">
  <dimension ref="A1:F11"/>
  <sheetViews>
    <sheetView workbookViewId="0">
      <selection activeCell="F12" sqref="F12"/>
    </sheetView>
  </sheetViews>
  <sheetFormatPr defaultRowHeight="15" x14ac:dyDescent="0.25"/>
  <cols>
    <col min="1" max="1" width="19.28515625" customWidth="1"/>
    <col min="2" max="2" width="18.5703125" customWidth="1"/>
    <col min="3" max="3" width="21.28515625" customWidth="1"/>
    <col min="4" max="4" width="22.28515625" customWidth="1"/>
    <col min="5" max="5" width="21.42578125" customWidth="1"/>
    <col min="6" max="6" width="18.42578125" customWidth="1"/>
  </cols>
  <sheetData>
    <row r="1" spans="1:6" x14ac:dyDescent="0.25">
      <c r="A1" t="s">
        <v>19</v>
      </c>
      <c r="B1" t="s">
        <v>20</v>
      </c>
      <c r="C1" t="s">
        <v>21</v>
      </c>
      <c r="D1" t="s">
        <v>29</v>
      </c>
      <c r="E1" t="s">
        <v>30</v>
      </c>
      <c r="F1" t="s">
        <v>33</v>
      </c>
    </row>
    <row r="2" spans="1:6" x14ac:dyDescent="0.25">
      <c r="A2" t="s">
        <v>0</v>
      </c>
      <c r="B2" t="s">
        <v>22</v>
      </c>
      <c r="C2" t="str">
        <f>CONCATENATE(A2," ",B2)</f>
        <v>Sourav Sutradhar</v>
      </c>
      <c r="D2" t="str">
        <f>UPPER(C2)</f>
        <v>SOURAV SUTRADHAR</v>
      </c>
      <c r="E2" t="str">
        <f>LOWER(D2)</f>
        <v>sourav sutradhar</v>
      </c>
      <c r="F2" t="str">
        <f>PROPER(E2)</f>
        <v>Sourav Sutradhar</v>
      </c>
    </row>
    <row r="3" spans="1:6" x14ac:dyDescent="0.25">
      <c r="A3" t="s">
        <v>23</v>
      </c>
      <c r="B3" t="s">
        <v>24</v>
      </c>
      <c r="C3" t="str">
        <f t="shared" ref="C3:C5" si="0">CONCATENATE(A3," ",B3)</f>
        <v>Gagndeep Kumar</v>
      </c>
      <c r="D3" t="str">
        <f t="shared" ref="D3:D5" si="1">UPPER(C3)</f>
        <v>GAGNDEEP KUMAR</v>
      </c>
      <c r="E3" t="str">
        <f t="shared" ref="E3:E5" si="2">LOWER(D3)</f>
        <v>gagndeep kumar</v>
      </c>
      <c r="F3" t="str">
        <f t="shared" ref="F3:F5" si="3">PROPER(E3)</f>
        <v>Gagndeep Kumar</v>
      </c>
    </row>
    <row r="4" spans="1:6" x14ac:dyDescent="0.25">
      <c r="A4" t="s">
        <v>25</v>
      </c>
      <c r="B4" t="s">
        <v>22</v>
      </c>
      <c r="C4" t="str">
        <f t="shared" si="0"/>
        <v>Kritartha Sutradhar</v>
      </c>
      <c r="D4" t="str">
        <f t="shared" si="1"/>
        <v>KRITARTHA SUTRADHAR</v>
      </c>
      <c r="E4" t="str">
        <f t="shared" si="2"/>
        <v>kritartha sutradhar</v>
      </c>
      <c r="F4" t="str">
        <f t="shared" si="3"/>
        <v>Kritartha Sutradhar</v>
      </c>
    </row>
    <row r="5" spans="1:6" x14ac:dyDescent="0.25">
      <c r="A5" t="s">
        <v>26</v>
      </c>
      <c r="B5" t="s">
        <v>27</v>
      </c>
      <c r="C5" t="str">
        <f t="shared" si="0"/>
        <v>Thakur Acharya</v>
      </c>
      <c r="D5" t="str">
        <f t="shared" si="1"/>
        <v>THAKUR ACHARYA</v>
      </c>
      <c r="E5" t="str">
        <f t="shared" si="2"/>
        <v>thakur acharya</v>
      </c>
      <c r="F5" t="str">
        <f t="shared" si="3"/>
        <v>Thakur Acharya</v>
      </c>
    </row>
    <row r="8" spans="1:6" x14ac:dyDescent="0.25">
      <c r="C8" s="9" t="s">
        <v>28</v>
      </c>
      <c r="D8" s="9"/>
      <c r="E8" s="9"/>
    </row>
    <row r="9" spans="1:6" x14ac:dyDescent="0.25">
      <c r="C9" s="9" t="s">
        <v>31</v>
      </c>
      <c r="D9" s="9"/>
    </row>
    <row r="10" spans="1:6" x14ac:dyDescent="0.25">
      <c r="C10" s="9" t="s">
        <v>32</v>
      </c>
      <c r="D10" s="9"/>
    </row>
    <row r="11" spans="1:6" x14ac:dyDescent="0.25">
      <c r="C11" s="9" t="s">
        <v>34</v>
      </c>
      <c r="D11" s="9"/>
    </row>
  </sheetData>
  <mergeCells count="4">
    <mergeCell ref="C8:E8"/>
    <mergeCell ref="C9:D9"/>
    <mergeCell ref="C10:D10"/>
    <mergeCell ref="C11:D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35DC3-B856-4158-A62C-918D06E3EA68}">
  <dimension ref="A1:F18"/>
  <sheetViews>
    <sheetView workbookViewId="0">
      <selection activeCell="D17" sqref="D17"/>
    </sheetView>
  </sheetViews>
  <sheetFormatPr defaultRowHeight="15" x14ac:dyDescent="0.25"/>
  <cols>
    <col min="1" max="1" width="22.85546875" customWidth="1"/>
    <col min="2" max="2" width="23.28515625" customWidth="1"/>
    <col min="3" max="3" width="31" customWidth="1"/>
    <col min="4" max="4" width="25.42578125" customWidth="1"/>
    <col min="5" max="5" width="32.7109375" customWidth="1"/>
    <col min="6" max="6" width="28.28515625" customWidth="1"/>
  </cols>
  <sheetData>
    <row r="1" spans="1:6" x14ac:dyDescent="0.25">
      <c r="A1" t="s">
        <v>7</v>
      </c>
      <c r="B1" t="s">
        <v>49</v>
      </c>
      <c r="C1" t="s">
        <v>50</v>
      </c>
      <c r="D1" t="s">
        <v>21</v>
      </c>
      <c r="E1" t="s">
        <v>51</v>
      </c>
      <c r="F1" t="s">
        <v>53</v>
      </c>
    </row>
    <row r="2" spans="1:6" x14ac:dyDescent="0.25">
      <c r="A2" t="s">
        <v>35</v>
      </c>
      <c r="B2">
        <f>LEN(A2)</f>
        <v>19</v>
      </c>
      <c r="C2" t="str">
        <f>RIGHT(A2,B2-B$17)</f>
        <v>Sourav</v>
      </c>
      <c r="D2" t="str">
        <f>CONCATENATE(C2," ","Sutradhar")</f>
        <v>Sourav Sutradhar</v>
      </c>
      <c r="E2" t="str">
        <f>LEFT(D2,LEN(D2)-B$18)</f>
        <v>Sourav</v>
      </c>
      <c r="F2" t="str">
        <f>SUBSTITUTE(A2,"-",":")</f>
        <v>My name is : Sourav</v>
      </c>
    </row>
    <row r="3" spans="1:6" x14ac:dyDescent="0.25">
      <c r="A3" t="s">
        <v>36</v>
      </c>
      <c r="B3">
        <f t="shared" ref="B3:B14" si="0">LEN(A3)</f>
        <v>22</v>
      </c>
      <c r="C3" t="str">
        <f t="shared" ref="C3:C14" si="1">RIGHT(A3,B3-B$17)</f>
        <v>Kritartha</v>
      </c>
      <c r="D3" t="str">
        <f t="shared" ref="D3:D14" si="2">CONCATENATE(C3," ","Sutradhar")</f>
        <v>Kritartha Sutradhar</v>
      </c>
      <c r="E3" t="str">
        <f t="shared" ref="E3:E14" si="3">LEFT(D3,LEN(D3)-B$18)</f>
        <v>Kritartha</v>
      </c>
      <c r="F3" t="str">
        <f t="shared" ref="F3:F14" si="4">SUBSTITUTE(A3,"-",":")</f>
        <v>My name is : Kritartha</v>
      </c>
    </row>
    <row r="4" spans="1:6" x14ac:dyDescent="0.25">
      <c r="A4" t="s">
        <v>37</v>
      </c>
      <c r="B4">
        <f t="shared" si="0"/>
        <v>19</v>
      </c>
      <c r="C4" t="str">
        <f t="shared" si="1"/>
        <v>Tahkur</v>
      </c>
      <c r="D4" t="str">
        <f t="shared" si="2"/>
        <v>Tahkur Sutradhar</v>
      </c>
      <c r="E4" t="str">
        <f t="shared" si="3"/>
        <v>Tahkur</v>
      </c>
      <c r="F4" t="str">
        <f t="shared" si="4"/>
        <v>My name is : Tahkur</v>
      </c>
    </row>
    <row r="5" spans="1:6" x14ac:dyDescent="0.25">
      <c r="A5" t="s">
        <v>38</v>
      </c>
      <c r="B5">
        <f t="shared" si="0"/>
        <v>22</v>
      </c>
      <c r="C5" t="str">
        <f t="shared" si="1"/>
        <v>Gagandeep</v>
      </c>
      <c r="D5" t="str">
        <f t="shared" si="2"/>
        <v>Gagandeep Sutradhar</v>
      </c>
      <c r="E5" t="str">
        <f t="shared" si="3"/>
        <v>Gagandeep</v>
      </c>
      <c r="F5" t="str">
        <f t="shared" si="4"/>
        <v>My name is : Gagandeep</v>
      </c>
    </row>
    <row r="6" spans="1:6" x14ac:dyDescent="0.25">
      <c r="A6" t="s">
        <v>39</v>
      </c>
      <c r="B6">
        <f t="shared" si="0"/>
        <v>19</v>
      </c>
      <c r="C6" t="str">
        <f t="shared" si="1"/>
        <v>Pranav</v>
      </c>
      <c r="D6" t="str">
        <f t="shared" si="2"/>
        <v>Pranav Sutradhar</v>
      </c>
      <c r="E6" t="str">
        <f t="shared" si="3"/>
        <v>Pranav</v>
      </c>
      <c r="F6" t="str">
        <f t="shared" si="4"/>
        <v>My name is : Pranav</v>
      </c>
    </row>
    <row r="7" spans="1:6" x14ac:dyDescent="0.25">
      <c r="A7" t="s">
        <v>40</v>
      </c>
      <c r="B7">
        <f t="shared" si="0"/>
        <v>18</v>
      </c>
      <c r="C7" t="str">
        <f t="shared" si="1"/>
        <v>Ritik</v>
      </c>
      <c r="D7" t="str">
        <f t="shared" si="2"/>
        <v>Ritik Sutradhar</v>
      </c>
      <c r="E7" t="str">
        <f t="shared" si="3"/>
        <v>Ritik</v>
      </c>
      <c r="F7" t="str">
        <f t="shared" si="4"/>
        <v>My name is : Ritik</v>
      </c>
    </row>
    <row r="8" spans="1:6" x14ac:dyDescent="0.25">
      <c r="A8" t="s">
        <v>41</v>
      </c>
      <c r="B8">
        <f t="shared" si="0"/>
        <v>18</v>
      </c>
      <c r="C8" t="str">
        <f t="shared" si="1"/>
        <v>Rahul</v>
      </c>
      <c r="D8" t="str">
        <f t="shared" si="2"/>
        <v>Rahul Sutradhar</v>
      </c>
      <c r="E8" t="str">
        <f t="shared" si="3"/>
        <v>Rahul</v>
      </c>
      <c r="F8" t="str">
        <f t="shared" si="4"/>
        <v>My name is : Rahul</v>
      </c>
    </row>
    <row r="9" spans="1:6" x14ac:dyDescent="0.25">
      <c r="A9" t="s">
        <v>42</v>
      </c>
      <c r="B9">
        <f t="shared" si="0"/>
        <v>19</v>
      </c>
      <c r="C9" t="str">
        <f t="shared" si="1"/>
        <v>Gourav</v>
      </c>
      <c r="D9" t="str">
        <f t="shared" si="2"/>
        <v>Gourav Sutradhar</v>
      </c>
      <c r="E9" t="str">
        <f t="shared" si="3"/>
        <v>Gourav</v>
      </c>
      <c r="F9" t="str">
        <f t="shared" si="4"/>
        <v>My name is : Gourav</v>
      </c>
    </row>
    <row r="10" spans="1:6" x14ac:dyDescent="0.25">
      <c r="A10" t="s">
        <v>43</v>
      </c>
      <c r="B10">
        <f t="shared" si="0"/>
        <v>19</v>
      </c>
      <c r="C10" t="str">
        <f t="shared" si="1"/>
        <v>Prince</v>
      </c>
      <c r="D10" t="str">
        <f t="shared" si="2"/>
        <v>Prince Sutradhar</v>
      </c>
      <c r="E10" t="str">
        <f t="shared" si="3"/>
        <v>Prince</v>
      </c>
      <c r="F10" t="str">
        <f t="shared" si="4"/>
        <v>My name is : Prince</v>
      </c>
    </row>
    <row r="11" spans="1:6" x14ac:dyDescent="0.25">
      <c r="A11" t="s">
        <v>44</v>
      </c>
      <c r="B11">
        <f t="shared" si="0"/>
        <v>20</v>
      </c>
      <c r="C11" t="str">
        <f t="shared" si="1"/>
        <v>Anubhav</v>
      </c>
      <c r="D11" t="str">
        <f t="shared" si="2"/>
        <v>Anubhav Sutradhar</v>
      </c>
      <c r="E11" t="str">
        <f t="shared" si="3"/>
        <v>Anubhav</v>
      </c>
      <c r="F11" t="str">
        <f t="shared" si="4"/>
        <v>My name is : Anubhav</v>
      </c>
    </row>
    <row r="12" spans="1:6" x14ac:dyDescent="0.25">
      <c r="A12" t="s">
        <v>45</v>
      </c>
      <c r="B12">
        <f t="shared" si="0"/>
        <v>21</v>
      </c>
      <c r="C12" t="str">
        <f t="shared" si="1"/>
        <v>Avhinash</v>
      </c>
      <c r="D12" t="str">
        <f t="shared" si="2"/>
        <v>Avhinash Sutradhar</v>
      </c>
      <c r="E12" t="str">
        <f t="shared" si="3"/>
        <v>Avhinash</v>
      </c>
      <c r="F12" t="str">
        <f t="shared" si="4"/>
        <v>My name is : Avhinash</v>
      </c>
    </row>
    <row r="13" spans="1:6" x14ac:dyDescent="0.25">
      <c r="A13" t="s">
        <v>46</v>
      </c>
      <c r="B13">
        <f t="shared" si="0"/>
        <v>19</v>
      </c>
      <c r="C13" t="str">
        <f t="shared" si="1"/>
        <v>Chetan</v>
      </c>
      <c r="D13" t="str">
        <f t="shared" si="2"/>
        <v>Chetan Sutradhar</v>
      </c>
      <c r="E13" t="str">
        <f t="shared" si="3"/>
        <v>Chetan</v>
      </c>
      <c r="F13" t="str">
        <f t="shared" si="4"/>
        <v>My name is : Chetan</v>
      </c>
    </row>
    <row r="14" spans="1:6" x14ac:dyDescent="0.25">
      <c r="A14" t="s">
        <v>47</v>
      </c>
      <c r="B14">
        <f t="shared" si="0"/>
        <v>18</v>
      </c>
      <c r="C14" t="str">
        <f t="shared" si="1"/>
        <v>Mohit</v>
      </c>
      <c r="D14" t="str">
        <f t="shared" si="2"/>
        <v>Mohit Sutradhar</v>
      </c>
      <c r="E14" t="str">
        <f t="shared" si="3"/>
        <v>Mohit</v>
      </c>
      <c r="F14" t="str">
        <f t="shared" si="4"/>
        <v>My name is : Mohit</v>
      </c>
    </row>
    <row r="17" spans="1:2" x14ac:dyDescent="0.25">
      <c r="A17" t="s">
        <v>48</v>
      </c>
      <c r="B17">
        <f>LEN("My name is - ")</f>
        <v>13</v>
      </c>
    </row>
    <row r="18" spans="1:2" x14ac:dyDescent="0.25">
      <c r="A18" t="s">
        <v>52</v>
      </c>
      <c r="B18">
        <f>LEN(" Sutradhar")</f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FE1F4-27D1-4976-93F1-1BC89339939B}">
  <dimension ref="A1:F10"/>
  <sheetViews>
    <sheetView workbookViewId="0">
      <selection activeCell="F10" sqref="A1:F10"/>
    </sheetView>
  </sheetViews>
  <sheetFormatPr defaultRowHeight="17.25" customHeight="1" x14ac:dyDescent="0.25"/>
  <cols>
    <col min="1" max="1" width="36.42578125" customWidth="1"/>
    <col min="2" max="2" width="17.5703125" customWidth="1"/>
    <col min="3" max="3" width="19.42578125" customWidth="1"/>
    <col min="5" max="5" width="10.7109375" customWidth="1"/>
  </cols>
  <sheetData>
    <row r="1" spans="1:6" ht="17.25" customHeight="1" x14ac:dyDescent="0.25">
      <c r="A1" t="s">
        <v>54</v>
      </c>
      <c r="B1" t="s">
        <v>64</v>
      </c>
      <c r="C1" t="s">
        <v>65</v>
      </c>
    </row>
    <row r="2" spans="1:6" ht="17.25" customHeight="1" x14ac:dyDescent="0.25">
      <c r="A2" t="s">
        <v>55</v>
      </c>
      <c r="B2" s="6">
        <f ca="1">TODAY()</f>
        <v>45458</v>
      </c>
      <c r="C2" s="7">
        <f ca="1">NOW()</f>
        <v>45458.685234606484</v>
      </c>
    </row>
    <row r="3" spans="1:6" ht="17.25" customHeight="1" x14ac:dyDescent="0.25">
      <c r="A3" t="s">
        <v>56</v>
      </c>
      <c r="B3">
        <f ca="1">DAY(B2)</f>
        <v>15</v>
      </c>
      <c r="C3">
        <f ca="1">MONTH(B2)</f>
        <v>6</v>
      </c>
      <c r="D3">
        <f ca="1">YEAR(B2)</f>
        <v>2024</v>
      </c>
    </row>
    <row r="4" spans="1:6" ht="17.25" customHeight="1" x14ac:dyDescent="0.25">
      <c r="A4" t="s">
        <v>57</v>
      </c>
      <c r="B4" s="6">
        <f ca="1">DATE(D3,C3,B3)</f>
        <v>45458</v>
      </c>
      <c r="C4" t="s">
        <v>66</v>
      </c>
    </row>
    <row r="5" spans="1:6" ht="17.25" customHeight="1" x14ac:dyDescent="0.25">
      <c r="A5" t="s">
        <v>58</v>
      </c>
      <c r="B5" s="6">
        <f ca="1">B4+1</f>
        <v>45459</v>
      </c>
    </row>
    <row r="6" spans="1:6" ht="17.25" customHeight="1" x14ac:dyDescent="0.25">
      <c r="A6" t="s">
        <v>59</v>
      </c>
      <c r="B6" s="6">
        <f ca="1">B4-1</f>
        <v>45457</v>
      </c>
    </row>
    <row r="7" spans="1:6" ht="17.25" customHeight="1" x14ac:dyDescent="0.25">
      <c r="A7" t="s">
        <v>60</v>
      </c>
      <c r="B7" s="6">
        <f ca="1">EDATE(B6,3)</f>
        <v>45549</v>
      </c>
    </row>
    <row r="8" spans="1:6" ht="17.25" customHeight="1" x14ac:dyDescent="0.25">
      <c r="A8" t="s">
        <v>61</v>
      </c>
      <c r="B8" s="6">
        <f ca="1">EDATE(B7,-1)</f>
        <v>45518</v>
      </c>
    </row>
    <row r="9" spans="1:6" ht="17.25" customHeight="1" x14ac:dyDescent="0.25">
      <c r="A9" t="s">
        <v>62</v>
      </c>
      <c r="B9" s="6">
        <f ca="1">EDATE(B8,48)</f>
        <v>46979</v>
      </c>
    </row>
    <row r="10" spans="1:6" ht="17.25" customHeight="1" x14ac:dyDescent="0.25">
      <c r="A10" t="s">
        <v>63</v>
      </c>
      <c r="B10" s="6">
        <f ca="1">EDATE(B9,-24)</f>
        <v>46248</v>
      </c>
      <c r="C10" t="s">
        <v>67</v>
      </c>
      <c r="E10" t="s">
        <v>68</v>
      </c>
      <c r="F10">
        <f ca="1">B10-B4</f>
        <v>790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F6893-85B9-4D66-AAB2-ACAE559E2F98}">
  <dimension ref="A1:C21"/>
  <sheetViews>
    <sheetView topLeftCell="A10" workbookViewId="0">
      <selection activeCell="F19" sqref="F19"/>
    </sheetView>
  </sheetViews>
  <sheetFormatPr defaultRowHeight="15" x14ac:dyDescent="0.25"/>
  <cols>
    <col min="1" max="1" width="20.5703125" customWidth="1"/>
    <col min="2" max="2" width="25.140625" customWidth="1"/>
    <col min="3" max="3" width="20.7109375" customWidth="1"/>
    <col min="4" max="4" width="20.28515625" customWidth="1"/>
    <col min="5" max="5" width="14.7109375" customWidth="1"/>
  </cols>
  <sheetData>
    <row r="1" spans="1:3" x14ac:dyDescent="0.25">
      <c r="A1" t="s">
        <v>69</v>
      </c>
      <c r="B1" s="6">
        <f ca="1">TODAY()</f>
        <v>45458</v>
      </c>
    </row>
    <row r="2" spans="1:3" x14ac:dyDescent="0.25">
      <c r="A2" t="s">
        <v>70</v>
      </c>
      <c r="B2" s="6">
        <v>46606</v>
      </c>
      <c r="C2" s="7"/>
    </row>
    <row r="4" spans="1:3" x14ac:dyDescent="0.25">
      <c r="A4">
        <f ca="1">DATEDIF(B1,B2,"y")</f>
        <v>3</v>
      </c>
      <c r="B4" s="6" t="s">
        <v>71</v>
      </c>
    </row>
    <row r="5" spans="1:3" x14ac:dyDescent="0.25">
      <c r="A5">
        <f ca="1">DATEDIF(B1,B2,"ym")</f>
        <v>1</v>
      </c>
      <c r="B5" s="6" t="s">
        <v>72</v>
      </c>
    </row>
    <row r="6" spans="1:3" x14ac:dyDescent="0.25">
      <c r="A6">
        <f ca="1">DATEDIF(B1,B2,"md")</f>
        <v>23</v>
      </c>
      <c r="B6" s="6" t="s">
        <v>73</v>
      </c>
    </row>
    <row r="7" spans="1:3" x14ac:dyDescent="0.25">
      <c r="B7" s="6"/>
    </row>
    <row r="8" spans="1:3" x14ac:dyDescent="0.25">
      <c r="B8" s="6"/>
    </row>
    <row r="9" spans="1:3" x14ac:dyDescent="0.25">
      <c r="B9" s="6"/>
    </row>
    <row r="10" spans="1:3" x14ac:dyDescent="0.25">
      <c r="A10" t="s">
        <v>74</v>
      </c>
      <c r="B10" s="6">
        <v>36732</v>
      </c>
    </row>
    <row r="11" spans="1:3" x14ac:dyDescent="0.25">
      <c r="A11" t="s">
        <v>75</v>
      </c>
      <c r="B11" s="6">
        <f ca="1">TODAY()</f>
        <v>45458</v>
      </c>
    </row>
    <row r="14" spans="1:3" x14ac:dyDescent="0.25">
      <c r="A14">
        <f ca="1">DATEDIF(B10,B11,"y")</f>
        <v>23</v>
      </c>
      <c r="B14" t="s">
        <v>76</v>
      </c>
    </row>
    <row r="15" spans="1:3" x14ac:dyDescent="0.25">
      <c r="A15">
        <f ca="1">DATEDIF(B10,B11,"ym")</f>
        <v>10</v>
      </c>
      <c r="B15" t="s">
        <v>77</v>
      </c>
    </row>
    <row r="16" spans="1:3" x14ac:dyDescent="0.25">
      <c r="A16">
        <f ca="1">DATEDIF(B10,B11,"md")</f>
        <v>21</v>
      </c>
      <c r="B16" t="s">
        <v>78</v>
      </c>
    </row>
    <row r="17" spans="1:2" x14ac:dyDescent="0.25">
      <c r="A17">
        <f ca="1">DATEDIF(B10,B11,"d")</f>
        <v>8726</v>
      </c>
      <c r="B17" t="s">
        <v>79</v>
      </c>
    </row>
    <row r="18" spans="1:2" x14ac:dyDescent="0.25">
      <c r="A18">
        <f ca="1">DATEDIF(B10,B11,"m")</f>
        <v>286</v>
      </c>
      <c r="B18" t="s">
        <v>80</v>
      </c>
    </row>
    <row r="21" spans="1:2" x14ac:dyDescent="0.25">
      <c r="B21" t="str">
        <f ca="1">CONCATENATE(A14,"/",A15,"/",A16,"/",A17,"/",A18)</f>
        <v>23/10/21/8726/286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AC92-8EC8-481A-906B-CA1FB0E248C6}">
  <dimension ref="A1:E18"/>
  <sheetViews>
    <sheetView workbookViewId="0">
      <selection activeCell="F15" sqref="F15"/>
    </sheetView>
  </sheetViews>
  <sheetFormatPr defaultRowHeight="15" x14ac:dyDescent="0.25"/>
  <cols>
    <col min="1" max="1" width="14.28515625" style="10" customWidth="1"/>
    <col min="2" max="2" width="19.5703125" style="10" customWidth="1"/>
    <col min="3" max="3" width="18.85546875" style="10" customWidth="1"/>
    <col min="4" max="4" width="9.140625" style="10"/>
    <col min="5" max="5" width="14.85546875" style="10" customWidth="1"/>
    <col min="6" max="16384" width="9.140625" style="10"/>
  </cols>
  <sheetData>
    <row r="1" spans="1:5" x14ac:dyDescent="0.25">
      <c r="A1" s="12" t="s">
        <v>84</v>
      </c>
      <c r="B1" s="12" t="s">
        <v>81</v>
      </c>
      <c r="C1" s="12" t="s">
        <v>85</v>
      </c>
      <c r="D1" s="13" t="s">
        <v>82</v>
      </c>
      <c r="E1" s="12" t="s">
        <v>83</v>
      </c>
    </row>
    <row r="2" spans="1:5" x14ac:dyDescent="0.25">
      <c r="A2" s="10">
        <v>1</v>
      </c>
      <c r="B2" s="11">
        <v>45505</v>
      </c>
      <c r="C2" s="10" t="s">
        <v>86</v>
      </c>
      <c r="D2" s="10">
        <v>21000</v>
      </c>
      <c r="E2" s="10" t="s">
        <v>91</v>
      </c>
    </row>
    <row r="3" spans="1:5" x14ac:dyDescent="0.25">
      <c r="A3" s="10">
        <v>2</v>
      </c>
      <c r="B3" s="11">
        <v>45535</v>
      </c>
      <c r="C3" s="10" t="s">
        <v>87</v>
      </c>
      <c r="D3" s="10">
        <v>6000</v>
      </c>
      <c r="E3" s="10" t="s">
        <v>91</v>
      </c>
    </row>
    <row r="4" spans="1:5" x14ac:dyDescent="0.25">
      <c r="A4" s="10">
        <v>3</v>
      </c>
      <c r="B4" s="11">
        <v>45535</v>
      </c>
      <c r="C4" s="10" t="s">
        <v>88</v>
      </c>
      <c r="D4" s="10">
        <v>8000</v>
      </c>
      <c r="E4" s="10" t="s">
        <v>92</v>
      </c>
    </row>
    <row r="5" spans="1:5" x14ac:dyDescent="0.25">
      <c r="A5" s="10">
        <v>4</v>
      </c>
      <c r="B5" s="11">
        <v>45535</v>
      </c>
      <c r="C5" s="10" t="s">
        <v>94</v>
      </c>
      <c r="D5" s="10">
        <v>5000</v>
      </c>
      <c r="E5" s="10" t="s">
        <v>92</v>
      </c>
    </row>
    <row r="6" spans="1:5" x14ac:dyDescent="0.25">
      <c r="A6" s="10">
        <v>5</v>
      </c>
      <c r="B6" s="11">
        <v>45535</v>
      </c>
      <c r="C6" s="10" t="s">
        <v>95</v>
      </c>
      <c r="D6" s="10">
        <v>2000</v>
      </c>
      <c r="E6" s="10" t="s">
        <v>92</v>
      </c>
    </row>
    <row r="7" spans="1:5" x14ac:dyDescent="0.25">
      <c r="A7" s="10">
        <v>6</v>
      </c>
      <c r="B7" s="11">
        <v>45535</v>
      </c>
      <c r="C7" s="10" t="s">
        <v>89</v>
      </c>
      <c r="D7" s="10">
        <v>10000</v>
      </c>
      <c r="E7" s="10" t="s">
        <v>92</v>
      </c>
    </row>
    <row r="8" spans="1:5" x14ac:dyDescent="0.25">
      <c r="A8" s="10">
        <v>7</v>
      </c>
      <c r="B8" s="11">
        <v>45535</v>
      </c>
      <c r="C8" s="10" t="s">
        <v>90</v>
      </c>
      <c r="D8" s="10">
        <v>30000</v>
      </c>
      <c r="E8" s="10" t="s">
        <v>93</v>
      </c>
    </row>
    <row r="9" spans="1:5" x14ac:dyDescent="0.25">
      <c r="D9" s="10">
        <f>SUM(D2:D8)</f>
        <v>82000</v>
      </c>
    </row>
    <row r="11" spans="1:5" x14ac:dyDescent="0.25">
      <c r="A11" s="14" t="s">
        <v>85</v>
      </c>
      <c r="B11" s="14" t="s">
        <v>82</v>
      </c>
    </row>
    <row r="12" spans="1:5" x14ac:dyDescent="0.25">
      <c r="A12" s="10" t="s">
        <v>89</v>
      </c>
      <c r="B12" s="10">
        <f>VLOOKUP(A12,$C$1:$E$8,2,0)</f>
        <v>10000</v>
      </c>
    </row>
    <row r="13" spans="1:5" x14ac:dyDescent="0.25">
      <c r="A13" s="10" t="s">
        <v>90</v>
      </c>
      <c r="B13" s="10">
        <f t="shared" ref="B13:B18" si="0">VLOOKUP(A13,$C$1:$E$8,2,0)</f>
        <v>30000</v>
      </c>
    </row>
    <row r="14" spans="1:5" x14ac:dyDescent="0.25">
      <c r="A14" s="10" t="s">
        <v>95</v>
      </c>
      <c r="B14" s="10">
        <f t="shared" si="0"/>
        <v>2000</v>
      </c>
    </row>
    <row r="15" spans="1:5" x14ac:dyDescent="0.25">
      <c r="A15" s="10" t="s">
        <v>86</v>
      </c>
      <c r="B15" s="10">
        <f t="shared" si="0"/>
        <v>21000</v>
      </c>
    </row>
    <row r="16" spans="1:5" x14ac:dyDescent="0.25">
      <c r="A16" s="10" t="s">
        <v>87</v>
      </c>
      <c r="B16" s="10">
        <f t="shared" si="0"/>
        <v>6000</v>
      </c>
    </row>
    <row r="17" spans="1:2" x14ac:dyDescent="0.25">
      <c r="A17" s="10" t="s">
        <v>94</v>
      </c>
      <c r="B17" s="10">
        <f t="shared" si="0"/>
        <v>5000</v>
      </c>
    </row>
    <row r="18" spans="1:2" x14ac:dyDescent="0.25">
      <c r="A18" s="10" t="s">
        <v>88</v>
      </c>
      <c r="B18" s="10">
        <f t="shared" si="0"/>
        <v>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</vt:i4>
      </vt:variant>
    </vt:vector>
  </HeadingPairs>
  <TitlesOfParts>
    <vt:vector size="19" baseType="lpstr">
      <vt:lpstr>Exact Function</vt:lpstr>
      <vt:lpstr>Triming Function</vt:lpstr>
      <vt:lpstr>Sort function</vt:lpstr>
      <vt:lpstr>Type Conversion</vt:lpstr>
      <vt:lpstr>Text Case Functions</vt:lpstr>
      <vt:lpstr>Text Functions</vt:lpstr>
      <vt:lpstr>Date Functions </vt:lpstr>
      <vt:lpstr>datedif</vt:lpstr>
      <vt:lpstr>VlookUP</vt:lpstr>
      <vt:lpstr>Expand Analysis</vt:lpstr>
      <vt:lpstr>Count Function</vt:lpstr>
      <vt:lpstr>Calculation Function</vt:lpstr>
      <vt:lpstr>Logical Function</vt:lpstr>
      <vt:lpstr>Pivot Table</vt:lpstr>
      <vt:lpstr>Pivot</vt:lpstr>
      <vt:lpstr>'Logical Function'!Criteria</vt:lpstr>
      <vt:lpstr>'Pivot Table'!Criteria</vt:lpstr>
      <vt:lpstr>'Logical Function'!Extract</vt:lpstr>
      <vt:lpstr>'Pivot Table'!Extract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Shuv Sutradhar</dc:creator>
  <cp:lastModifiedBy>Shuv Sutradhar</cp:lastModifiedBy>
  <dcterms:created xsi:type="dcterms:W3CDTF">2015-06-05T18:17:20Z</dcterms:created>
  <dcterms:modified xsi:type="dcterms:W3CDTF">2024-06-15T11:02:36Z</dcterms:modified>
</cp:coreProperties>
</file>