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we Witt Yee\Desktop\Data Analytics Projects\Excel Exercises\"/>
    </mc:Choice>
  </mc:AlternateContent>
  <xr:revisionPtr revIDLastSave="0" documentId="8_{F4E6FE89-5C1A-4115-9EB6-6A8E5A224A4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Sheet1!$A$1:$K$175</definedName>
  </definedNames>
  <calcPr calcId="181029" concurrentCalc="0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5" i="1" l="1"/>
  <c r="F174" i="1"/>
  <c r="F173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<sst xmlns="http://schemas.openxmlformats.org/spreadsheetml/2006/main" count="876" uniqueCount="53">
  <si>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</si>
  <si>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</si>
  <si>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</si>
  <si>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</si>
  <si>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</si>
  <si>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</si>
  <si>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</si>
  <si>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</si>
  <si>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</si>
  <si>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</si>
  <si>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</si>
  <si>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</si>
  <si>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</si>
  <si>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</si>
  <si>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</si>
  <si>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</si>
  <si>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</si>
  <si>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</si>
  <si>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</si>
  <si>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</si>
  <si>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</si>
  <si>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</si>
  <si>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</si>
  <si>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</si>
  <si>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</si>
  <si>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</si>
  <si>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</si>
  <si>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</si>
  <si>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</si>
  <si>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</si>
  <si>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</si>
  <si>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</si>
  <si>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</si>
  <si>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</si>
  <si>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</si>
  <si>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</si>
  <si>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 and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</si>
  <si>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</si>
  <si>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</si>
  <si>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</si>
  <si>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</si>
  <si>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</si>
  <si>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</si>
  <si>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</si>
  <si>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</si>
  <si>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</si>
  <si>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</si>
  <si>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</si>
  <si>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that prices are more than $50</t>
  </si>
  <si>
    <t>Sum of items that prices are at $50 or less</t>
  </si>
  <si>
    <t>Sum of Sale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</si>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</sst>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4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7-4C8E-BE37-732F6E63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8660391175826"/>
          <c:y val="0.38595985795893162"/>
          <c:w val="0.14738004944739741"/>
          <c:h val="0.31980506822612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3</xdr:row>
      <xdr:rowOff>19050</xdr:rowOff>
    </xdr:from>
    <xdr:to>
      <xdr:col>14</xdr:col>
      <xdr:colOff>428624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3CAA9-261F-ECF8-EC8E-37247EBEF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we Witt Yee" refreshedDate="44798.975805208334" createdVersion="8" refreshedVersion="8" minRefreshableVersion="3" recordCount="171" xr:uid="{4C9E8057-4E9E-4EBE-A0E2-72FDE29252A8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 count="10">
        <n v="9822"/>
        <n v="2877"/>
        <n v="2499"/>
        <n v="8722"/>
        <n v="1109"/>
        <n v="4421"/>
        <n v="9212"/>
        <n v="2242"/>
        <n v="6119"/>
        <n v="6622"/>
      </sharedItems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 and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 count="6">
        <s v="NM"/>
        <s v="CA"/>
        <s v="AZ"/>
        <s v="CO"/>
        <s v="NV"/>
        <s v="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x v="0"/>
    <s v="Pool Cover"/>
    <n v="58.3"/>
    <x v="0"/>
    <n v="40.100000000000009"/>
    <n v="8.0200000000000014"/>
    <s v="Chalie"/>
    <x v="0"/>
    <x v="0"/>
  </r>
  <r>
    <s v="Jan"/>
    <n v="1002"/>
    <x v="1"/>
    <s v="Net"/>
    <n v="11.4"/>
    <x v="1"/>
    <n v="4.9000000000000004"/>
    <n v="0.49000000000000005"/>
    <s v="Juan"/>
    <x v="1"/>
    <x v="1"/>
  </r>
  <r>
    <s v="Jan"/>
    <n v="1003"/>
    <x v="2"/>
    <s v="8 ft Hose"/>
    <n v="6.2"/>
    <x v="2"/>
    <n v="2.9999999999999991"/>
    <n v="0.29999999999999993"/>
    <s v="Doug"/>
    <x v="2"/>
    <x v="2"/>
  </r>
  <r>
    <s v="Jan"/>
    <n v="1004"/>
    <x v="3"/>
    <s v="Water Pump"/>
    <n v="344"/>
    <x v="3"/>
    <n v="158"/>
    <n v="31.6"/>
    <s v="Chalie"/>
    <x v="0"/>
    <x v="2"/>
  </r>
  <r>
    <s v="Jan"/>
    <n v="1005"/>
    <x v="4"/>
    <s v="Chlorine Test Kit"/>
    <n v="3"/>
    <x v="4"/>
    <n v="5"/>
    <n v="0.5"/>
    <s v="Doug"/>
    <x v="2"/>
    <x v="2"/>
  </r>
  <r>
    <s v="Jan"/>
    <n v="1006"/>
    <x v="0"/>
    <s v="Pool Cover"/>
    <n v="58.3"/>
    <x v="0"/>
    <n v="40.100000000000009"/>
    <n v="8.0200000000000014"/>
    <s v="Doug"/>
    <x v="2"/>
    <x v="2"/>
  </r>
  <r>
    <s v="Jan"/>
    <n v="1007"/>
    <x v="4"/>
    <s v="Chlorine Test Kit"/>
    <n v="3"/>
    <x v="4"/>
    <n v="5"/>
    <n v="0.5"/>
    <s v="Hellen"/>
    <x v="3"/>
    <x v="0"/>
  </r>
  <r>
    <s v="Jan"/>
    <n v="1008"/>
    <x v="1"/>
    <s v="Net"/>
    <n v="11.4"/>
    <x v="1"/>
    <n v="4.9000000000000004"/>
    <n v="0.49000000000000005"/>
    <s v="Doug"/>
    <x v="2"/>
    <x v="0"/>
  </r>
  <r>
    <s v="Jan"/>
    <n v="1009"/>
    <x v="4"/>
    <s v="Chlorine Test Kit"/>
    <n v="3"/>
    <x v="4"/>
    <n v="5"/>
    <n v="0.5"/>
    <s v="Doug"/>
    <x v="2"/>
    <x v="2"/>
  </r>
  <r>
    <s v="Jan"/>
    <n v="1010"/>
    <x v="1"/>
    <s v="Net"/>
    <n v="11.4"/>
    <x v="1"/>
    <n v="4.9000000000000004"/>
    <n v="0.49000000000000005"/>
    <s v="Juan"/>
    <x v="1"/>
    <x v="3"/>
  </r>
  <r>
    <s v="Jan"/>
    <n v="1011"/>
    <x v="1"/>
    <s v="Net"/>
    <n v="11.4"/>
    <x v="1"/>
    <n v="4.9000000000000004"/>
    <n v="0.49000000000000005"/>
    <s v="Juan"/>
    <x v="1"/>
    <x v="2"/>
  </r>
  <r>
    <s v="Jan"/>
    <n v="1012"/>
    <x v="5"/>
    <s v="Skimmer"/>
    <n v="45"/>
    <x v="5"/>
    <n v="42"/>
    <n v="8.4"/>
    <s v="Doug"/>
    <x v="2"/>
    <x v="0"/>
  </r>
  <r>
    <s v="Jan"/>
    <n v="1013"/>
    <x v="6"/>
    <s v="1 Gal Muratic Acid"/>
    <n v="4"/>
    <x v="6"/>
    <n v="3"/>
    <n v="0.30000000000000004"/>
    <s v="Hellen"/>
    <x v="3"/>
    <x v="3"/>
  </r>
  <r>
    <s v="Jan"/>
    <n v="1014"/>
    <x v="3"/>
    <s v="Water Pump"/>
    <n v="344"/>
    <x v="3"/>
    <n v="158"/>
    <n v="31.6"/>
    <s v="Chalie"/>
    <x v="0"/>
    <x v="1"/>
  </r>
  <r>
    <s v="Jan"/>
    <n v="1015"/>
    <x v="1"/>
    <s v="Net"/>
    <n v="11.4"/>
    <x v="1"/>
    <n v="4.9000000000000004"/>
    <n v="0.49000000000000005"/>
    <s v="Hellen"/>
    <x v="3"/>
    <x v="2"/>
  </r>
  <r>
    <s v="Jan"/>
    <n v="1016"/>
    <x v="2"/>
    <s v="8 ft Hose"/>
    <n v="6.2"/>
    <x v="2"/>
    <n v="2.9999999999999991"/>
    <n v="0.29999999999999993"/>
    <s v="Doug"/>
    <x v="2"/>
    <x v="1"/>
  </r>
  <r>
    <s v="Feb"/>
    <n v="1017"/>
    <x v="7"/>
    <s v="AutoVac"/>
    <n v="60"/>
    <x v="7"/>
    <n v="64"/>
    <n v="12.8"/>
    <s v="Juan"/>
    <x v="1"/>
    <x v="0"/>
  </r>
  <r>
    <s v="Feb"/>
    <n v="1018"/>
    <x v="4"/>
    <s v="Chlorine Test Kit"/>
    <n v="3"/>
    <x v="4"/>
    <n v="5"/>
    <n v="0.5"/>
    <s v="Doug"/>
    <x v="2"/>
    <x v="1"/>
  </r>
  <r>
    <s v="Feb"/>
    <n v="1019"/>
    <x v="2"/>
    <s v="8 ft Hose"/>
    <n v="6.2"/>
    <x v="2"/>
    <n v="2.9999999999999991"/>
    <n v="0.29999999999999993"/>
    <s v="Doug"/>
    <x v="2"/>
    <x v="3"/>
  </r>
  <r>
    <s v="Feb"/>
    <n v="1020"/>
    <x v="2"/>
    <s v="8 ft Hose"/>
    <n v="6.2"/>
    <x v="2"/>
    <n v="2.9999999999999991"/>
    <n v="0.29999999999999993"/>
    <s v="Doug"/>
    <x v="2"/>
    <x v="4"/>
  </r>
  <r>
    <s v="Feb"/>
    <n v="1021"/>
    <x v="4"/>
    <s v="Chlorine Test Kit"/>
    <n v="3"/>
    <x v="4"/>
    <n v="5"/>
    <n v="0.5"/>
    <s v="Juan"/>
    <x v="1"/>
    <x v="3"/>
  </r>
  <r>
    <s v="Feb"/>
    <n v="1022"/>
    <x v="1"/>
    <s v="Net"/>
    <n v="11.4"/>
    <x v="1"/>
    <n v="4.9000000000000004"/>
    <n v="0.49000000000000005"/>
    <s v="Doug"/>
    <x v="2"/>
    <x v="5"/>
  </r>
  <r>
    <s v="Feb"/>
    <n v="1023"/>
    <x v="4"/>
    <s v="Chlorine Test Kit"/>
    <n v="3"/>
    <x v="4"/>
    <n v="5"/>
    <n v="0.5"/>
    <s v="Hellen"/>
    <x v="3"/>
    <x v="0"/>
  </r>
  <r>
    <s v="Feb"/>
    <n v="1024"/>
    <x v="6"/>
    <s v="1 Gal Muratic Acid"/>
    <n v="4"/>
    <x v="6"/>
    <n v="3"/>
    <n v="0.30000000000000004"/>
    <s v="Juan"/>
    <x v="1"/>
    <x v="5"/>
  </r>
  <r>
    <s v="Feb"/>
    <n v="1025"/>
    <x v="1"/>
    <s v="Net"/>
    <n v="11.4"/>
    <x v="1"/>
    <n v="4.9000000000000004"/>
    <n v="0.49000000000000005"/>
    <s v="Hellen"/>
    <x v="3"/>
    <x v="4"/>
  </r>
  <r>
    <s v="Feb"/>
    <n v="1026"/>
    <x v="8"/>
    <s v="Algea Killer 8 oz"/>
    <n v="9"/>
    <x v="8"/>
    <n v="5"/>
    <n v="0.5"/>
    <s v="Hellen"/>
    <x v="3"/>
    <x v="0"/>
  </r>
  <r>
    <s v="Feb"/>
    <n v="1027"/>
    <x v="8"/>
    <s v="Algea Killer 8 oz"/>
    <n v="9"/>
    <x v="8"/>
    <n v="5"/>
    <n v="0.5"/>
    <s v="Chalie"/>
    <x v="0"/>
    <x v="4"/>
  </r>
  <r>
    <s v="Feb"/>
    <n v="1028"/>
    <x v="3"/>
    <s v="Water Pump"/>
    <n v="344"/>
    <x v="3"/>
    <n v="158"/>
    <n v="31.6"/>
    <s v="Chalie"/>
    <x v="0"/>
    <x v="2"/>
  </r>
  <r>
    <s v="Feb"/>
    <n v="1029"/>
    <x v="2"/>
    <s v="8 ft Hose"/>
    <n v="6.2"/>
    <x v="2"/>
    <n v="2.9999999999999991"/>
    <n v="0.29999999999999993"/>
    <s v="Juan"/>
    <x v="1"/>
    <x v="2"/>
  </r>
  <r>
    <s v="Feb"/>
    <n v="1030"/>
    <x v="5"/>
    <s v="Skimmer"/>
    <n v="45"/>
    <x v="5"/>
    <n v="42"/>
    <n v="8.4"/>
    <s v="Juan"/>
    <x v="1"/>
    <x v="4"/>
  </r>
  <r>
    <s v="Feb"/>
    <n v="1031"/>
    <x v="4"/>
    <s v="Chlorine Test Kit"/>
    <n v="3"/>
    <x v="4"/>
    <n v="5"/>
    <n v="0.5"/>
    <s v="Juan"/>
    <x v="1"/>
    <x v="1"/>
  </r>
  <r>
    <s v="Feb"/>
    <n v="1032"/>
    <x v="1"/>
    <s v="Net"/>
    <n v="11.4"/>
    <x v="1"/>
    <n v="4.9000000000000004"/>
    <n v="0.49000000000000005"/>
    <s v="Chalie"/>
    <x v="0"/>
    <x v="2"/>
  </r>
  <r>
    <s v="Feb"/>
    <n v="1033"/>
    <x v="0"/>
    <s v="Pool Cover"/>
    <n v="58.3"/>
    <x v="0"/>
    <n v="40.100000000000009"/>
    <n v="8.0200000000000014"/>
    <s v="Juan"/>
    <x v="1"/>
    <x v="1"/>
  </r>
  <r>
    <s v="Feb"/>
    <n v="1034"/>
    <x v="1"/>
    <s v="Net"/>
    <n v="11.4"/>
    <x v="1"/>
    <n v="4.9000000000000004"/>
    <n v="0.49000000000000005"/>
    <s v="Juan"/>
    <x v="1"/>
    <x v="3"/>
  </r>
  <r>
    <s v="Mar"/>
    <n v="1035"/>
    <x v="2"/>
    <s v="8 ft Hose"/>
    <n v="6.2"/>
    <x v="2"/>
    <n v="2.9999999999999991"/>
    <n v="0.29999999999999993"/>
    <s v="Hellen"/>
    <x v="3"/>
    <x v="1"/>
  </r>
  <r>
    <s v="Mar"/>
    <n v="1036"/>
    <x v="2"/>
    <s v="8 ft Hose"/>
    <n v="6.2"/>
    <x v="2"/>
    <n v="2.9999999999999991"/>
    <n v="0.29999999999999993"/>
    <s v="Juan"/>
    <x v="1"/>
    <x v="4"/>
  </r>
  <r>
    <s v="Mar"/>
    <n v="1037"/>
    <x v="9"/>
    <s v="5 Gal Chlorine"/>
    <n v="42"/>
    <x v="9"/>
    <n v="35"/>
    <n v="7"/>
    <s v="Juan"/>
    <x v="1"/>
    <x v="4"/>
  </r>
  <r>
    <s v="Mar"/>
    <n v="1038"/>
    <x v="2"/>
    <s v="8 ft Hose"/>
    <n v="6.2"/>
    <x v="2"/>
    <n v="2.9999999999999991"/>
    <n v="0.29999999999999993"/>
    <s v="Juan"/>
    <x v="1"/>
    <x v="4"/>
  </r>
  <r>
    <s v="Mar"/>
    <n v="1039"/>
    <x v="1"/>
    <s v="Net"/>
    <n v="11.4"/>
    <x v="1"/>
    <n v="4.9000000000000004"/>
    <n v="0.49000000000000005"/>
    <s v="Juan"/>
    <x v="1"/>
    <x v="1"/>
  </r>
  <r>
    <s v="Mar"/>
    <n v="1040"/>
    <x v="4"/>
    <s v="Chlorine Test Kit"/>
    <n v="3"/>
    <x v="4"/>
    <n v="5"/>
    <n v="0.5"/>
    <s v="Juan"/>
    <x v="1"/>
    <x v="2"/>
  </r>
  <r>
    <s v="Mar"/>
    <n v="1041"/>
    <x v="2"/>
    <s v="8 ft Hose"/>
    <n v="6.2"/>
    <x v="2"/>
    <n v="2.9999999999999991"/>
    <n v="0.29999999999999993"/>
    <s v="Chalie"/>
    <x v="0"/>
    <x v="0"/>
  </r>
  <r>
    <s v="Mar"/>
    <n v="1042"/>
    <x v="3"/>
    <s v="Water Pump"/>
    <n v="344"/>
    <x v="3"/>
    <n v="158"/>
    <n v="31.6"/>
    <s v="Doug"/>
    <x v="2"/>
    <x v="0"/>
  </r>
  <r>
    <s v="Mar"/>
    <n v="1043"/>
    <x v="7"/>
    <s v="AutoVac"/>
    <n v="60"/>
    <x v="7"/>
    <n v="64"/>
    <n v="12.8"/>
    <s v="Doug"/>
    <x v="2"/>
    <x v="1"/>
  </r>
  <r>
    <s v="Mar"/>
    <n v="1044"/>
    <x v="1"/>
    <s v="Net"/>
    <n v="11.4"/>
    <x v="1"/>
    <n v="4.9000000000000004"/>
    <n v="0.49000000000000005"/>
    <s v="Doug"/>
    <x v="2"/>
    <x v="1"/>
  </r>
  <r>
    <s v="Mar"/>
    <n v="1045"/>
    <x v="3"/>
    <s v="Water Pump"/>
    <n v="344"/>
    <x v="3"/>
    <n v="158"/>
    <n v="31.6"/>
    <s v="Hellen"/>
    <x v="3"/>
    <x v="2"/>
  </r>
  <r>
    <s v="Mar"/>
    <n v="1046"/>
    <x v="8"/>
    <s v="Algea Killer 8 oz"/>
    <n v="9"/>
    <x v="8"/>
    <n v="5"/>
    <n v="0.5"/>
    <s v="Juan"/>
    <x v="1"/>
    <x v="5"/>
  </r>
  <r>
    <s v="Mar"/>
    <n v="1047"/>
    <x v="9"/>
    <s v="5 Gal Chlorine"/>
    <n v="42"/>
    <x v="9"/>
    <n v="35"/>
    <n v="7"/>
    <s v="Hellen"/>
    <x v="3"/>
    <x v="2"/>
  </r>
  <r>
    <s v="Mar"/>
    <n v="1048"/>
    <x v="3"/>
    <s v="Water Pump"/>
    <n v="344"/>
    <x v="3"/>
    <n v="158"/>
    <n v="31.6"/>
    <s v="Chalie"/>
    <x v="0"/>
    <x v="2"/>
  </r>
  <r>
    <s v="April"/>
    <n v="1049"/>
    <x v="2"/>
    <s v="8 ft Hose"/>
    <n v="6.2"/>
    <x v="2"/>
    <n v="2.9999999999999991"/>
    <n v="0.29999999999999993"/>
    <s v="Chalie"/>
    <x v="0"/>
    <x v="3"/>
  </r>
  <r>
    <s v="April"/>
    <n v="1050"/>
    <x v="1"/>
    <s v="Net"/>
    <n v="11.4"/>
    <x v="1"/>
    <n v="4.9000000000000004"/>
    <n v="0.49000000000000005"/>
    <s v="Chalie"/>
    <x v="0"/>
    <x v="2"/>
  </r>
  <r>
    <s v="April"/>
    <n v="1051"/>
    <x v="8"/>
    <s v="Algea Killer 8 oz"/>
    <n v="9"/>
    <x v="8"/>
    <n v="5"/>
    <n v="0.5"/>
    <s v="Doug"/>
    <x v="2"/>
    <x v="5"/>
  </r>
  <r>
    <s v="April"/>
    <n v="1052"/>
    <x v="9"/>
    <s v="5 Gal Chlorine"/>
    <n v="42"/>
    <x v="9"/>
    <n v="35"/>
    <n v="7"/>
    <s v="Doug"/>
    <x v="2"/>
    <x v="2"/>
  </r>
  <r>
    <s v="April"/>
    <n v="1053"/>
    <x v="7"/>
    <s v="AutoVac"/>
    <n v="60"/>
    <x v="7"/>
    <n v="64"/>
    <n v="12.8"/>
    <s v="Chalie"/>
    <x v="0"/>
    <x v="1"/>
  </r>
  <r>
    <s v="April"/>
    <n v="1054"/>
    <x v="5"/>
    <s v="Skimmer"/>
    <n v="45"/>
    <x v="5"/>
    <n v="42"/>
    <n v="8.4"/>
    <s v="Doug"/>
    <x v="2"/>
    <x v="4"/>
  </r>
  <r>
    <s v="April"/>
    <n v="1055"/>
    <x v="8"/>
    <s v="Algea Killer 8 oz"/>
    <n v="9"/>
    <x v="8"/>
    <n v="5"/>
    <n v="0.5"/>
    <s v="Juan"/>
    <x v="1"/>
    <x v="4"/>
  </r>
  <r>
    <s v="April"/>
    <n v="1056"/>
    <x v="4"/>
    <s v="Chlorine Test Kit"/>
    <n v="3"/>
    <x v="4"/>
    <n v="5"/>
    <n v="0.5"/>
    <s v="Doug"/>
    <x v="2"/>
    <x v="1"/>
  </r>
  <r>
    <s v="April"/>
    <n v="1057"/>
    <x v="2"/>
    <s v="8 ft Hose"/>
    <n v="6.2"/>
    <x v="2"/>
    <n v="2.9999999999999991"/>
    <n v="0.29999999999999993"/>
    <s v="Juan"/>
    <x v="1"/>
    <x v="1"/>
  </r>
  <r>
    <s v="April"/>
    <n v="1058"/>
    <x v="8"/>
    <s v="Algea Killer 8 oz"/>
    <n v="9"/>
    <x v="8"/>
    <n v="5"/>
    <n v="0.5"/>
    <s v="Hellen"/>
    <x v="3"/>
    <x v="2"/>
  </r>
  <r>
    <s v="April"/>
    <n v="1059"/>
    <x v="7"/>
    <s v="AutoVac"/>
    <n v="60"/>
    <x v="7"/>
    <n v="64"/>
    <n v="12.8"/>
    <s v="Doug"/>
    <x v="2"/>
    <x v="2"/>
  </r>
  <r>
    <s v="April"/>
    <n v="1060"/>
    <x v="8"/>
    <s v="Algea Killer 8 oz"/>
    <n v="9"/>
    <x v="8"/>
    <n v="5"/>
    <n v="0.5"/>
    <s v="Doug"/>
    <x v="2"/>
    <x v="4"/>
  </r>
  <r>
    <s v="May"/>
    <n v="1061"/>
    <x v="4"/>
    <s v="Chlorine Test Kit"/>
    <n v="3"/>
    <x v="4"/>
    <n v="5"/>
    <n v="0.5"/>
    <s v="Doug"/>
    <x v="2"/>
    <x v="4"/>
  </r>
  <r>
    <s v="May"/>
    <n v="1062"/>
    <x v="2"/>
    <s v="8 ft Hose"/>
    <n v="6.2"/>
    <x v="2"/>
    <n v="2.9999999999999991"/>
    <n v="0.29999999999999993"/>
    <s v="Chalie"/>
    <x v="0"/>
    <x v="2"/>
  </r>
  <r>
    <s v="May"/>
    <n v="1063"/>
    <x v="4"/>
    <s v="Chlorine Test Kit"/>
    <n v="3"/>
    <x v="4"/>
    <n v="5"/>
    <n v="0.5"/>
    <s v="Doug"/>
    <x v="2"/>
    <x v="1"/>
  </r>
  <r>
    <s v="May"/>
    <n v="1064"/>
    <x v="2"/>
    <s v="8 ft Hose"/>
    <n v="6.2"/>
    <x v="2"/>
    <n v="2.9999999999999991"/>
    <n v="0.29999999999999993"/>
    <s v="Hellen"/>
    <x v="3"/>
    <x v="2"/>
  </r>
  <r>
    <s v="May"/>
    <n v="1065"/>
    <x v="2"/>
    <s v="8 ft Hose"/>
    <n v="6.2"/>
    <x v="2"/>
    <n v="2.9999999999999991"/>
    <n v="0.29999999999999993"/>
    <s v="Doug"/>
    <x v="2"/>
    <x v="0"/>
  </r>
  <r>
    <s v="May"/>
    <n v="1066"/>
    <x v="1"/>
    <s v="Net"/>
    <n v="11.4"/>
    <x v="1"/>
    <n v="4.9000000000000004"/>
    <n v="0.49000000000000005"/>
    <s v="Doug"/>
    <x v="2"/>
    <x v="4"/>
  </r>
  <r>
    <s v="May"/>
    <n v="1067"/>
    <x v="1"/>
    <s v="Net"/>
    <n v="11.4"/>
    <x v="1"/>
    <n v="4.9000000000000004"/>
    <n v="0.49000000000000005"/>
    <s v="Doug"/>
    <x v="2"/>
    <x v="5"/>
  </r>
  <r>
    <s v="May"/>
    <n v="1068"/>
    <x v="8"/>
    <s v="Algea Killer 8 oz"/>
    <n v="9"/>
    <x v="8"/>
    <n v="5"/>
    <n v="0.5"/>
    <s v="Juan"/>
    <x v="1"/>
    <x v="1"/>
  </r>
  <r>
    <s v="May"/>
    <n v="1069"/>
    <x v="4"/>
    <s v="Chlorine Test Kit"/>
    <n v="3"/>
    <x v="4"/>
    <n v="5"/>
    <n v="0.5"/>
    <s v="Doug"/>
    <x v="2"/>
    <x v="2"/>
  </r>
  <r>
    <s v="May"/>
    <n v="1070"/>
    <x v="2"/>
    <s v="8 ft Hose"/>
    <n v="6.2"/>
    <x v="2"/>
    <n v="2.9999999999999991"/>
    <n v="0.29999999999999993"/>
    <s v="Hellen"/>
    <x v="3"/>
    <x v="2"/>
  </r>
  <r>
    <s v="May"/>
    <n v="1071"/>
    <x v="4"/>
    <s v="Chlorine Test Kit"/>
    <n v="3"/>
    <x v="4"/>
    <n v="5"/>
    <n v="0.5"/>
    <s v="Chalie"/>
    <x v="0"/>
    <x v="2"/>
  </r>
  <r>
    <s v="May"/>
    <n v="1072"/>
    <x v="4"/>
    <s v="Chlorine Test Kit"/>
    <n v="3"/>
    <x v="4"/>
    <n v="5"/>
    <n v="0.5"/>
    <s v="Doug"/>
    <x v="2"/>
    <x v="4"/>
  </r>
  <r>
    <s v="May"/>
    <n v="1073"/>
    <x v="9"/>
    <s v="5 Gal Chlorine"/>
    <n v="42"/>
    <x v="9"/>
    <n v="35"/>
    <n v="7"/>
    <s v="Doug"/>
    <x v="2"/>
    <x v="1"/>
  </r>
  <r>
    <s v="May"/>
    <n v="1074"/>
    <x v="1"/>
    <s v="Net"/>
    <n v="11.4"/>
    <x v="1"/>
    <n v="4.9000000000000004"/>
    <n v="0.49000000000000005"/>
    <s v="Doug"/>
    <x v="2"/>
    <x v="2"/>
  </r>
  <r>
    <s v="May"/>
    <n v="1075"/>
    <x v="4"/>
    <s v="Chlorine Test Kit"/>
    <n v="3"/>
    <x v="4"/>
    <n v="5"/>
    <n v="0.5"/>
    <s v="Hellen"/>
    <x v="3"/>
    <x v="1"/>
  </r>
  <r>
    <s v="May"/>
    <n v="1076"/>
    <x v="4"/>
    <s v="Chlorine Test Kit"/>
    <n v="3"/>
    <x v="4"/>
    <n v="5"/>
    <n v="0.5"/>
    <s v="Juan"/>
    <x v="1"/>
    <x v="2"/>
  </r>
  <r>
    <s v="May"/>
    <n v="1077"/>
    <x v="0"/>
    <s v="Pool Cover"/>
    <n v="58.3"/>
    <x v="0"/>
    <n v="40.100000000000009"/>
    <n v="8.0200000000000014"/>
    <s v="Hellen"/>
    <x v="3"/>
    <x v="2"/>
  </r>
  <r>
    <s v="May"/>
    <n v="1078"/>
    <x v="1"/>
    <s v="Net"/>
    <n v="11.4"/>
    <x v="1"/>
    <n v="4.9000000000000004"/>
    <n v="0.49000000000000005"/>
    <s v="Juan"/>
    <x v="1"/>
    <x v="4"/>
  </r>
  <r>
    <s v="June"/>
    <n v="1079"/>
    <x v="1"/>
    <s v="Net"/>
    <n v="11.4"/>
    <x v="1"/>
    <n v="4.9000000000000004"/>
    <n v="0.49000000000000005"/>
    <s v="Juan"/>
    <x v="1"/>
    <x v="0"/>
  </r>
  <r>
    <s v="June"/>
    <n v="1080"/>
    <x v="5"/>
    <s v="Skimmer"/>
    <n v="45"/>
    <x v="5"/>
    <n v="42"/>
    <n v="8.4"/>
    <s v="Doug"/>
    <x v="2"/>
    <x v="1"/>
  </r>
  <r>
    <s v="June"/>
    <n v="1081"/>
    <x v="8"/>
    <s v="Algea Killer 8 oz"/>
    <n v="9"/>
    <x v="8"/>
    <n v="5"/>
    <n v="0.5"/>
    <s v="Doug"/>
    <x v="2"/>
    <x v="5"/>
  </r>
  <r>
    <s v="June"/>
    <n v="1082"/>
    <x v="4"/>
    <s v="Chlorine Test Kit"/>
    <n v="3"/>
    <x v="4"/>
    <n v="5"/>
    <n v="0.5"/>
    <s v="Chalie"/>
    <x v="0"/>
    <x v="1"/>
  </r>
  <r>
    <s v="June"/>
    <n v="1083"/>
    <x v="4"/>
    <s v="Chlorine Test Kit"/>
    <n v="3"/>
    <x v="4"/>
    <n v="5"/>
    <n v="0.5"/>
    <s v="Chalie"/>
    <x v="0"/>
    <x v="4"/>
  </r>
  <r>
    <s v="June"/>
    <n v="1084"/>
    <x v="8"/>
    <s v="Algea Killer 8 oz"/>
    <n v="9"/>
    <x v="8"/>
    <n v="5"/>
    <n v="0.5"/>
    <s v="Chalie"/>
    <x v="0"/>
    <x v="2"/>
  </r>
  <r>
    <s v="June"/>
    <n v="1085"/>
    <x v="0"/>
    <s v="Pool Cover"/>
    <n v="58.3"/>
    <x v="0"/>
    <n v="40.100000000000009"/>
    <n v="8.0200000000000014"/>
    <s v="Doug"/>
    <x v="2"/>
    <x v="4"/>
  </r>
  <r>
    <s v="June"/>
    <n v="1086"/>
    <x v="4"/>
    <s v="Chlorine Test Kit"/>
    <n v="3"/>
    <x v="4"/>
    <n v="5"/>
    <n v="0.5"/>
    <s v="Hellen"/>
    <x v="3"/>
    <x v="2"/>
  </r>
  <r>
    <s v="June"/>
    <n v="1087"/>
    <x v="2"/>
    <s v="8 ft Hose"/>
    <n v="6.2"/>
    <x v="2"/>
    <n v="2.9999999999999991"/>
    <n v="0.29999999999999993"/>
    <s v="Chalie"/>
    <x v="0"/>
    <x v="1"/>
  </r>
  <r>
    <s v="June"/>
    <n v="1088"/>
    <x v="2"/>
    <s v="8 ft Hose"/>
    <n v="6.2"/>
    <x v="2"/>
    <n v="2.9999999999999991"/>
    <n v="0.29999999999999993"/>
    <s v="Chalie"/>
    <x v="0"/>
    <x v="0"/>
  </r>
  <r>
    <s v="June"/>
    <n v="1089"/>
    <x v="8"/>
    <s v="Algea Killer 8 oz"/>
    <n v="9"/>
    <x v="8"/>
    <n v="5"/>
    <n v="0.5"/>
    <s v="Doug"/>
    <x v="2"/>
    <x v="4"/>
  </r>
  <r>
    <s v="June"/>
    <n v="1090"/>
    <x v="1"/>
    <s v="Net"/>
    <n v="11.4"/>
    <x v="1"/>
    <n v="4.9000000000000004"/>
    <n v="0.49000000000000005"/>
    <s v="Chalie"/>
    <x v="0"/>
    <x v="1"/>
  </r>
  <r>
    <s v="June"/>
    <n v="1091"/>
    <x v="1"/>
    <s v="Net"/>
    <n v="11.4"/>
    <x v="1"/>
    <n v="4.9000000000000004"/>
    <n v="0.49000000000000005"/>
    <s v="Hellen"/>
    <x v="3"/>
    <x v="4"/>
  </r>
  <r>
    <s v="June"/>
    <n v="1092"/>
    <x v="1"/>
    <s v="Net"/>
    <n v="11.4"/>
    <x v="1"/>
    <n v="4.9000000000000004"/>
    <n v="0.49000000000000005"/>
    <s v="Doug"/>
    <x v="2"/>
    <x v="1"/>
  </r>
  <r>
    <s v="June"/>
    <n v="1093"/>
    <x v="8"/>
    <s v="Algea Killer 8 oz"/>
    <n v="9"/>
    <x v="8"/>
    <n v="5"/>
    <n v="0.5"/>
    <s v="Juan"/>
    <x v="1"/>
    <x v="2"/>
  </r>
  <r>
    <s v="June"/>
    <n v="1094"/>
    <x v="8"/>
    <s v="Algea Killer 8 oz"/>
    <n v="9"/>
    <x v="8"/>
    <n v="5"/>
    <n v="0.5"/>
    <s v="Doug"/>
    <x v="2"/>
    <x v="1"/>
  </r>
  <r>
    <s v="June"/>
    <n v="1095"/>
    <x v="2"/>
    <s v="8 ft Hose"/>
    <n v="6.2"/>
    <x v="2"/>
    <n v="2.9999999999999991"/>
    <n v="0.29999999999999993"/>
    <s v="Hellen"/>
    <x v="3"/>
    <x v="2"/>
  </r>
  <r>
    <s v="June"/>
    <n v="1096"/>
    <x v="8"/>
    <s v="Algea Killer 8 oz"/>
    <n v="9"/>
    <x v="8"/>
    <n v="5"/>
    <n v="0.5"/>
    <s v="Doug"/>
    <x v="2"/>
    <x v="2"/>
  </r>
  <r>
    <s v="June"/>
    <n v="1097"/>
    <x v="6"/>
    <s v="1 Gal Muratic Acid"/>
    <n v="4"/>
    <x v="6"/>
    <n v="3"/>
    <n v="0.30000000000000004"/>
    <s v="Hellen"/>
    <x v="3"/>
    <x v="4"/>
  </r>
  <r>
    <s v="June"/>
    <n v="1098"/>
    <x v="1"/>
    <s v="Net"/>
    <n v="11.4"/>
    <x v="1"/>
    <n v="4.9000000000000004"/>
    <n v="0.49000000000000005"/>
    <s v="Juan"/>
    <x v="1"/>
    <x v="0"/>
  </r>
  <r>
    <s v="July"/>
    <n v="1099"/>
    <x v="1"/>
    <s v="Net"/>
    <n v="11.4"/>
    <x v="1"/>
    <n v="4.9000000000000004"/>
    <n v="0.49000000000000005"/>
    <s v="Doug"/>
    <x v="2"/>
    <x v="1"/>
  </r>
  <r>
    <s v="July"/>
    <n v="1100"/>
    <x v="8"/>
    <s v="Algea Killer 8 oz"/>
    <n v="9"/>
    <x v="8"/>
    <n v="5"/>
    <n v="0.5"/>
    <s v="Chalie"/>
    <x v="0"/>
    <x v="5"/>
  </r>
  <r>
    <s v="July"/>
    <n v="1101"/>
    <x v="2"/>
    <s v="8 ft Hose"/>
    <n v="6.2"/>
    <x v="2"/>
    <n v="2.9999999999999991"/>
    <n v="0.29999999999999993"/>
    <s v="Doug"/>
    <x v="2"/>
    <x v="1"/>
  </r>
  <r>
    <s v="July"/>
    <n v="1102"/>
    <x v="7"/>
    <s v="AutoVac"/>
    <n v="60"/>
    <x v="7"/>
    <n v="64"/>
    <n v="12.8"/>
    <s v="Juan"/>
    <x v="1"/>
    <x v="4"/>
  </r>
  <r>
    <s v="July"/>
    <n v="1103"/>
    <x v="1"/>
    <s v="Net"/>
    <n v="11.4"/>
    <x v="1"/>
    <n v="4.9000000000000004"/>
    <n v="0.49000000000000005"/>
    <s v="Juan"/>
    <x v="1"/>
    <x v="2"/>
  </r>
  <r>
    <s v="July"/>
    <n v="1104"/>
    <x v="1"/>
    <s v="Net"/>
    <n v="11.4"/>
    <x v="1"/>
    <n v="4.9000000000000004"/>
    <n v="0.49000000000000005"/>
    <s v="Doug"/>
    <x v="2"/>
    <x v="4"/>
  </r>
  <r>
    <s v="July"/>
    <n v="1105"/>
    <x v="2"/>
    <s v="8 ft Hose"/>
    <n v="6.2"/>
    <x v="2"/>
    <n v="2.9999999999999991"/>
    <n v="0.29999999999999993"/>
    <s v="Juan"/>
    <x v="1"/>
    <x v="2"/>
  </r>
  <r>
    <s v="July"/>
    <n v="1106"/>
    <x v="0"/>
    <s v="Pool Cover"/>
    <n v="58.3"/>
    <x v="0"/>
    <n v="40.100000000000009"/>
    <n v="8.0200000000000014"/>
    <s v="Juan"/>
    <x v="1"/>
    <x v="1"/>
  </r>
  <r>
    <s v="July"/>
    <n v="1107"/>
    <x v="4"/>
    <s v="Chlorine Test Kit"/>
    <n v="3"/>
    <x v="4"/>
    <n v="5"/>
    <n v="0.5"/>
    <s v="Hellen"/>
    <x v="3"/>
    <x v="0"/>
  </r>
  <r>
    <s v="July"/>
    <n v="1108"/>
    <x v="0"/>
    <s v="Pool Cover"/>
    <n v="58.3"/>
    <x v="0"/>
    <n v="40.100000000000009"/>
    <n v="8.0200000000000014"/>
    <s v="Doug"/>
    <x v="2"/>
    <x v="4"/>
  </r>
  <r>
    <s v="July"/>
    <n v="1109"/>
    <x v="3"/>
    <s v="Water Pump"/>
    <n v="344"/>
    <x v="3"/>
    <n v="158"/>
    <n v="31.6"/>
    <s v="Juan"/>
    <x v="1"/>
    <x v="1"/>
  </r>
  <r>
    <s v="July"/>
    <n v="1110"/>
    <x v="3"/>
    <s v="Water Pump"/>
    <n v="344"/>
    <x v="3"/>
    <n v="158"/>
    <n v="31.6"/>
    <s v="Hellen"/>
    <x v="3"/>
    <x v="4"/>
  </r>
  <r>
    <s v="July"/>
    <n v="1111"/>
    <x v="9"/>
    <s v="5 Gal Chlorine"/>
    <n v="42"/>
    <x v="9"/>
    <n v="35"/>
    <n v="7"/>
    <s v="Hellen"/>
    <x v="3"/>
    <x v="1"/>
  </r>
  <r>
    <s v="July"/>
    <n v="1112"/>
    <x v="9"/>
    <s v="5 Gal Chlorine"/>
    <n v="42"/>
    <x v="9"/>
    <n v="35"/>
    <n v="7"/>
    <s v="Doug"/>
    <x v="2"/>
    <x v="2"/>
  </r>
  <r>
    <s v="July"/>
    <n v="1113"/>
    <x v="0"/>
    <s v="Pool Cover"/>
    <n v="58.3"/>
    <x v="0"/>
    <n v="40.100000000000009"/>
    <n v="8.0200000000000014"/>
    <s v="Chalie"/>
    <x v="0"/>
    <x v="1"/>
  </r>
  <r>
    <s v="July"/>
    <n v="1114"/>
    <x v="7"/>
    <s v="AutoVac"/>
    <n v="60"/>
    <x v="7"/>
    <n v="64"/>
    <n v="12.8"/>
    <s v="Juan"/>
    <x v="1"/>
    <x v="2"/>
  </r>
  <r>
    <s v="July"/>
    <n v="1115"/>
    <x v="3"/>
    <s v="Water Pump"/>
    <n v="344"/>
    <x v="3"/>
    <n v="158"/>
    <n v="31.6"/>
    <s v="Chalie"/>
    <x v="0"/>
    <x v="2"/>
  </r>
  <r>
    <s v="July"/>
    <n v="1116"/>
    <x v="9"/>
    <s v="5 Gal Chlorine"/>
    <n v="42"/>
    <x v="9"/>
    <n v="35"/>
    <n v="7"/>
    <s v="Doug"/>
    <x v="2"/>
    <x v="4"/>
  </r>
  <r>
    <s v="July"/>
    <n v="1117"/>
    <x v="3"/>
    <s v="Water Pump"/>
    <n v="344"/>
    <x v="3"/>
    <n v="158"/>
    <n v="31.6"/>
    <s v="Hellen"/>
    <x v="3"/>
    <x v="0"/>
  </r>
  <r>
    <s v="July"/>
    <n v="1118"/>
    <x v="0"/>
    <s v="Pool Cover"/>
    <n v="58.3"/>
    <x v="0"/>
    <n v="40.100000000000009"/>
    <n v="8.0200000000000014"/>
    <s v="Juan"/>
    <x v="1"/>
    <x v="1"/>
  </r>
  <r>
    <s v="July"/>
    <n v="1119"/>
    <x v="7"/>
    <s v="AutoVac"/>
    <n v="60"/>
    <x v="7"/>
    <n v="64"/>
    <n v="12.8"/>
    <s v="Chalie"/>
    <x v="0"/>
    <x v="5"/>
  </r>
  <r>
    <s v="July"/>
    <n v="1120"/>
    <x v="7"/>
    <s v="AutoVac"/>
    <n v="60"/>
    <x v="7"/>
    <n v="64"/>
    <n v="12.8"/>
    <s v="Doug"/>
    <x v="2"/>
    <x v="1"/>
  </r>
  <r>
    <s v="July"/>
    <n v="1121"/>
    <x v="5"/>
    <s v="Skimmer"/>
    <n v="45"/>
    <x v="5"/>
    <n v="42"/>
    <n v="8.4"/>
    <s v="Doug"/>
    <x v="2"/>
    <x v="4"/>
  </r>
  <r>
    <s v="July"/>
    <n v="1122"/>
    <x v="3"/>
    <s v="Water Pump"/>
    <n v="344"/>
    <x v="3"/>
    <n v="158"/>
    <n v="31.6"/>
    <s v="Doug"/>
    <x v="2"/>
    <x v="2"/>
  </r>
  <r>
    <s v="July"/>
    <n v="1123"/>
    <x v="0"/>
    <s v="Pool Cover"/>
    <n v="58.3"/>
    <x v="0"/>
    <n v="40.100000000000009"/>
    <n v="8.0200000000000014"/>
    <s v="Doug"/>
    <x v="2"/>
    <x v="4"/>
  </r>
  <r>
    <s v="July"/>
    <n v="1124"/>
    <x v="5"/>
    <s v="Skimmer"/>
    <n v="45"/>
    <x v="5"/>
    <n v="42"/>
    <n v="8.4"/>
    <s v="Doug"/>
    <x v="2"/>
    <x v="2"/>
  </r>
  <r>
    <s v="Aug"/>
    <n v="1125"/>
    <x v="7"/>
    <s v="AutoVac"/>
    <n v="60"/>
    <x v="7"/>
    <n v="64"/>
    <n v="12.8"/>
    <s v="Doug"/>
    <x v="2"/>
    <x v="1"/>
  </r>
  <r>
    <s v="Aug"/>
    <n v="1126"/>
    <x v="6"/>
    <s v="1 Gal Muratic Acid"/>
    <n v="4"/>
    <x v="6"/>
    <n v="3"/>
    <n v="0.30000000000000004"/>
    <s v="Doug"/>
    <x v="2"/>
    <x v="0"/>
  </r>
  <r>
    <s v="Aug"/>
    <n v="1127"/>
    <x v="3"/>
    <s v="Water Pump"/>
    <n v="344"/>
    <x v="3"/>
    <n v="158"/>
    <n v="31.6"/>
    <s v="Chalie"/>
    <x v="0"/>
    <x v="4"/>
  </r>
  <r>
    <s v="Aug"/>
    <n v="1128"/>
    <x v="9"/>
    <s v="5 Gal Chlorine"/>
    <n v="42"/>
    <x v="9"/>
    <n v="35"/>
    <n v="7"/>
    <s v="Juan"/>
    <x v="1"/>
    <x v="1"/>
  </r>
  <r>
    <s v="Aug"/>
    <n v="1129"/>
    <x v="0"/>
    <s v="Pool Cover"/>
    <n v="58.3"/>
    <x v="0"/>
    <n v="40.100000000000009"/>
    <n v="8.0200000000000014"/>
    <s v="Hellen"/>
    <x v="3"/>
    <x v="4"/>
  </r>
  <r>
    <s v="Aug"/>
    <n v="1130"/>
    <x v="5"/>
    <s v="Skimmer"/>
    <n v="45"/>
    <x v="5"/>
    <n v="42"/>
    <n v="8.4"/>
    <s v="Hellen"/>
    <x v="3"/>
    <x v="1"/>
  </r>
  <r>
    <s v="Aug"/>
    <n v="1131"/>
    <x v="6"/>
    <s v="1 Gal Muratic Acid"/>
    <n v="4"/>
    <x v="6"/>
    <n v="3"/>
    <n v="0.30000000000000004"/>
    <s v="Hellen"/>
    <x v="3"/>
    <x v="2"/>
  </r>
  <r>
    <s v="Aug"/>
    <n v="1132"/>
    <x v="6"/>
    <s v="1 Gal Muratic Acid"/>
    <n v="4"/>
    <x v="6"/>
    <n v="3"/>
    <n v="0.30000000000000004"/>
    <s v="Hellen"/>
    <x v="3"/>
    <x v="1"/>
  </r>
  <r>
    <s v="Aug"/>
    <n v="1133"/>
    <x v="0"/>
    <s v="Pool Cover"/>
    <n v="58.3"/>
    <x v="0"/>
    <n v="40.100000000000009"/>
    <n v="8.0200000000000014"/>
    <s v="Chalie"/>
    <x v="0"/>
    <x v="2"/>
  </r>
  <r>
    <s v="Aug"/>
    <n v="1134"/>
    <x v="0"/>
    <s v="Pool Cover"/>
    <n v="58.3"/>
    <x v="0"/>
    <n v="40.100000000000009"/>
    <n v="8.0200000000000014"/>
    <s v="Doug"/>
    <x v="2"/>
    <x v="2"/>
  </r>
  <r>
    <s v="Aug"/>
    <n v="1135"/>
    <x v="3"/>
    <s v="Water Pump"/>
    <n v="344"/>
    <x v="3"/>
    <n v="158"/>
    <n v="31.6"/>
    <s v="Chalie"/>
    <x v="0"/>
    <x v="4"/>
  </r>
  <r>
    <s v="Aug"/>
    <n v="1136"/>
    <x v="7"/>
    <s v="AutoVac"/>
    <n v="60"/>
    <x v="7"/>
    <n v="64"/>
    <n v="12.8"/>
    <s v="Doug"/>
    <x v="2"/>
    <x v="0"/>
  </r>
  <r>
    <s v="Aug"/>
    <n v="1137"/>
    <x v="0"/>
    <s v="Pool Cover"/>
    <n v="58.3"/>
    <x v="0"/>
    <n v="40.100000000000009"/>
    <n v="8.0200000000000014"/>
    <s v="Juan"/>
    <x v="1"/>
    <x v="1"/>
  </r>
  <r>
    <s v="Aug"/>
    <n v="1138"/>
    <x v="3"/>
    <s v="Water Pump"/>
    <n v="344"/>
    <x v="3"/>
    <n v="158"/>
    <n v="31.6"/>
    <s v="Chalie"/>
    <x v="0"/>
    <x v="5"/>
  </r>
  <r>
    <s v="Aug"/>
    <n v="1139"/>
    <x v="5"/>
    <s v="Skimmer"/>
    <n v="45"/>
    <x v="5"/>
    <n v="42"/>
    <n v="8.4"/>
    <s v="Doug"/>
    <x v="2"/>
    <x v="1"/>
  </r>
  <r>
    <s v="Aug"/>
    <n v="1140"/>
    <x v="5"/>
    <s v="Skimmer"/>
    <n v="45"/>
    <x v="5"/>
    <n v="42"/>
    <n v="8.4"/>
    <s v="Juan"/>
    <x v="1"/>
    <x v="4"/>
  </r>
  <r>
    <s v="Aug"/>
    <n v="1141"/>
    <x v="6"/>
    <s v="1 Gal Muratic Acid"/>
    <n v="4"/>
    <x v="6"/>
    <n v="3"/>
    <n v="0.30000000000000004"/>
    <s v="Juan"/>
    <x v="1"/>
    <x v="2"/>
  </r>
  <r>
    <s v="Sept"/>
    <n v="1142"/>
    <x v="7"/>
    <s v="AutoVac"/>
    <n v="60"/>
    <x v="7"/>
    <n v="64"/>
    <n v="12.8"/>
    <s v="Juan"/>
    <x v="1"/>
    <x v="4"/>
  </r>
  <r>
    <s v="Sept"/>
    <n v="1143"/>
    <x v="0"/>
    <s v="Pool Cover"/>
    <n v="58.3"/>
    <x v="0"/>
    <n v="40.100000000000009"/>
    <n v="8.0200000000000014"/>
    <s v="Hellen"/>
    <x v="3"/>
    <x v="2"/>
  </r>
  <r>
    <s v="Sept"/>
    <n v="1144"/>
    <x v="7"/>
    <s v="AutoVac"/>
    <n v="60"/>
    <x v="7"/>
    <n v="64"/>
    <n v="12.8"/>
    <s v="Hellen"/>
    <x v="3"/>
    <x v="1"/>
  </r>
  <r>
    <s v="Sept"/>
    <n v="1145"/>
    <x v="5"/>
    <s v="Skimmer"/>
    <n v="45"/>
    <x v="5"/>
    <n v="42"/>
    <n v="8.4"/>
    <s v="Hellen"/>
    <x v="3"/>
    <x v="0"/>
  </r>
  <r>
    <s v="Sept"/>
    <n v="1146"/>
    <x v="3"/>
    <s v="Water Pump"/>
    <n v="344"/>
    <x v="3"/>
    <n v="158"/>
    <n v="31.6"/>
    <s v="Hellen"/>
    <x v="3"/>
    <x v="4"/>
  </r>
  <r>
    <s v="Sept"/>
    <n v="1147"/>
    <x v="0"/>
    <s v="Pool Cover"/>
    <n v="58.3"/>
    <x v="0"/>
    <n v="40.100000000000009"/>
    <n v="8.0200000000000014"/>
    <s v="Chalie"/>
    <x v="0"/>
    <x v="1"/>
  </r>
  <r>
    <s v="Sept"/>
    <n v="1148"/>
    <x v="6"/>
    <s v="1 Gal Muratic Acid"/>
    <n v="4"/>
    <x v="6"/>
    <n v="3"/>
    <n v="0.30000000000000004"/>
    <s v="Doug"/>
    <x v="2"/>
    <x v="2"/>
  </r>
  <r>
    <s v="Sept"/>
    <n v="1149"/>
    <x v="3"/>
    <s v="Water Pump"/>
    <n v="344"/>
    <x v="3"/>
    <n v="158"/>
    <n v="31.6"/>
    <s v="Chalie"/>
    <x v="0"/>
    <x v="2"/>
  </r>
  <r>
    <s v="Oct"/>
    <n v="1150"/>
    <x v="7"/>
    <s v="AutoVac"/>
    <n v="60"/>
    <x v="7"/>
    <n v="64"/>
    <n v="12.8"/>
    <s v="Doug"/>
    <x v="2"/>
    <x v="5"/>
  </r>
  <r>
    <s v="Oct"/>
    <n v="1151"/>
    <x v="7"/>
    <s v="AutoVac"/>
    <n v="60"/>
    <x v="7"/>
    <n v="64"/>
    <n v="12.8"/>
    <s v="Juan"/>
    <x v="1"/>
    <x v="1"/>
  </r>
  <r>
    <s v="Oct"/>
    <n v="1152"/>
    <x v="5"/>
    <s v="Skimmer"/>
    <n v="45"/>
    <x v="5"/>
    <n v="42"/>
    <n v="8.4"/>
    <s v="Chalie"/>
    <x v="0"/>
    <x v="4"/>
  </r>
  <r>
    <s v="Oct"/>
    <n v="1153"/>
    <x v="3"/>
    <s v="Water Pump"/>
    <n v="344"/>
    <x v="3"/>
    <n v="158"/>
    <n v="31.6"/>
    <s v="Doug"/>
    <x v="2"/>
    <x v="2"/>
  </r>
  <r>
    <s v="Oct"/>
    <n v="1154"/>
    <x v="0"/>
    <s v="Pool Cover"/>
    <n v="58.3"/>
    <x v="0"/>
    <n v="40.100000000000009"/>
    <n v="8.0200000000000014"/>
    <s v="Juan"/>
    <x v="1"/>
    <x v="4"/>
  </r>
  <r>
    <s v="Oct"/>
    <n v="1155"/>
    <x v="5"/>
    <s v="Skimmer"/>
    <n v="45"/>
    <x v="5"/>
    <n v="42"/>
    <n v="8.4"/>
    <s v="Doug"/>
    <x v="2"/>
    <x v="2"/>
  </r>
  <r>
    <s v="Oct"/>
    <n v="1156"/>
    <x v="7"/>
    <s v="AutoVac"/>
    <n v="60"/>
    <x v="7"/>
    <n v="64"/>
    <n v="12.8"/>
    <s v="Doug"/>
    <x v="2"/>
    <x v="1"/>
  </r>
  <r>
    <s v="Oct"/>
    <n v="1157"/>
    <x v="6"/>
    <s v="1 Gal Muratic Acid"/>
    <n v="4"/>
    <x v="6"/>
    <n v="3"/>
    <n v="0.30000000000000004"/>
    <s v="Doug"/>
    <x v="2"/>
    <x v="0"/>
  </r>
  <r>
    <s v="Nov"/>
    <n v="1158"/>
    <x v="3"/>
    <s v="Water Pump"/>
    <n v="344"/>
    <x v="3"/>
    <n v="158"/>
    <n v="31.6"/>
    <s v="Chalie"/>
    <x v="0"/>
    <x v="4"/>
  </r>
  <r>
    <s v="Nov"/>
    <n v="1159"/>
    <x v="9"/>
    <s v="5 Gal Chlorine"/>
    <n v="42"/>
    <x v="9"/>
    <n v="35"/>
    <n v="7"/>
    <s v="Doug"/>
    <x v="2"/>
    <x v="1"/>
  </r>
  <r>
    <s v="Nov"/>
    <n v="1160"/>
    <x v="0"/>
    <s v="Pool Cover"/>
    <n v="58.3"/>
    <x v="0"/>
    <n v="40.100000000000009"/>
    <n v="8.0200000000000014"/>
    <s v="Hellen"/>
    <x v="3"/>
    <x v="4"/>
  </r>
  <r>
    <s v="Nov"/>
    <n v="1161"/>
    <x v="5"/>
    <s v="Skimmer"/>
    <n v="45"/>
    <x v="5"/>
    <n v="42"/>
    <n v="8.4"/>
    <s v="Juan"/>
    <x v="1"/>
    <x v="1"/>
  </r>
  <r>
    <s v="Nov"/>
    <n v="1162"/>
    <x v="6"/>
    <s v="1 Gal Muratic Acid"/>
    <n v="4"/>
    <x v="6"/>
    <n v="3"/>
    <n v="0.30000000000000004"/>
    <s v="Chalie"/>
    <x v="0"/>
    <x v="2"/>
  </r>
  <r>
    <s v="Nov"/>
    <n v="1163"/>
    <x v="6"/>
    <s v="1 Gal Muratic Acid"/>
    <n v="4"/>
    <x v="6"/>
    <n v="3"/>
    <n v="0.30000000000000004"/>
    <s v="Doug"/>
    <x v="2"/>
    <x v="1"/>
  </r>
  <r>
    <s v="Nov"/>
    <n v="1164"/>
    <x v="0"/>
    <s v="Pool Cover"/>
    <n v="58.3"/>
    <x v="0"/>
    <n v="40.100000000000009"/>
    <n v="8.0200000000000014"/>
    <s v="Doug"/>
    <x v="2"/>
    <x v="2"/>
  </r>
  <r>
    <s v="Nov"/>
    <n v="1165"/>
    <x v="0"/>
    <s v="Pool Cover"/>
    <n v="58.3"/>
    <x v="0"/>
    <n v="40.100000000000009"/>
    <n v="8.0200000000000014"/>
    <s v="Doug"/>
    <x v="2"/>
    <x v="2"/>
  </r>
  <r>
    <s v="Nov"/>
    <n v="1166"/>
    <x v="3"/>
    <s v="Water Pump"/>
    <n v="344"/>
    <x v="3"/>
    <n v="158"/>
    <n v="31.6"/>
    <s v="Doug"/>
    <x v="2"/>
    <x v="4"/>
  </r>
  <r>
    <s v="Dec"/>
    <n v="1167"/>
    <x v="7"/>
    <s v="AutoVac"/>
    <n v="60"/>
    <x v="7"/>
    <n v="64"/>
    <n v="12.8"/>
    <s v="Doug"/>
    <x v="2"/>
    <x v="0"/>
  </r>
  <r>
    <s v="Dec"/>
    <n v="1168"/>
    <x v="0"/>
    <s v="Pool Cover"/>
    <n v="58.3"/>
    <x v="0"/>
    <n v="40.100000000000009"/>
    <n v="8.0200000000000014"/>
    <s v="Doug"/>
    <x v="2"/>
    <x v="1"/>
  </r>
  <r>
    <s v="Dec"/>
    <n v="1169"/>
    <x v="3"/>
    <s v="Water Pump"/>
    <n v="344"/>
    <x v="3"/>
    <n v="158"/>
    <n v="31.6"/>
    <s v="Doug"/>
    <x v="2"/>
    <x v="5"/>
  </r>
  <r>
    <s v="Dec"/>
    <n v="1170"/>
    <x v="5"/>
    <s v="Skimmer"/>
    <n v="45"/>
    <x v="5"/>
    <n v="42"/>
    <n v="8.4"/>
    <s v="Chalie"/>
    <x v="0"/>
    <x v="1"/>
  </r>
  <r>
    <s v="Dec"/>
    <n v="1171"/>
    <x v="5"/>
    <s v="Skimmer"/>
    <n v="45"/>
    <x v="5"/>
    <n v="42"/>
    <n v="8.4"/>
    <s v="Juan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C9D79-57F3-4099-AF42-A587D7BE982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4" showAll="0"/>
    <pivotField showAll="0">
      <items count="11">
        <item x="4"/>
        <item x="7"/>
        <item x="2"/>
        <item x="1"/>
        <item x="5"/>
        <item x="8"/>
        <item x="9"/>
        <item x="3"/>
        <item x="6"/>
        <item x="0"/>
        <item t="default"/>
      </items>
    </pivotField>
    <pivotField showAll="0"/>
    <pivotField numFmtId="44" showAll="0"/>
    <pivotField dataField="1" numFmtId="44" multipleItemSelectionAllowed="1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>
      <items count="7">
        <item x="2"/>
        <item x="1"/>
        <item x="3"/>
        <item x="0"/>
        <item x="4"/>
        <item x="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3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F53C-EBEF-4BAF-BF32-611EB2AA68C7}">
  <dimension ref="A3:B8"/>
  <sheetViews>
    <sheetView tabSelected="1" workbookViewId="0">
      <selection activeCell="P2" sqref="P2"/>
    </sheetView>
  </sheetViews>
  <sheetFormatPr defaultRowHeight="15.75"/>
  <cols>
    <col min="1" max="1" width="12.125" bestFit="1" customWidth="1"/>
    <col min="2" max="2" width="14.875" bestFit="1" customWidth="1"/>
    <col min="3" max="4" width="4.875" bestFit="1" customWidth="1"/>
    <col min="5" max="5" width="5.875" bestFit="1" customWidth="1"/>
    <col min="6" max="8" width="4.875" bestFit="1" customWidth="1"/>
    <col min="9" max="9" width="5.875" bestFit="1" customWidth="1"/>
    <col min="10" max="10" width="4.875" bestFit="1" customWidth="1"/>
    <col min="11" max="11" width="6.875" bestFit="1" customWidth="1"/>
    <col min="12" max="12" width="10.375" bestFit="1" customWidth="1"/>
  </cols>
  <sheetData>
    <row r="3" spans="1:2">
      <c r="A3" s="6" t="s">
        <v>51</v>
      </c>
      <c r="B3" t="s">
        <v>50</v>
      </c>
    </row>
    <row r="4" spans="1:2">
      <c r="A4" s="7" t="s">
        <v>38</v>
      </c>
      <c r="B4" s="5">
        <v>6003.5</v>
      </c>
    </row>
    <row r="5" spans="1:2">
      <c r="A5" s="7" t="s">
        <v>40</v>
      </c>
      <c r="B5" s="5">
        <v>2410.7000000000003</v>
      </c>
    </row>
    <row r="6" spans="1:2">
      <c r="A6" s="7" t="s">
        <v>44</v>
      </c>
      <c r="B6" s="5">
        <v>3035.3</v>
      </c>
    </row>
    <row r="7" spans="1:2">
      <c r="A7" s="7" t="s">
        <v>42</v>
      </c>
      <c r="B7" s="5">
        <v>5661.0999999999985</v>
      </c>
    </row>
    <row r="8" spans="1:2">
      <c r="A8" s="7" t="s">
        <v>52</v>
      </c>
      <c r="B8" s="5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5"/>
  <sheetViews>
    <sheetView workbookViewId="0">
      <selection sqref="A1:K172"/>
    </sheetView>
  </sheetViews>
  <sheetFormatPr defaultColWidth="11" defaultRowHeight="15.75"/>
  <cols>
    <col min="4" max="4" width="18.375" customWidth="1"/>
    <col min="8" max="8" width="13.875" customWidth="1"/>
  </cols>
  <sheetData>
    <row r="1" spans="1:11" ht="78.7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 s="4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 s="4">
        <f>IF(F3&gt;50,G3*0.2,G3*0.1)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 s="4">
        <f>IF(F5&gt;50,G5*0.2,G5*0.1)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>F6-E6</f>
        <v>5</v>
      </c>
      <c r="H6" s="4">
        <f>IF(F6&gt;50,G6*0.2,G6*0.1)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>F7-E7</f>
        <v>40.100000000000009</v>
      </c>
      <c r="H7" s="4">
        <f>IF(F7&gt;50,G7*0.2,G7*0.1)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 s="4">
        <f>IF(F9&gt;50,G9*0.2,G9*0.1)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>F10-E10</f>
        <v>5</v>
      </c>
      <c r="H10" s="4">
        <f>IF(F10&gt;50,G10*0.2,G10*0.1)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 s="4">
        <f>IF(F11&gt;50,G11*0.2,G11*0.1)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 s="4">
        <f>IF(F12&gt;50,G12*0.2,G12*0.1)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>F13-E13</f>
        <v>42</v>
      </c>
      <c r="H13" s="4">
        <f>IF(F13&gt;50,G13*0.2,G13*0.1)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>F14-E14</f>
        <v>3</v>
      </c>
      <c r="H14" s="4">
        <f>IF(F14&gt;50,G14*0.2,G14*0.1)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 s="4">
        <f>IF(F15&gt;50,G15*0.2,G15*0.1)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 s="4">
        <f>IF(F16&gt;50,G16*0.2,G16*0.1)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>F18-E18</f>
        <v>64</v>
      </c>
      <c r="H18" s="4">
        <f>IF(F18&gt;50,G18*0.2,G18*0.1)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>F19-E19</f>
        <v>5</v>
      </c>
      <c r="H19" s="4">
        <f>IF(F19&gt;50,G19*0.2,G19*0.1)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 s="4">
        <f>IF(F22&gt;50,G22*0.2,G22*0.1)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 s="4">
        <f>IF(F23&gt;50,G23*0.2,G23*0.1)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>F24-E24</f>
        <v>5</v>
      </c>
      <c r="H24" s="4">
        <f>IF(F24&gt;50,G24*0.2,G24*0.1)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>F25-E25</f>
        <v>3</v>
      </c>
      <c r="H25" s="4">
        <f>IF(F25&gt;50,G25*0.2,G25*0.1)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 s="4">
        <f>IF(F26&gt;50,G26*0.2,G26*0.1)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>F27-E27</f>
        <v>5</v>
      </c>
      <c r="H27" s="4">
        <f>IF(F27&gt;50,G27*0.2,G27*0.1)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>F28-E28</f>
        <v>5</v>
      </c>
      <c r="H28" s="4">
        <f>IF(F28&gt;50,G28*0.2,G28*0.1)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 s="4">
        <f>IF(F29&gt;50,G29*0.2,G29*0.1)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 s="4">
        <f>IF(F31&gt;50,G31*0.2,G31*0.1)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>F32-E32</f>
        <v>5</v>
      </c>
      <c r="H32" s="4">
        <f>IF(F32&gt;50,G32*0.2,G32*0.1)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 s="4">
        <f>IF(F33&gt;50,G33*0.2,G33*0.1)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>F34-E34</f>
        <v>40.100000000000009</v>
      </c>
      <c r="H34" s="4">
        <f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4">
        <f>IF(F35&gt;50,G35*0.2,G35*0.1)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 s="4">
        <f>IF(F38&gt;50,G38*0.2,G38*0.1)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4">
        <f>IF(F40&gt;50,G40*0.2,G40*0.1)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>F41-E41</f>
        <v>5</v>
      </c>
      <c r="H41" s="4">
        <f>IF(F41&gt;50,G41*0.2,G41*0.1)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>F43-E43</f>
        <v>158</v>
      </c>
      <c r="H43" s="4">
        <f>IF(F43&gt;50,G43*0.2,G43*0.1)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>F44-E44</f>
        <v>64</v>
      </c>
      <c r="H44" s="4">
        <f>IF(F44&gt;50,G44*0.2,G44*0.1)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 s="4">
        <f>IF(F45&gt;50,G45*0.2,G45*0.1)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 s="4">
        <f>IF(F46&gt;50,G46*0.2,G46*0.1)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>F47-E47</f>
        <v>5</v>
      </c>
      <c r="H47" s="4">
        <f>IF(F47&gt;50,G47*0.2,G47*0.1)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>F48-E48</f>
        <v>35</v>
      </c>
      <c r="H48" s="4">
        <f>IF(F48&gt;50,G48*0.2,G48*0.1)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 s="4">
        <f>IF(F49&gt;50,G49*0.2,G49*0.1)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 s="4">
        <f>IF(F51&gt;50,G51*0.2,G51*0.1)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>F52-E52</f>
        <v>5</v>
      </c>
      <c r="H52" s="4">
        <f>IF(F52&gt;50,G52*0.2,G52*0.1)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 s="4">
        <f>IF(F53&gt;50,G53*0.2,G53*0.1)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>F54-E54</f>
        <v>64</v>
      </c>
      <c r="H54" s="4">
        <f>IF(F54&gt;50,G54*0.2,G54*0.1)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>F55-E55</f>
        <v>42</v>
      </c>
      <c r="H55" s="4">
        <f>IF(F55&gt;50,G55*0.2,G55*0.1)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>F56-E56</f>
        <v>5</v>
      </c>
      <c r="H56" s="4">
        <f>IF(F56&gt;50,G56*0.2,G56*0.1)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>F57-E57</f>
        <v>5</v>
      </c>
      <c r="H57" s="4">
        <f>IF(F57&gt;50,G57*0.2,G57*0.1)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 s="4">
        <f>IF(F59&gt;50,G59*0.2,G59*0.1)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 s="4">
        <f>IF(F60&gt;50,G60*0.2,G60*0.1)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>F61-E61</f>
        <v>5</v>
      </c>
      <c r="H61" s="4">
        <f>IF(F61&gt;50,G61*0.2,G61*0.1)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>F62-E62</f>
        <v>5</v>
      </c>
      <c r="H62" s="4">
        <f>IF(F62&gt;50,G62*0.2,G62*0.1)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>F64-E64</f>
        <v>5</v>
      </c>
      <c r="H64" s="4">
        <f>IF(F64&gt;50,G64*0.2,G64*0.1)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 s="4">
        <f>IF(F67&gt;50,G67*0.2,G67*0.1)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IF(F68&gt;50,G68*0.2,G68*0.1)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>F69-E69</f>
        <v>5</v>
      </c>
      <c r="H69" s="4">
        <f>IF(F69&gt;50,G69*0.2,G69*0.1)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>F70-E70</f>
        <v>5</v>
      </c>
      <c r="H70" s="4">
        <f>IF(F70&gt;50,G70*0.2,G70*0.1)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>F72-E72</f>
        <v>5</v>
      </c>
      <c r="H72" s="4">
        <f>IF(F72&gt;50,G72*0.2,G72*0.1)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 s="4">
        <f>IF(F73&gt;50,G73*0.2,G73*0.1)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 s="4">
        <f>IF(F74&gt;50,G74*0.2,G74*0.1)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 s="4">
        <f>IF(F75&gt;50,G75*0.2,G75*0.1)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 s="4">
        <f>IF(F76&gt;50,G76*0.2,G76*0.1)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>F77-E77</f>
        <v>5</v>
      </c>
      <c r="H77" s="4">
        <f>IF(F77&gt;50,G77*0.2,G77*0.1)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>F78-E78</f>
        <v>40.100000000000009</v>
      </c>
      <c r="H78" s="4">
        <f>IF(F78&gt;50,G78*0.2,G78*0.1)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 s="4">
        <f>IF(F79&gt;50,G79*0.2,G79*0.1)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 s="4">
        <f>IF(F80&gt;50,G80*0.2,G80*0.1)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>F81-E81</f>
        <v>42</v>
      </c>
      <c r="H81" s="4">
        <f>IF(F81&gt;50,G81*0.2,G81*0.1)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>F82-E82</f>
        <v>5</v>
      </c>
      <c r="H82" s="4">
        <f>IF(F82&gt;50,G82*0.2,G82*0.1)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 s="4">
        <f>IF(F83&gt;50,G83*0.2,G83*0.1)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 s="4">
        <f>IF(F84&gt;50,G84*0.2,G84*0.1)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 s="4">
        <f>IF(F85&gt;50,G85*0.2,G85*0.1)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 s="4">
        <f>IF(F86&gt;50,G86*0.2,G86*0.1)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 s="4">
        <f>IF(F87&gt;50,G87*0.2,G87*0.1)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>F90-E90</f>
        <v>5</v>
      </c>
      <c r="H90" s="4">
        <f>IF(F90&gt;50,G90*0.2,G90*0.1)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 s="4">
        <f>IF(F91&gt;50,G91*0.2,G91*0.1)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 s="4">
        <f>IF(F92&gt;50,G92*0.2,G92*0.1)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 s="4">
        <f>IF(F93&gt;50,G93*0.2,G93*0.1)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>F94-E94</f>
        <v>5</v>
      </c>
      <c r="H94" s="4">
        <f>IF(F94&gt;50,G94*0.2,G94*0.1)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>F95-E95</f>
        <v>5</v>
      </c>
      <c r="H95" s="4">
        <f>IF(F95&gt;50,G95*0.2,G95*0.1)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 s="4">
        <f>IF(F97&gt;50,G97*0.2,G97*0.1)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>F98-E98</f>
        <v>3</v>
      </c>
      <c r="H98" s="4">
        <f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 s="4">
        <f>IF(F99&gt;50,G99*0.2,G99*0.1)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>F101-E101</f>
        <v>5</v>
      </c>
      <c r="H101" s="4">
        <f>IF(F101&gt;50,G101*0.2,G101*0.1)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>F103-E103</f>
        <v>64</v>
      </c>
      <c r="H103" s="4">
        <f>IF(F103&gt;50,G103*0.2,G103*0.1)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 s="4">
        <f>IF(F108&gt;50,G108*0.2,G108*0.1)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>F110-E110</f>
        <v>158</v>
      </c>
      <c r="H110" s="4">
        <f>IF(F110&gt;50,G110*0.2,G110*0.1)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>F111-E111</f>
        <v>158</v>
      </c>
      <c r="H111" s="4">
        <f>IF(F111&gt;50,G111*0.2,G111*0.1)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>F112-E112</f>
        <v>35</v>
      </c>
      <c r="H112" s="4">
        <f>IF(F112&gt;50,G112*0.2,G112*0.1)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>F113-E113</f>
        <v>35</v>
      </c>
      <c r="H113" s="4">
        <f>IF(F113&gt;50,G113*0.2,G113*0.1)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>F115-E115</f>
        <v>64</v>
      </c>
      <c r="H115" s="4">
        <f>IF(F115&gt;50,G115*0.2,G115*0.1)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 s="4">
        <f>IF(F116&gt;50,G116*0.2,G116*0.1)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>F117-E117</f>
        <v>35</v>
      </c>
      <c r="H117" s="4">
        <f>IF(F117&gt;50,G117*0.2,G117*0.1)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 s="4">
        <f>IF(F118&gt;50,G118*0.2,G118*0.1)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>F120-E120</f>
        <v>64</v>
      </c>
      <c r="H120" s="4">
        <f>IF(F120&gt;50,G120*0.2,G120*0.1)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 s="4">
        <f>IF(F121&gt;50,G121*0.2,G121*0.1)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 s="4">
        <f>IF(F122&gt;50,G122*0.2,G122*0.1)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>F123-E123</f>
        <v>158</v>
      </c>
      <c r="H123" s="4">
        <f>IF(F123&gt;50,G123*0.2,G123*0.1)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 s="4">
        <f>IF(F125&gt;50,G125*0.2,G125*0.1)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>F126-E126</f>
        <v>64</v>
      </c>
      <c r="H126" s="4">
        <f>IF(F126&gt;50,G126*0.2,G126*0.1)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>F127-E127</f>
        <v>3</v>
      </c>
      <c r="H127" s="4">
        <f>IF(F127&gt;50,G127*0.2,G127*0.1)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>F128-E128</f>
        <v>158</v>
      </c>
      <c r="H128" s="4">
        <f>IF(F128&gt;50,G128*0.2,G128*0.1)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>F129-E129</f>
        <v>35</v>
      </c>
      <c r="H129" s="4">
        <f>IF(F129&gt;50,G129*0.2,G129*0.1)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>F131-E131</f>
        <v>42</v>
      </c>
      <c r="H131" s="4">
        <f>IF(F131&gt;50,G131*0.2,G131*0.1)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>F132-E132</f>
        <v>3</v>
      </c>
      <c r="H132" s="4">
        <f>IF(F132&gt;50,G132*0.2,G132*0.1)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>F133-E133</f>
        <v>3</v>
      </c>
      <c r="H133" s="4">
        <f>IF(F133&gt;50,G133*0.2,G133*0.1)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>F136-E136</f>
        <v>158</v>
      </c>
      <c r="H136" s="4">
        <f>IF(F136&gt;50,G136*0.2,G136*0.1)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 s="4">
        <f>IF(F137&gt;50,G137*0.2,G137*0.1)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 s="4">
        <f>IF(F139&gt;50,G139*0.2,G139*0.1)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 s="4">
        <f>IF(F140&gt;50,G140*0.2,G140*0.1)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>F141-E141</f>
        <v>42</v>
      </c>
      <c r="H141" s="4">
        <f>IF(F141&gt;50,G141*0.2,G141*0.1)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 s="4">
        <f>IF(F142&gt;50,G142*0.2,G142*0.1)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>F143-E143</f>
        <v>64</v>
      </c>
      <c r="H143" s="4">
        <f>IF(F143&gt;50,G143*0.2,G143*0.1)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>F145-E145</f>
        <v>64</v>
      </c>
      <c r="H145" s="4">
        <f>IF(F145&gt;50,G145*0.2,G145*0.1)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 s="4">
        <f>IF(F146&gt;50,G146*0.2,G146*0.1)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 s="4">
        <f>IF(F147&gt;50,G147*0.2,G147*0.1)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 s="4">
        <f>IF(F149&gt;50,G149*0.2,G149*0.1)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 s="4">
        <f>IF(F150&gt;50,G150*0.2,G150*0.1)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>F151-E151</f>
        <v>64</v>
      </c>
      <c r="H151" s="4">
        <f>IF(F151&gt;50,G151*0.2,G151*0.1)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 s="4">
        <f>IF(F152&gt;50,G152*0.2,G152*0.1)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>F153-E153</f>
        <v>42</v>
      </c>
      <c r="H153" s="4">
        <f>IF(F153&gt;50,G153*0.2,G153*0.1)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 s="4">
        <f>IF(F154&gt;50,G154*0.2,G154*0.1)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 s="4">
        <f>IF(F156&gt;50,G156*0.2,G156*0.1)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>F157-E157</f>
        <v>64</v>
      </c>
      <c r="H157" s="4">
        <f>IF(F157&gt;50,G157*0.2,G157*0.1)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>F158-E158</f>
        <v>3</v>
      </c>
      <c r="H158" s="4">
        <f>IF(F158&gt;50,G158*0.2,G158*0.1)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 s="4">
        <f>IF(F159&gt;50,G159*0.2,G159*0.1)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>F160-E160</f>
        <v>35</v>
      </c>
      <c r="H160" s="4">
        <f>IF(F160&gt;50,G160*0.2,G160*0.1)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>F162-E162</f>
        <v>42</v>
      </c>
      <c r="H162" s="4">
        <f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>F163-E163</f>
        <v>3</v>
      </c>
      <c r="H163" s="4">
        <f>IF(F163&gt;50,G163*0.2,G163*0.1)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>F164-E164</f>
        <v>3</v>
      </c>
      <c r="H164" s="4">
        <f>IF(F164&gt;50,G164*0.2,G164*0.1)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>F167-E167</f>
        <v>158</v>
      </c>
      <c r="H167" s="4">
        <f>IF(F167&gt;50,G167*0.2,G167*0.1)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>F168-E168</f>
        <v>64</v>
      </c>
      <c r="H168" s="4">
        <f>IF(F168&gt;50,G168*0.2,G168*0.1)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 s="4">
        <f>IF(F170&gt;50,G170*0.2,G170*0.1)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>F171-E171</f>
        <v>42</v>
      </c>
      <c r="H171" s="4">
        <f>IF(F171&gt;50,G171*0.2,G171*0.1)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>F172-E172</f>
        <v>42</v>
      </c>
      <c r="H172" s="4">
        <f>IF(F172&gt;50,G172*0.2,G172*0.1)</f>
        <v>8.4</v>
      </c>
      <c r="I172" t="s">
        <v>39</v>
      </c>
      <c r="J172" t="s">
        <v>40</v>
      </c>
      <c r="K172" t="s">
        <v>17</v>
      </c>
    </row>
    <row r="173" spans="1:11">
      <c r="A173" s="1" t="s">
        <v>47</v>
      </c>
      <c r="F173" s="5">
        <f>SUM(F2:F172)</f>
        <v>17110.599999999995</v>
      </c>
    </row>
    <row r="174" spans="1:11">
      <c r="A174" s="1" t="s">
        <v>48</v>
      </c>
      <c r="F174" s="4">
        <f>SUMIF(F2:F172,"&gt;50")</f>
        <v>16088.399999999994</v>
      </c>
    </row>
    <row r="175" spans="1:11">
      <c r="A175" s="1" t="s">
        <v>49</v>
      </c>
      <c r="F175" s="4">
        <f>SUMIF(F2:F172,"&lt;=50")</f>
        <v>1022.1999999999997</v>
      </c>
    </row>
  </sheetData>
  <sortState xmlns:xlrd2="http://schemas.microsoft.com/office/spreadsheetml/2017/richdata2" ref="A2:K175">
    <sortCondition ref="B2:B175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Shwe Witt Yee</cp:lastModifiedBy>
  <dcterms:created xsi:type="dcterms:W3CDTF">2014-06-11T22:14:31Z</dcterms:created>
  <dcterms:modified xsi:type="dcterms:W3CDTF">2022-08-25T17:05:13Z</dcterms:modified>
</cp:coreProperties>
</file>