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hweta 12-1\"/>
    </mc:Choice>
  </mc:AlternateContent>
  <xr:revisionPtr revIDLastSave="0" documentId="13_ncr:1_{B018515B-4676-4184-A676-F35A483D2898}" xr6:coauthVersionLast="47" xr6:coauthVersionMax="47" xr10:uidLastSave="{00000000-0000-0000-0000-000000000000}"/>
  <bookViews>
    <workbookView xWindow="-110" yWindow="-110" windowWidth="19420" windowHeight="10300" activeTab="1" xr2:uid="{42398D15-A017-49CC-B136-DCB29ED7CAE3}"/>
  </bookViews>
  <sheets>
    <sheet name="Sheet1" sheetId="1" r:id="rId1"/>
    <sheet name="order detail" sheetId="2" r:id="rId2"/>
    <sheet name="cuustomer detai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R17" i="2"/>
  <c r="R16" i="2"/>
  <c r="R15" i="2"/>
  <c r="R14" i="2"/>
  <c r="R13" i="2"/>
  <c r="R12" i="2"/>
  <c r="R11" i="2"/>
  <c r="P10" i="2"/>
  <c r="O6" i="2"/>
  <c r="N5" i="2"/>
  <c r="P12" i="1"/>
  <c r="P11" i="1"/>
  <c r="P10" i="1"/>
  <c r="P13" i="1"/>
  <c r="P14" i="1"/>
  <c r="P15" i="1"/>
  <c r="P8" i="1"/>
  <c r="P9" i="1"/>
  <c r="P16" i="1"/>
  <c r="P17" i="1"/>
  <c r="P18" i="1"/>
  <c r="P19" i="1"/>
  <c r="P20" i="1"/>
  <c r="P21" i="1"/>
  <c r="P7" i="1"/>
  <c r="H8" i="1"/>
  <c r="H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  <c r="M7" i="1" s="1"/>
  <c r="O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</calcChain>
</file>

<file path=xl/sharedStrings.xml><?xml version="1.0" encoding="utf-8"?>
<sst xmlns="http://schemas.openxmlformats.org/spreadsheetml/2006/main" count="476" uniqueCount="300">
  <si>
    <t>Salary sheet</t>
  </si>
  <si>
    <t>S.no</t>
  </si>
  <si>
    <t>Empolyee id</t>
  </si>
  <si>
    <t>Designation</t>
  </si>
  <si>
    <t>Basic salary</t>
  </si>
  <si>
    <t>T.A</t>
  </si>
  <si>
    <t>Other Allowances</t>
  </si>
  <si>
    <t>Overtime Hours</t>
  </si>
  <si>
    <t>Overtime Amount</t>
  </si>
  <si>
    <t>Total Allowance</t>
  </si>
  <si>
    <t>Gross salary</t>
  </si>
  <si>
    <t>P.F.</t>
  </si>
  <si>
    <t xml:space="preserve"> Net/In-hand salary</t>
  </si>
  <si>
    <t>Employee name</t>
  </si>
  <si>
    <t>Shweta</t>
  </si>
  <si>
    <t>pooja</t>
  </si>
  <si>
    <t>kajal</t>
  </si>
  <si>
    <t>neha</t>
  </si>
  <si>
    <t>megha</t>
  </si>
  <si>
    <t>reeta</t>
  </si>
  <si>
    <t>vishal</t>
  </si>
  <si>
    <t>hemant</t>
  </si>
  <si>
    <t>krishna</t>
  </si>
  <si>
    <t>banti</t>
  </si>
  <si>
    <t>Ankit</t>
  </si>
  <si>
    <t>Rohit</t>
  </si>
  <si>
    <t>Geeta</t>
  </si>
  <si>
    <t>sneha</t>
  </si>
  <si>
    <t>Angel</t>
  </si>
  <si>
    <t>HR Manager</t>
  </si>
  <si>
    <t>Software Engineer</t>
  </si>
  <si>
    <t>Accountant</t>
  </si>
  <si>
    <t>Marketing Executive</t>
  </si>
  <si>
    <t>IT Analyst</t>
  </si>
  <si>
    <t>HR Assistant</t>
  </si>
  <si>
    <t>Sales Executive</t>
  </si>
  <si>
    <t>Finance Manager</t>
  </si>
  <si>
    <t>HR Specialist</t>
  </si>
  <si>
    <t>sales Manager</t>
  </si>
  <si>
    <t>Network Engineer</t>
  </si>
  <si>
    <t>senior Developer</t>
  </si>
  <si>
    <t>Financial Analyst</t>
  </si>
  <si>
    <t>HR Coordinator</t>
  </si>
  <si>
    <t>Catego</t>
  </si>
  <si>
    <t>Question</t>
  </si>
  <si>
    <t>Order ID</t>
  </si>
  <si>
    <t>Amount (INR)</t>
  </si>
  <si>
    <t>Profit (INR)</t>
  </si>
  <si>
    <t>Quantity</t>
  </si>
  <si>
    <t>Category</t>
  </si>
  <si>
    <t>Sub-category</t>
  </si>
  <si>
    <t>Mode of Payment</t>
  </si>
  <si>
    <t>B-12001</t>
  </si>
  <si>
    <t>Electronics</t>
  </si>
  <si>
    <t>Mobile Phones</t>
  </si>
  <si>
    <t>Credit Card</t>
  </si>
  <si>
    <t>B-12002</t>
  </si>
  <si>
    <t>Furniture</t>
  </si>
  <si>
    <t>Office Chairs</t>
  </si>
  <si>
    <t>Debit Card</t>
  </si>
  <si>
    <t>B-12003</t>
  </si>
  <si>
    <t>Appliances</t>
  </si>
  <si>
    <t>Air Conditioners</t>
  </si>
  <si>
    <t>UPI</t>
  </si>
  <si>
    <t>B-12004</t>
  </si>
  <si>
    <t>Home Decor</t>
  </si>
  <si>
    <t>Wall Art</t>
  </si>
  <si>
    <t>Cash on Delivery</t>
  </si>
  <si>
    <t>B-12005</t>
  </si>
  <si>
    <t>Stationery</t>
  </si>
  <si>
    <t>Notebooks</t>
  </si>
  <si>
    <t>B-12006</t>
  </si>
  <si>
    <t>Laptops</t>
  </si>
  <si>
    <t>Net Banking</t>
  </si>
  <si>
    <t>B-12007</t>
  </si>
  <si>
    <t>Fashion</t>
  </si>
  <si>
    <t>Footwear</t>
  </si>
  <si>
    <t>B-12008</t>
  </si>
  <si>
    <t>Refrigerators</t>
  </si>
  <si>
    <t>B-12009</t>
  </si>
  <si>
    <t>Pens</t>
  </si>
  <si>
    <t>B-12010</t>
  </si>
  <si>
    <t>Tablets</t>
  </si>
  <si>
    <t>B-12011</t>
  </si>
  <si>
    <t>Study Tables</t>
  </si>
  <si>
    <t>B-12012</t>
  </si>
  <si>
    <t>Handbags</t>
  </si>
  <si>
    <t>B-12013</t>
  </si>
  <si>
    <t>Smart Watches</t>
  </si>
  <si>
    <t>B-12014</t>
  </si>
  <si>
    <t>Washing Machines</t>
  </si>
  <si>
    <t>B-12015</t>
  </si>
  <si>
    <t>Lamps</t>
  </si>
  <si>
    <t>B-12016</t>
  </si>
  <si>
    <t>Folders</t>
  </si>
  <si>
    <t>B-12017</t>
  </si>
  <si>
    <t>Headphones</t>
  </si>
  <si>
    <t>B-12018</t>
  </si>
  <si>
    <t>Sofas</t>
  </si>
  <si>
    <t>B-12019</t>
  </si>
  <si>
    <t>Microwave Ovens</t>
  </si>
  <si>
    <t>B-12020</t>
  </si>
  <si>
    <t>Sunglasses</t>
  </si>
  <si>
    <t>B-12021</t>
  </si>
  <si>
    <t>Speakers</t>
  </si>
  <si>
    <t>B-12022</t>
  </si>
  <si>
    <t>Diaries</t>
  </si>
  <si>
    <t>B-12023</t>
  </si>
  <si>
    <t>Cameras</t>
  </si>
  <si>
    <t>B-12024</t>
  </si>
  <si>
    <t>Curtains</t>
  </si>
  <si>
    <t>B-12025</t>
  </si>
  <si>
    <t>Water Purifiers</t>
  </si>
  <si>
    <t>B-12026</t>
  </si>
  <si>
    <t>Smart TVs</t>
  </si>
  <si>
    <t>B-12027</t>
  </si>
  <si>
    <t>Markers</t>
  </si>
  <si>
    <t>B-12028</t>
  </si>
  <si>
    <t>Bookshelves</t>
  </si>
  <si>
    <t>B-12029</t>
  </si>
  <si>
    <t>T-shirts</t>
  </si>
  <si>
    <t>B-12030</t>
  </si>
  <si>
    <t>Dishwashers</t>
  </si>
  <si>
    <t>B-12031</t>
  </si>
  <si>
    <t>Clocks</t>
  </si>
  <si>
    <t>B-12032</t>
  </si>
  <si>
    <t>B-12033</t>
  </si>
  <si>
    <t>Calendars</t>
  </si>
  <si>
    <t>B-12034</t>
  </si>
  <si>
    <t>Cabinets</t>
  </si>
  <si>
    <t>B-12035</t>
  </si>
  <si>
    <t>Watches</t>
  </si>
  <si>
    <t>B-12036</t>
  </si>
  <si>
    <t>Vacuum Cleaners</t>
  </si>
  <si>
    <t>B-12037</t>
  </si>
  <si>
    <t>Photo Frames</t>
  </si>
  <si>
    <t>B-12038</t>
  </si>
  <si>
    <t>Jackets</t>
  </si>
  <si>
    <t>B-12039</t>
  </si>
  <si>
    <t>Gaming Consoles</t>
  </si>
  <si>
    <t>B-12040</t>
  </si>
  <si>
    <t>Sticky Notes</t>
  </si>
  <si>
    <t>B-12041</t>
  </si>
  <si>
    <t>Geysers</t>
  </si>
  <si>
    <t>B-12042</t>
  </si>
  <si>
    <t>Rugs</t>
  </si>
  <si>
    <t>B-12043</t>
  </si>
  <si>
    <t>B-12044</t>
  </si>
  <si>
    <t>Highlighters</t>
  </si>
  <si>
    <t>B-12045</t>
  </si>
  <si>
    <t>Dining Chairs</t>
  </si>
  <si>
    <t>B-12046</t>
  </si>
  <si>
    <t>Belts</t>
  </si>
  <si>
    <t>B-12047</t>
  </si>
  <si>
    <t>Soundbars</t>
  </si>
  <si>
    <t>B-12048</t>
  </si>
  <si>
    <t>Vases</t>
  </si>
  <si>
    <t>B-12049</t>
  </si>
  <si>
    <t>Water Heaters</t>
  </si>
  <si>
    <t>B-12050</t>
  </si>
  <si>
    <t>Tape Dispensers</t>
  </si>
  <si>
    <t>Customer Name</t>
  </si>
  <si>
    <t>Order Date</t>
  </si>
  <si>
    <t>State</t>
  </si>
  <si>
    <t>city</t>
  </si>
  <si>
    <t>Ankit Sharma</t>
  </si>
  <si>
    <t>Maharashtra</t>
  </si>
  <si>
    <t>Mumbai</t>
  </si>
  <si>
    <t>Priya Gupta</t>
  </si>
  <si>
    <t>Delhi</t>
  </si>
  <si>
    <t>New Delhi</t>
  </si>
  <si>
    <t>Ravi Verma</t>
  </si>
  <si>
    <t>Karnataka</t>
  </si>
  <si>
    <t>Bengaluru</t>
  </si>
  <si>
    <t>Nidhi Saxena</t>
  </si>
  <si>
    <t>Tamil Nadu</t>
  </si>
  <si>
    <t>Chennai</t>
  </si>
  <si>
    <t>Akash Mehta</t>
  </si>
  <si>
    <t>West Bengal</t>
  </si>
  <si>
    <t>Kolkata</t>
  </si>
  <si>
    <t>Sneha Agarwal</t>
  </si>
  <si>
    <t>Uttar Pradesh</t>
  </si>
  <si>
    <t>Lucknow</t>
  </si>
  <si>
    <t>Manoj Joshi</t>
  </si>
  <si>
    <t>Rajasthan</t>
  </si>
  <si>
    <t>Jaipur</t>
  </si>
  <si>
    <t>Kavita Jain</t>
  </si>
  <si>
    <t>Gujarat</t>
  </si>
  <si>
    <t>Ahmedabad</t>
  </si>
  <si>
    <t>Rohit Khanna</t>
  </si>
  <si>
    <t>Punjab</t>
  </si>
  <si>
    <t>Ludhiana</t>
  </si>
  <si>
    <t>Sunita Rao</t>
  </si>
  <si>
    <t>Madhya Pradesh</t>
  </si>
  <si>
    <t>Indore</t>
  </si>
  <si>
    <t>Vishal Patel</t>
  </si>
  <si>
    <t>Pune</t>
  </si>
  <si>
    <t>Swati Mishra</t>
  </si>
  <si>
    <t>Haryana</t>
  </si>
  <si>
    <t>Gurugram</t>
  </si>
  <si>
    <t>Deepak Singh</t>
  </si>
  <si>
    <t>Bihar</t>
  </si>
  <si>
    <t>Patna</t>
  </si>
  <si>
    <t>Radhika Desai</t>
  </si>
  <si>
    <t>Telangana</t>
  </si>
  <si>
    <t>Hyderabad</t>
  </si>
  <si>
    <t>Amit Roy</t>
  </si>
  <si>
    <t>Odisha</t>
  </si>
  <si>
    <t>Bhubaneswar</t>
  </si>
  <si>
    <t>Jyoti Chatterjee</t>
  </si>
  <si>
    <t>Assam</t>
  </si>
  <si>
    <t>Guwahati</t>
  </si>
  <si>
    <t>Gaurav Bhatia</t>
  </si>
  <si>
    <t>Kerala</t>
  </si>
  <si>
    <t>Kochi</t>
  </si>
  <si>
    <t>Neha Kapoor</t>
  </si>
  <si>
    <t>Noida</t>
  </si>
  <si>
    <t>Suresh Reddy</t>
  </si>
  <si>
    <t>Andhra Pradesh</t>
  </si>
  <si>
    <t>Visakhapatnam</t>
  </si>
  <si>
    <t>Pooja Arora</t>
  </si>
  <si>
    <t>Coimbatore</t>
  </si>
  <si>
    <t>Abhinav Tiwari</t>
  </si>
  <si>
    <t>Surat</t>
  </si>
  <si>
    <t>Rajesh Kumar</t>
  </si>
  <si>
    <t>Udaipur</t>
  </si>
  <si>
    <t>Shalini Prasad</t>
  </si>
  <si>
    <t>Siliguri</t>
  </si>
  <si>
    <t>Nikhil Malhotra</t>
  </si>
  <si>
    <t>Amritsar</t>
  </si>
  <si>
    <t>Archana Singh</t>
  </si>
  <si>
    <t>Nagpur</t>
  </si>
  <si>
    <t>Mohit Aggarwal</t>
  </si>
  <si>
    <t>Bhopal</t>
  </si>
  <si>
    <t>Vandana Rathi</t>
  </si>
  <si>
    <t>Chhattisgarh</t>
  </si>
  <si>
    <t>Raipur</t>
  </si>
  <si>
    <t>Arjun Kapoor</t>
  </si>
  <si>
    <t>Faridabad</t>
  </si>
  <si>
    <t>Ritu Sharma</t>
  </si>
  <si>
    <t>Mysuru</t>
  </si>
  <si>
    <t>Vikram Yadav</t>
  </si>
  <si>
    <t>Varanasi</t>
  </si>
  <si>
    <t>Meera Nair</t>
  </si>
  <si>
    <t>Thiruvananthapuram</t>
  </si>
  <si>
    <t>Harsh Sinha</t>
  </si>
  <si>
    <t>Jharkhand</t>
  </si>
  <si>
    <t>Ranchi</t>
  </si>
  <si>
    <t>Anjali Saxena</t>
  </si>
  <si>
    <t>Madurai</t>
  </si>
  <si>
    <t>Shubham Goyal</t>
  </si>
  <si>
    <t>Vadodara</t>
  </si>
  <si>
    <t>Pallavi Joshi</t>
  </si>
  <si>
    <t>Jodhpur</t>
  </si>
  <si>
    <t>Arvind Gupta</t>
  </si>
  <si>
    <t>Thane</t>
  </si>
  <si>
    <t>Nisha Sharma</t>
  </si>
  <si>
    <t>Durgapur</t>
  </si>
  <si>
    <t>Sameer Khan</t>
  </si>
  <si>
    <t>Dibrugarh</t>
  </si>
  <si>
    <t>Kiran Kulkarni</t>
  </si>
  <si>
    <t>Hubballi</t>
  </si>
  <si>
    <t>Suman Agarwal</t>
  </si>
  <si>
    <t>Gaya</t>
  </si>
  <si>
    <t>Rohini Singh</t>
  </si>
  <si>
    <t>Agra</t>
  </si>
  <si>
    <t>Ashok Jain</t>
  </si>
  <si>
    <t>Gwalior</t>
  </si>
  <si>
    <t>Pradeep Kumar</t>
  </si>
  <si>
    <t>Panchkula</t>
  </si>
  <si>
    <t>Garima Srivastava</t>
  </si>
  <si>
    <t>Manisha Reddy</t>
  </si>
  <si>
    <t>Warangal</t>
  </si>
  <si>
    <t>Akhil Menon</t>
  </si>
  <si>
    <t>Kozhikode</t>
  </si>
  <si>
    <t>Shruti Gupta</t>
  </si>
  <si>
    <t>Jalandhar</t>
  </si>
  <si>
    <t>Amitabh Tripathi</t>
  </si>
  <si>
    <t>Kanpur</t>
  </si>
  <si>
    <t>Preeti Deshmukh</t>
  </si>
  <si>
    <t>Nashik</t>
  </si>
  <si>
    <t>Mohan Shetty</t>
  </si>
  <si>
    <t>Mangaluru</t>
  </si>
  <si>
    <t xml:space="preserve">1.Q  Find the sum of profit        </t>
  </si>
  <si>
    <t>2.Q  Find the number of Electronics category items</t>
  </si>
  <si>
    <t>3.Q  Find the sum of profit generated from electronics category  =sumfi</t>
  </si>
  <si>
    <t>1.what is the total sales amount for the "Electronics "category</t>
  </si>
  <si>
    <t>2. what is then tatol sales amount for payments made using "credit card "?</t>
  </si>
  <si>
    <t>3.what  is the total sales amount for the "electronics "category made using "credit card "?</t>
  </si>
  <si>
    <t xml:space="preserve">the total </t>
  </si>
  <si>
    <t>sales amont for  payments made using "credi</t>
  </si>
  <si>
    <t xml:space="preserve"> 4.what is the total sales amount  for "Appliances "sold with a quantity greater than 2?</t>
  </si>
  <si>
    <t>5. How many orders are there in the "fashion "category?</t>
  </si>
  <si>
    <t>6.How many orders were paid for using "UPI"?</t>
  </si>
  <si>
    <t>7. How many "Furniture" items were purchased with a quantity of 3?</t>
  </si>
  <si>
    <t>8. How many "stationery"item were purchased using "cash on delivery"?</t>
  </si>
  <si>
    <t>9. What is the average sales amount for the "Home Décor"category?</t>
  </si>
  <si>
    <t>10.what is the average quantity for order paid usig "Debit Card"?</t>
  </si>
  <si>
    <t>11. what is the average sales amount for "Appliances"  sold with a quantity greater than 2?</t>
  </si>
  <si>
    <t>12. what is the average discount for "electronics "items sold using "credit card"?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</si>
</sst>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B04985-4DC3-4AF0-8B40-C0504E8220C2}" name="Table3" displayName="Table3" ref="A4:G54" totalsRowShown="0" headerRowDxfId="0" headerRowBorderDxfId="8">
  <autoFilter ref="A4:G54" xr:uid="{68B04985-4DC3-4AF0-8B40-C0504E8220C2}"/>
  <tableColumns count="7">
    <tableColumn id="1" xr3:uid="{200A0DD1-EB05-4B23-A621-D55FB6E40690}" name="Order ID" dataDxfId="7"/>
    <tableColumn id="2" xr3:uid="{716804EA-3504-41F9-A66B-F915DD345756}" name="Amount (INR)" dataDxfId="6"/>
    <tableColumn id="3" xr3:uid="{4DE4760B-E207-4367-951B-37AB0BEF8A5A}" name="Profit (INR)" dataDxfId="5"/>
    <tableColumn id="4" xr3:uid="{2AFFCBAE-26D3-462E-B03A-ACD87F93E527}" name="Quantity" dataDxfId="4"/>
    <tableColumn id="5" xr3:uid="{A1BD0C1F-6A9E-4E21-93D8-66392CBA943A}" name="Category" dataDxfId="3"/>
    <tableColumn id="6" xr3:uid="{846F8E50-26B2-4061-A9B8-49CF56C435E3}" name="Sub-category" dataDxfId="2"/>
    <tableColumn id="7" xr3:uid="{C6AC41C9-209E-413E-B4E4-4187B6C70FA9}" name="Mode of Payment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D4B7-38EB-424E-839C-E0D234E04260}">
  <dimension ref="B1:R22"/>
  <sheetViews>
    <sheetView topLeftCell="I6" workbookViewId="0">
      <selection activeCell="R8" sqref="R8"/>
    </sheetView>
  </sheetViews>
  <sheetFormatPr defaultRowHeight="14.5" x14ac:dyDescent="0.35"/>
  <cols>
    <col min="2" max="2" width="7.81640625" customWidth="1"/>
    <col min="3" max="3" width="17.08984375" customWidth="1"/>
    <col min="4" max="4" width="11.81640625" customWidth="1"/>
    <col min="5" max="5" width="18.26953125" customWidth="1"/>
    <col min="6" max="6" width="10.90625" customWidth="1"/>
    <col min="7" max="7" width="8.81640625" customWidth="1"/>
    <col min="9" max="9" width="16.7265625" customWidth="1"/>
    <col min="10" max="10" width="14.54296875" customWidth="1"/>
    <col min="11" max="11" width="17.54296875" customWidth="1"/>
    <col min="12" max="12" width="14" customWidth="1"/>
    <col min="13" max="13" width="11" customWidth="1"/>
    <col min="15" max="15" width="16.7265625" customWidth="1"/>
  </cols>
  <sheetData>
    <row r="1" spans="2:18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2:18" x14ac:dyDescent="0.35"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2:18" x14ac:dyDescent="0.3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2:18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2:18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ht="19.5" customHeight="1" x14ac:dyDescent="0.35">
      <c r="B6" s="5" t="s">
        <v>1</v>
      </c>
      <c r="C6" s="5" t="s">
        <v>13</v>
      </c>
      <c r="D6" s="6" t="s">
        <v>2</v>
      </c>
      <c r="E6" s="4" t="s">
        <v>3</v>
      </c>
      <c r="F6" s="5" t="s">
        <v>4</v>
      </c>
      <c r="G6" s="5" t="s">
        <v>4</v>
      </c>
      <c r="H6" s="5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6" t="s">
        <v>10</v>
      </c>
      <c r="N6" s="6" t="s">
        <v>11</v>
      </c>
      <c r="O6" s="6" t="s">
        <v>12</v>
      </c>
      <c r="P6" s="6" t="s">
        <v>43</v>
      </c>
      <c r="Q6" s="5"/>
      <c r="R6" s="5"/>
    </row>
    <row r="7" spans="2:18" x14ac:dyDescent="0.35">
      <c r="B7">
        <v>1</v>
      </c>
      <c r="C7" t="s">
        <v>14</v>
      </c>
      <c r="D7">
        <v>75427</v>
      </c>
      <c r="E7" s="2" t="s">
        <v>29</v>
      </c>
      <c r="F7" s="1">
        <v>40000</v>
      </c>
      <c r="G7">
        <f>F7*50%</f>
        <v>20000</v>
      </c>
      <c r="H7">
        <f>(F7*20%)</f>
        <v>8000</v>
      </c>
      <c r="I7">
        <f>F7*30%</f>
        <v>12000</v>
      </c>
      <c r="J7">
        <v>5</v>
      </c>
      <c r="K7">
        <f>J7*200</f>
        <v>1000</v>
      </c>
      <c r="L7">
        <f>SUM(G7,H7,I7,K7)</f>
        <v>41000</v>
      </c>
      <c r="M7" s="1">
        <f>SUM(F7,L7)</f>
        <v>81000</v>
      </c>
      <c r="N7">
        <f>(F7*12%)</f>
        <v>4800</v>
      </c>
      <c r="O7" s="1">
        <f>SUM(M7-N7)</f>
        <v>76200</v>
      </c>
      <c r="P7" t="str">
        <f>_xlfn.IFS(M7&gt;80000,"High",M7&gt;70000,"Medium",M7&gt;60000,"Low")</f>
        <v>High</v>
      </c>
    </row>
    <row r="8" spans="2:18" x14ac:dyDescent="0.35">
      <c r="B8">
        <v>2</v>
      </c>
      <c r="C8" t="s">
        <v>15</v>
      </c>
      <c r="D8">
        <v>75428</v>
      </c>
      <c r="E8" s="2" t="s">
        <v>30</v>
      </c>
      <c r="F8">
        <v>60000</v>
      </c>
      <c r="G8">
        <f t="shared" ref="G8:G21" si="0">F8*50%</f>
        <v>30000</v>
      </c>
      <c r="H8">
        <f>F8*20%</f>
        <v>12000</v>
      </c>
      <c r="I8">
        <f t="shared" ref="I8:I21" si="1">F8*30%</f>
        <v>18000</v>
      </c>
      <c r="J8">
        <v>10</v>
      </c>
      <c r="K8">
        <f t="shared" ref="K8:K21" si="2">J8*200</f>
        <v>2000</v>
      </c>
      <c r="L8">
        <f t="shared" ref="L8:L21" si="3">SUM(G8,H8,I8,K8)</f>
        <v>62000</v>
      </c>
      <c r="M8" s="1">
        <f t="shared" ref="M8:M21" si="4">SUM(F8,L8)</f>
        <v>122000</v>
      </c>
      <c r="N8">
        <f t="shared" ref="N8:N21" si="5">(F8*12%)</f>
        <v>7200</v>
      </c>
      <c r="O8" s="1">
        <f t="shared" ref="O8:O21" si="6">SUM(M8-N8)</f>
        <v>114800</v>
      </c>
      <c r="P8" t="str">
        <f t="shared" ref="P8:P21" si="7">_xlfn.IFS(M8&gt;80000,"High",M8&gt;70000,"Medium",M8&gt;60000,"Low")</f>
        <v>High</v>
      </c>
    </row>
    <row r="9" spans="2:18" x14ac:dyDescent="0.35">
      <c r="B9">
        <v>3</v>
      </c>
      <c r="C9" t="s">
        <v>16</v>
      </c>
      <c r="D9">
        <v>75429</v>
      </c>
      <c r="E9" s="2" t="s">
        <v>31</v>
      </c>
      <c r="F9" s="1">
        <v>30000</v>
      </c>
      <c r="G9">
        <f t="shared" si="0"/>
        <v>15000</v>
      </c>
      <c r="H9">
        <f t="shared" ref="H9:H21" si="8">F9*20%</f>
        <v>6000</v>
      </c>
      <c r="I9">
        <f t="shared" si="1"/>
        <v>9000</v>
      </c>
      <c r="J9">
        <v>4</v>
      </c>
      <c r="K9">
        <f t="shared" si="2"/>
        <v>800</v>
      </c>
      <c r="L9">
        <f t="shared" si="3"/>
        <v>30800</v>
      </c>
      <c r="M9" s="1">
        <f t="shared" si="4"/>
        <v>60800</v>
      </c>
      <c r="N9">
        <f t="shared" si="5"/>
        <v>3600</v>
      </c>
      <c r="O9" s="1">
        <f t="shared" si="6"/>
        <v>57200</v>
      </c>
      <c r="P9" t="str">
        <f t="shared" si="7"/>
        <v>Low</v>
      </c>
    </row>
    <row r="10" spans="2:18" x14ac:dyDescent="0.35">
      <c r="B10">
        <v>4</v>
      </c>
      <c r="C10" t="s">
        <v>17</v>
      </c>
      <c r="D10">
        <v>75430</v>
      </c>
      <c r="E10" s="2" t="s">
        <v>32</v>
      </c>
      <c r="F10" s="1">
        <v>50000</v>
      </c>
      <c r="G10">
        <f t="shared" si="0"/>
        <v>25000</v>
      </c>
      <c r="H10">
        <f t="shared" si="8"/>
        <v>10000</v>
      </c>
      <c r="I10">
        <f t="shared" si="1"/>
        <v>15000</v>
      </c>
      <c r="J10">
        <v>10</v>
      </c>
      <c r="K10">
        <f t="shared" si="2"/>
        <v>2000</v>
      </c>
      <c r="L10">
        <f t="shared" si="3"/>
        <v>52000</v>
      </c>
      <c r="M10" s="1">
        <f t="shared" si="4"/>
        <v>102000</v>
      </c>
      <c r="N10">
        <f t="shared" si="5"/>
        <v>6000</v>
      </c>
      <c r="O10" s="1">
        <f t="shared" si="6"/>
        <v>96000</v>
      </c>
      <c r="P10" t="str">
        <f t="shared" si="7"/>
        <v>High</v>
      </c>
    </row>
    <row r="11" spans="2:18" x14ac:dyDescent="0.35">
      <c r="B11">
        <v>5</v>
      </c>
      <c r="C11" t="s">
        <v>18</v>
      </c>
      <c r="D11">
        <v>75431</v>
      </c>
      <c r="E11" s="2" t="s">
        <v>33</v>
      </c>
      <c r="F11" s="1">
        <v>50000</v>
      </c>
      <c r="G11">
        <f t="shared" si="0"/>
        <v>25000</v>
      </c>
      <c r="H11">
        <f t="shared" si="8"/>
        <v>10000</v>
      </c>
      <c r="I11">
        <f t="shared" si="1"/>
        <v>15000</v>
      </c>
      <c r="J11">
        <v>8</v>
      </c>
      <c r="K11">
        <f t="shared" si="2"/>
        <v>1600</v>
      </c>
      <c r="L11">
        <f t="shared" si="3"/>
        <v>51600</v>
      </c>
      <c r="M11" s="1">
        <f t="shared" si="4"/>
        <v>101600</v>
      </c>
      <c r="N11">
        <f t="shared" si="5"/>
        <v>6000</v>
      </c>
      <c r="O11" s="1">
        <f t="shared" si="6"/>
        <v>95600</v>
      </c>
      <c r="P11" t="str">
        <f>_xlfn.IFS(M11&gt;80000,"High",M11&gt;70000,"Medium",M11&gt;60000,"Low")</f>
        <v>High</v>
      </c>
    </row>
    <row r="12" spans="2:18" x14ac:dyDescent="0.35">
      <c r="B12">
        <v>6</v>
      </c>
      <c r="C12" t="s">
        <v>19</v>
      </c>
      <c r="D12">
        <v>75432</v>
      </c>
      <c r="E12" s="2" t="s">
        <v>34</v>
      </c>
      <c r="F12" s="1">
        <v>25000</v>
      </c>
      <c r="G12">
        <f t="shared" si="0"/>
        <v>12500</v>
      </c>
      <c r="H12">
        <f t="shared" si="8"/>
        <v>5000</v>
      </c>
      <c r="I12">
        <f t="shared" si="1"/>
        <v>7500</v>
      </c>
      <c r="J12">
        <v>4</v>
      </c>
      <c r="K12">
        <f t="shared" si="2"/>
        <v>800</v>
      </c>
      <c r="L12">
        <f t="shared" si="3"/>
        <v>25800</v>
      </c>
      <c r="M12" s="1">
        <f t="shared" si="4"/>
        <v>50800</v>
      </c>
      <c r="N12">
        <f t="shared" si="5"/>
        <v>3000</v>
      </c>
      <c r="O12" s="1">
        <f t="shared" si="6"/>
        <v>47800</v>
      </c>
      <c r="P12" t="e">
        <f>_xlfn.IFS(M12&gt;80000,"High",M12&gt;70000,"Medium",M12&gt;60000,"Low")</f>
        <v>#N/A</v>
      </c>
    </row>
    <row r="13" spans="2:18" x14ac:dyDescent="0.35">
      <c r="B13">
        <v>7</v>
      </c>
      <c r="C13" t="s">
        <v>20</v>
      </c>
      <c r="D13">
        <v>75433</v>
      </c>
      <c r="E13" s="2" t="s">
        <v>35</v>
      </c>
      <c r="F13" s="1">
        <v>45000</v>
      </c>
      <c r="G13">
        <f t="shared" si="0"/>
        <v>22500</v>
      </c>
      <c r="H13">
        <f t="shared" si="8"/>
        <v>9000</v>
      </c>
      <c r="I13">
        <f t="shared" si="1"/>
        <v>13500</v>
      </c>
      <c r="J13">
        <v>12</v>
      </c>
      <c r="K13">
        <f t="shared" si="2"/>
        <v>2400</v>
      </c>
      <c r="L13">
        <f t="shared" si="3"/>
        <v>47400</v>
      </c>
      <c r="M13" s="1">
        <f t="shared" si="4"/>
        <v>92400</v>
      </c>
      <c r="N13">
        <f t="shared" si="5"/>
        <v>5400</v>
      </c>
      <c r="O13" s="1">
        <f t="shared" si="6"/>
        <v>87000</v>
      </c>
      <c r="P13" t="str">
        <f t="shared" si="7"/>
        <v>High</v>
      </c>
    </row>
    <row r="14" spans="2:18" x14ac:dyDescent="0.35">
      <c r="B14">
        <v>8</v>
      </c>
      <c r="C14" t="s">
        <v>21</v>
      </c>
      <c r="D14">
        <v>75434</v>
      </c>
      <c r="E14" s="2" t="s">
        <v>36</v>
      </c>
      <c r="F14" s="1">
        <v>70000</v>
      </c>
      <c r="G14">
        <f t="shared" si="0"/>
        <v>35000</v>
      </c>
      <c r="H14">
        <f t="shared" si="8"/>
        <v>14000</v>
      </c>
      <c r="I14">
        <f t="shared" si="1"/>
        <v>21000</v>
      </c>
      <c r="J14">
        <v>9</v>
      </c>
      <c r="K14">
        <f t="shared" si="2"/>
        <v>1800</v>
      </c>
      <c r="L14">
        <f t="shared" si="3"/>
        <v>71800</v>
      </c>
      <c r="M14" s="1">
        <f t="shared" si="4"/>
        <v>141800</v>
      </c>
      <c r="N14">
        <f t="shared" si="5"/>
        <v>8400</v>
      </c>
      <c r="O14" s="1">
        <f t="shared" si="6"/>
        <v>133400</v>
      </c>
      <c r="P14" t="str">
        <f t="shared" si="7"/>
        <v>High</v>
      </c>
    </row>
    <row r="15" spans="2:18" x14ac:dyDescent="0.35">
      <c r="B15">
        <v>9</v>
      </c>
      <c r="C15" t="s">
        <v>22</v>
      </c>
      <c r="D15">
        <v>75435</v>
      </c>
      <c r="E15" s="2" t="s">
        <v>37</v>
      </c>
      <c r="F15" s="1">
        <v>30000</v>
      </c>
      <c r="G15">
        <f t="shared" si="0"/>
        <v>15000</v>
      </c>
      <c r="H15">
        <f t="shared" si="8"/>
        <v>6000</v>
      </c>
      <c r="I15">
        <f t="shared" si="1"/>
        <v>9000</v>
      </c>
      <c r="J15">
        <v>3</v>
      </c>
      <c r="K15">
        <f t="shared" si="2"/>
        <v>600</v>
      </c>
      <c r="L15">
        <f t="shared" si="3"/>
        <v>30600</v>
      </c>
      <c r="M15" s="1">
        <f t="shared" si="4"/>
        <v>60600</v>
      </c>
      <c r="N15">
        <f t="shared" si="5"/>
        <v>3600</v>
      </c>
      <c r="O15" s="1">
        <f t="shared" si="6"/>
        <v>57000</v>
      </c>
      <c r="P15" t="str">
        <f t="shared" si="7"/>
        <v>Low</v>
      </c>
    </row>
    <row r="16" spans="2:18" x14ac:dyDescent="0.35">
      <c r="B16">
        <v>10</v>
      </c>
      <c r="C16" t="s">
        <v>23</v>
      </c>
      <c r="D16">
        <v>75436</v>
      </c>
      <c r="E16" s="2" t="s">
        <v>38</v>
      </c>
      <c r="F16" s="1">
        <v>60000</v>
      </c>
      <c r="G16">
        <f t="shared" si="0"/>
        <v>30000</v>
      </c>
      <c r="H16">
        <f t="shared" si="8"/>
        <v>12000</v>
      </c>
      <c r="I16">
        <f t="shared" si="1"/>
        <v>18000</v>
      </c>
      <c r="J16">
        <v>9</v>
      </c>
      <c r="K16">
        <f t="shared" si="2"/>
        <v>1800</v>
      </c>
      <c r="L16">
        <f t="shared" si="3"/>
        <v>61800</v>
      </c>
      <c r="M16" s="1">
        <f t="shared" si="4"/>
        <v>121800</v>
      </c>
      <c r="N16">
        <f t="shared" si="5"/>
        <v>7200</v>
      </c>
      <c r="O16" s="1">
        <f t="shared" si="6"/>
        <v>114600</v>
      </c>
      <c r="P16" t="str">
        <f t="shared" si="7"/>
        <v>High</v>
      </c>
    </row>
    <row r="17" spans="2:16" x14ac:dyDescent="0.35">
      <c r="B17">
        <v>11</v>
      </c>
      <c r="C17" t="s">
        <v>24</v>
      </c>
      <c r="D17">
        <v>75437</v>
      </c>
      <c r="E17" s="2" t="s">
        <v>39</v>
      </c>
      <c r="F17" s="1">
        <v>55000</v>
      </c>
      <c r="G17">
        <f t="shared" si="0"/>
        <v>27500</v>
      </c>
      <c r="H17">
        <f t="shared" si="8"/>
        <v>11000</v>
      </c>
      <c r="I17">
        <f t="shared" si="1"/>
        <v>16500</v>
      </c>
      <c r="J17">
        <v>4</v>
      </c>
      <c r="K17">
        <f t="shared" si="2"/>
        <v>800</v>
      </c>
      <c r="L17">
        <f t="shared" si="3"/>
        <v>55800</v>
      </c>
      <c r="M17" s="1">
        <f t="shared" si="4"/>
        <v>110800</v>
      </c>
      <c r="N17">
        <f t="shared" si="5"/>
        <v>6600</v>
      </c>
      <c r="O17" s="1">
        <f t="shared" si="6"/>
        <v>104200</v>
      </c>
      <c r="P17" t="str">
        <f t="shared" si="7"/>
        <v>High</v>
      </c>
    </row>
    <row r="18" spans="2:16" x14ac:dyDescent="0.35">
      <c r="B18">
        <v>12</v>
      </c>
      <c r="C18" t="s">
        <v>25</v>
      </c>
      <c r="D18">
        <v>75438</v>
      </c>
      <c r="E18" s="2" t="s">
        <v>40</v>
      </c>
      <c r="F18" s="1">
        <v>80000</v>
      </c>
      <c r="G18">
        <f t="shared" si="0"/>
        <v>40000</v>
      </c>
      <c r="H18">
        <f t="shared" si="8"/>
        <v>16000</v>
      </c>
      <c r="I18">
        <f t="shared" si="1"/>
        <v>24000</v>
      </c>
      <c r="J18">
        <v>10</v>
      </c>
      <c r="K18">
        <f t="shared" si="2"/>
        <v>2000</v>
      </c>
      <c r="L18">
        <f t="shared" si="3"/>
        <v>82000</v>
      </c>
      <c r="M18" s="1">
        <f t="shared" si="4"/>
        <v>162000</v>
      </c>
      <c r="N18">
        <f t="shared" si="5"/>
        <v>9600</v>
      </c>
      <c r="O18" s="1">
        <f t="shared" si="6"/>
        <v>152400</v>
      </c>
      <c r="P18" t="str">
        <f t="shared" si="7"/>
        <v>High</v>
      </c>
    </row>
    <row r="19" spans="2:16" x14ac:dyDescent="0.35">
      <c r="B19">
        <v>13</v>
      </c>
      <c r="C19" t="s">
        <v>26</v>
      </c>
      <c r="D19">
        <v>75439</v>
      </c>
      <c r="E19" s="2" t="s">
        <v>32</v>
      </c>
      <c r="F19" s="1">
        <v>50000</v>
      </c>
      <c r="G19">
        <f t="shared" si="0"/>
        <v>25000</v>
      </c>
      <c r="H19">
        <f t="shared" si="8"/>
        <v>10000</v>
      </c>
      <c r="I19">
        <f t="shared" si="1"/>
        <v>15000</v>
      </c>
      <c r="J19">
        <v>16</v>
      </c>
      <c r="K19">
        <f t="shared" si="2"/>
        <v>3200</v>
      </c>
      <c r="L19">
        <f t="shared" si="3"/>
        <v>53200</v>
      </c>
      <c r="M19" s="1">
        <f t="shared" si="4"/>
        <v>103200</v>
      </c>
      <c r="N19">
        <f t="shared" si="5"/>
        <v>6000</v>
      </c>
      <c r="O19" s="1">
        <f t="shared" si="6"/>
        <v>97200</v>
      </c>
      <c r="P19" t="str">
        <f t="shared" si="7"/>
        <v>High</v>
      </c>
    </row>
    <row r="20" spans="2:16" x14ac:dyDescent="0.35">
      <c r="B20">
        <v>14</v>
      </c>
      <c r="C20" t="s">
        <v>27</v>
      </c>
      <c r="D20">
        <v>75440</v>
      </c>
      <c r="E20" s="2" t="s">
        <v>41</v>
      </c>
      <c r="F20" s="1">
        <v>65000</v>
      </c>
      <c r="G20">
        <f t="shared" si="0"/>
        <v>32500</v>
      </c>
      <c r="H20">
        <f t="shared" si="8"/>
        <v>13000</v>
      </c>
      <c r="I20">
        <f t="shared" si="1"/>
        <v>19500</v>
      </c>
      <c r="J20">
        <v>21</v>
      </c>
      <c r="K20">
        <f t="shared" si="2"/>
        <v>4200</v>
      </c>
      <c r="L20">
        <f t="shared" si="3"/>
        <v>69200</v>
      </c>
      <c r="M20" s="1">
        <f t="shared" si="4"/>
        <v>134200</v>
      </c>
      <c r="N20">
        <f t="shared" si="5"/>
        <v>7800</v>
      </c>
      <c r="O20" s="1">
        <f t="shared" si="6"/>
        <v>126400</v>
      </c>
      <c r="P20" t="str">
        <f t="shared" si="7"/>
        <v>High</v>
      </c>
    </row>
    <row r="21" spans="2:16" x14ac:dyDescent="0.35">
      <c r="B21">
        <v>15</v>
      </c>
      <c r="C21" t="s">
        <v>28</v>
      </c>
      <c r="D21">
        <v>75441</v>
      </c>
      <c r="E21" s="2" t="s">
        <v>42</v>
      </c>
      <c r="F21" s="1">
        <v>35000</v>
      </c>
      <c r="G21">
        <f t="shared" si="0"/>
        <v>17500</v>
      </c>
      <c r="H21">
        <f t="shared" si="8"/>
        <v>7000</v>
      </c>
      <c r="I21">
        <f t="shared" si="1"/>
        <v>10500</v>
      </c>
      <c r="J21">
        <v>2</v>
      </c>
      <c r="K21">
        <f t="shared" si="2"/>
        <v>400</v>
      </c>
      <c r="L21">
        <f t="shared" si="3"/>
        <v>35400</v>
      </c>
      <c r="M21" s="1">
        <f t="shared" si="4"/>
        <v>70400</v>
      </c>
      <c r="N21">
        <f t="shared" si="5"/>
        <v>4200</v>
      </c>
      <c r="O21" s="1">
        <f t="shared" si="6"/>
        <v>66200</v>
      </c>
      <c r="P21" t="str">
        <f t="shared" si="7"/>
        <v>Medium</v>
      </c>
    </row>
    <row r="22" spans="2:16" x14ac:dyDescent="0.35">
      <c r="E22" s="3"/>
    </row>
  </sheetData>
  <mergeCells count="1">
    <mergeCell ref="B2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DFBB-751D-499D-AC6A-5FA0036298D5}">
  <dimension ref="A1:R54"/>
  <sheetViews>
    <sheetView tabSelected="1" topLeftCell="F7" workbookViewId="0">
      <selection activeCell="R18" sqref="R18"/>
    </sheetView>
  </sheetViews>
  <sheetFormatPr defaultRowHeight="14.5" x14ac:dyDescent="0.35"/>
  <cols>
    <col min="1" max="1" width="10" customWidth="1"/>
    <col min="2" max="2" width="14.26953125" customWidth="1"/>
    <col min="3" max="3" width="12.1796875" customWidth="1"/>
    <col min="4" max="4" width="10.1796875" customWidth="1"/>
    <col min="5" max="5" width="11.1796875" bestFit="1" customWidth="1"/>
    <col min="6" max="6" width="16.54296875" bestFit="1" customWidth="1"/>
    <col min="7" max="7" width="17.81640625" customWidth="1"/>
  </cols>
  <sheetData>
    <row r="1" spans="1:18" x14ac:dyDescent="0.35">
      <c r="B1" s="17"/>
      <c r="C1" s="18"/>
      <c r="D1" s="18"/>
      <c r="E1" s="18"/>
      <c r="F1" s="18"/>
      <c r="G1" s="18"/>
      <c r="I1" s="19" t="s">
        <v>44</v>
      </c>
      <c r="J1" s="18"/>
      <c r="K1" s="18"/>
      <c r="L1" s="18"/>
      <c r="M1" s="18"/>
      <c r="N1" s="18"/>
      <c r="O1" s="18"/>
    </row>
    <row r="2" spans="1:18" x14ac:dyDescent="0.35">
      <c r="B2" s="18"/>
      <c r="C2" s="18"/>
      <c r="D2" s="18"/>
      <c r="E2" s="18"/>
      <c r="F2" s="18"/>
      <c r="G2" s="18"/>
      <c r="I2" s="18"/>
      <c r="J2" s="18"/>
      <c r="K2" s="18"/>
      <c r="L2" s="18"/>
      <c r="M2" s="18"/>
      <c r="N2" s="18"/>
      <c r="O2" s="18"/>
    </row>
    <row r="4" spans="1:18" ht="14.5" customHeight="1" x14ac:dyDescent="0.35">
      <c r="A4" s="21" t="s">
        <v>45</v>
      </c>
      <c r="B4" s="22" t="s">
        <v>46</v>
      </c>
      <c r="C4" s="22" t="s">
        <v>47</v>
      </c>
      <c r="D4" s="22" t="s">
        <v>48</v>
      </c>
      <c r="E4" s="22" t="s">
        <v>49</v>
      </c>
      <c r="F4" s="22" t="s">
        <v>50</v>
      </c>
      <c r="G4" s="23" t="s">
        <v>51</v>
      </c>
      <c r="I4" s="20" t="s">
        <v>283</v>
      </c>
      <c r="J4" s="20"/>
      <c r="K4" s="20"/>
      <c r="L4" s="20"/>
      <c r="M4" s="14"/>
      <c r="N4" s="14">
        <v>2500</v>
      </c>
      <c r="O4" s="14"/>
    </row>
    <row r="5" spans="1:18" x14ac:dyDescent="0.35">
      <c r="A5" s="8" t="s">
        <v>52</v>
      </c>
      <c r="B5" s="7">
        <v>15000</v>
      </c>
      <c r="C5" s="7">
        <v>2500</v>
      </c>
      <c r="D5" s="7">
        <v>5</v>
      </c>
      <c r="E5" s="7" t="s">
        <v>53</v>
      </c>
      <c r="F5" s="7" t="s">
        <v>54</v>
      </c>
      <c r="G5" s="9" t="s">
        <v>55</v>
      </c>
      <c r="I5" s="14" t="s">
        <v>284</v>
      </c>
      <c r="J5" s="14"/>
      <c r="K5" s="14"/>
      <c r="L5" s="14"/>
      <c r="M5" s="14"/>
      <c r="N5" s="14">
        <f>COUNTIF(E5:E54,"electronics")</f>
        <v>11</v>
      </c>
      <c r="O5" s="14"/>
    </row>
    <row r="6" spans="1:18" x14ac:dyDescent="0.35">
      <c r="A6" s="8" t="s">
        <v>56</v>
      </c>
      <c r="B6" s="7">
        <v>7200</v>
      </c>
      <c r="C6" s="7">
        <v>1080</v>
      </c>
      <c r="D6" s="7">
        <v>3</v>
      </c>
      <c r="E6" s="7" t="s">
        <v>57</v>
      </c>
      <c r="F6" s="7" t="s">
        <v>58</v>
      </c>
      <c r="G6" s="9" t="s">
        <v>59</v>
      </c>
      <c r="I6" s="14" t="s">
        <v>285</v>
      </c>
      <c r="J6" s="14"/>
      <c r="K6" s="14"/>
      <c r="L6" s="14"/>
      <c r="M6" s="14"/>
      <c r="N6" s="14"/>
      <c r="O6" s="14">
        <f>SUMIF(E5:E54,"electronics",C5:C54)</f>
        <v>29725</v>
      </c>
    </row>
    <row r="7" spans="1:18" x14ac:dyDescent="0.35">
      <c r="A7" s="8" t="s">
        <v>60</v>
      </c>
      <c r="B7" s="7">
        <v>10500</v>
      </c>
      <c r="C7" s="7">
        <v>1575</v>
      </c>
      <c r="D7" s="7">
        <v>2</v>
      </c>
      <c r="E7" s="7" t="s">
        <v>61</v>
      </c>
      <c r="F7" s="7" t="s">
        <v>62</v>
      </c>
      <c r="G7" s="9" t="s">
        <v>63</v>
      </c>
      <c r="I7" s="14"/>
      <c r="J7" s="14"/>
      <c r="K7" s="14"/>
      <c r="L7" s="14"/>
      <c r="M7" s="14"/>
      <c r="N7" s="14"/>
      <c r="O7" s="14"/>
    </row>
    <row r="8" spans="1:18" x14ac:dyDescent="0.35">
      <c r="A8" s="8" t="s">
        <v>64</v>
      </c>
      <c r="B8" s="7">
        <v>3800</v>
      </c>
      <c r="C8" s="7">
        <v>570</v>
      </c>
      <c r="D8" s="7">
        <v>1</v>
      </c>
      <c r="E8" s="7" t="s">
        <v>65</v>
      </c>
      <c r="F8" s="7" t="s">
        <v>66</v>
      </c>
      <c r="G8" s="9" t="s">
        <v>67</v>
      </c>
      <c r="I8" s="14"/>
      <c r="J8" s="14"/>
      <c r="K8" s="14"/>
      <c r="L8" s="14"/>
      <c r="M8" s="14"/>
      <c r="N8" s="14"/>
      <c r="O8" s="14"/>
    </row>
    <row r="9" spans="1:18" x14ac:dyDescent="0.35">
      <c r="A9" s="8" t="s">
        <v>68</v>
      </c>
      <c r="B9" s="7">
        <v>6000</v>
      </c>
      <c r="C9" s="7">
        <v>900</v>
      </c>
      <c r="D9" s="7">
        <v>4</v>
      </c>
      <c r="E9" s="7" t="s">
        <v>69</v>
      </c>
      <c r="F9" s="7" t="s">
        <v>70</v>
      </c>
      <c r="G9" s="9" t="s">
        <v>55</v>
      </c>
      <c r="I9" s="14" t="s">
        <v>286</v>
      </c>
      <c r="J9" s="14"/>
      <c r="K9" s="14"/>
      <c r="L9" s="14"/>
      <c r="M9" s="14"/>
      <c r="N9" s="14"/>
      <c r="O9" s="14">
        <f>SUMIF(E5:E54,"Electronics",B5:B54)</f>
        <v>213500</v>
      </c>
    </row>
    <row r="10" spans="1:18" x14ac:dyDescent="0.35">
      <c r="A10" s="8" t="s">
        <v>71</v>
      </c>
      <c r="B10" s="7">
        <v>25000</v>
      </c>
      <c r="C10" s="7">
        <v>1200</v>
      </c>
      <c r="D10" s="7">
        <v>1</v>
      </c>
      <c r="E10" s="7" t="s">
        <v>53</v>
      </c>
      <c r="F10" s="7" t="s">
        <v>72</v>
      </c>
      <c r="G10" s="9" t="s">
        <v>73</v>
      </c>
      <c r="I10" s="14" t="s">
        <v>287</v>
      </c>
      <c r="J10" s="14" t="s">
        <v>289</v>
      </c>
      <c r="K10" s="14" t="s">
        <v>290</v>
      </c>
      <c r="L10" s="14"/>
      <c r="M10" s="14"/>
      <c r="P10">
        <f>SUM(G5:G54,B4:B54)</f>
        <v>560600</v>
      </c>
    </row>
    <row r="11" spans="1:18" x14ac:dyDescent="0.35">
      <c r="A11" s="8" t="s">
        <v>74</v>
      </c>
      <c r="B11" s="7">
        <v>8500</v>
      </c>
      <c r="C11" s="7">
        <v>1275</v>
      </c>
      <c r="D11" s="7">
        <v>5</v>
      </c>
      <c r="E11" s="7" t="s">
        <v>75</v>
      </c>
      <c r="F11" s="7" t="s">
        <v>76</v>
      </c>
      <c r="G11" s="9" t="s">
        <v>59</v>
      </c>
      <c r="I11" s="14" t="s">
        <v>288</v>
      </c>
      <c r="J11" s="14"/>
      <c r="K11" s="14"/>
      <c r="L11" s="14"/>
      <c r="M11" s="14"/>
      <c r="N11" s="14"/>
      <c r="O11" s="14"/>
      <c r="R11">
        <f>SUMIF(E5:E54,"electronics",B5:B54)</f>
        <v>213500</v>
      </c>
    </row>
    <row r="12" spans="1:18" x14ac:dyDescent="0.35">
      <c r="A12" s="8" t="s">
        <v>77</v>
      </c>
      <c r="B12" s="7">
        <v>12000</v>
      </c>
      <c r="C12" s="7">
        <v>1800</v>
      </c>
      <c r="D12" s="7">
        <v>2</v>
      </c>
      <c r="E12" s="7" t="s">
        <v>61</v>
      </c>
      <c r="F12" s="7" t="s">
        <v>78</v>
      </c>
      <c r="G12" s="9" t="s">
        <v>63</v>
      </c>
      <c r="I12" s="14" t="s">
        <v>291</v>
      </c>
      <c r="J12" s="14"/>
      <c r="K12" s="14"/>
      <c r="L12" s="14"/>
      <c r="M12" s="14"/>
      <c r="N12" s="14"/>
      <c r="O12" s="14"/>
      <c r="R12">
        <f>SUMIF(E3:E54,"appliances",D2:D54)</f>
        <v>25</v>
      </c>
    </row>
    <row r="13" spans="1:18" x14ac:dyDescent="0.35">
      <c r="A13" s="8" t="s">
        <v>79</v>
      </c>
      <c r="B13" s="7">
        <v>1200</v>
      </c>
      <c r="C13" s="7">
        <v>180</v>
      </c>
      <c r="D13" s="7">
        <v>10</v>
      </c>
      <c r="E13" s="7" t="s">
        <v>69</v>
      </c>
      <c r="F13" s="7" t="s">
        <v>80</v>
      </c>
      <c r="G13" s="9" t="s">
        <v>67</v>
      </c>
      <c r="I13" s="14" t="s">
        <v>292</v>
      </c>
      <c r="R13">
        <f>SUMIF(E4:E54,"fashion",D4:D54)</f>
        <v>28</v>
      </c>
    </row>
    <row r="14" spans="1:18" x14ac:dyDescent="0.35">
      <c r="A14" s="8" t="s">
        <v>81</v>
      </c>
      <c r="B14" s="7">
        <v>18000</v>
      </c>
      <c r="C14" s="7">
        <v>2700</v>
      </c>
      <c r="D14" s="7">
        <v>3</v>
      </c>
      <c r="E14" s="7" t="s">
        <v>53</v>
      </c>
      <c r="F14" s="7" t="s">
        <v>82</v>
      </c>
      <c r="G14" s="9" t="s">
        <v>55</v>
      </c>
      <c r="I14" s="14" t="s">
        <v>293</v>
      </c>
      <c r="R14">
        <f>COUNTIF(G5:G54,"upi")</f>
        <v>11</v>
      </c>
    </row>
    <row r="15" spans="1:18" x14ac:dyDescent="0.35">
      <c r="A15" s="8" t="s">
        <v>83</v>
      </c>
      <c r="B15" s="7">
        <v>9000</v>
      </c>
      <c r="C15" s="7">
        <v>1350</v>
      </c>
      <c r="D15" s="7">
        <v>4</v>
      </c>
      <c r="E15" s="7" t="s">
        <v>57</v>
      </c>
      <c r="F15" s="7" t="s">
        <v>84</v>
      </c>
      <c r="G15" s="9" t="s">
        <v>73</v>
      </c>
      <c r="I15" s="14" t="s">
        <v>294</v>
      </c>
      <c r="R15">
        <f>COUNTIFS(E5:E54,"furniture",D5:D54,3)</f>
        <v>4</v>
      </c>
    </row>
    <row r="16" spans="1:18" x14ac:dyDescent="0.35">
      <c r="A16" s="8" t="s">
        <v>85</v>
      </c>
      <c r="B16" s="7">
        <v>7500</v>
      </c>
      <c r="C16" s="7">
        <v>1125</v>
      </c>
      <c r="D16" s="7">
        <v>5</v>
      </c>
      <c r="E16" s="7" t="s">
        <v>75</v>
      </c>
      <c r="F16" s="7" t="s">
        <v>86</v>
      </c>
      <c r="G16" s="9" t="s">
        <v>63</v>
      </c>
      <c r="I16" s="14" t="s">
        <v>295</v>
      </c>
      <c r="R16">
        <f>COUNTIFS(E5:E54,"stationery",G5:G54,"cash on delivery")</f>
        <v>6</v>
      </c>
    </row>
    <row r="17" spans="1:18" x14ac:dyDescent="0.35">
      <c r="A17" s="8" t="s">
        <v>87</v>
      </c>
      <c r="B17" s="7">
        <v>13500</v>
      </c>
      <c r="C17" s="7">
        <v>2025</v>
      </c>
      <c r="D17" s="7">
        <v>1</v>
      </c>
      <c r="E17" s="7" t="s">
        <v>53</v>
      </c>
      <c r="F17" s="7" t="s">
        <v>88</v>
      </c>
      <c r="G17" s="9" t="s">
        <v>59</v>
      </c>
      <c r="I17" s="14" t="s">
        <v>296</v>
      </c>
      <c r="R17">
        <f>AVERAGEIF(Table3[Category],"home decor",Table3[Amount (INR)])</f>
        <v>4850</v>
      </c>
    </row>
    <row r="18" spans="1:18" x14ac:dyDescent="0.35">
      <c r="A18" s="8" t="s">
        <v>89</v>
      </c>
      <c r="B18" s="7">
        <v>22000</v>
      </c>
      <c r="C18" s="7">
        <v>3300</v>
      </c>
      <c r="D18" s="7">
        <v>2</v>
      </c>
      <c r="E18" s="7" t="s">
        <v>61</v>
      </c>
      <c r="F18" s="7" t="s">
        <v>90</v>
      </c>
      <c r="G18" s="9" t="s">
        <v>55</v>
      </c>
      <c r="I18" s="14" t="s">
        <v>297</v>
      </c>
    </row>
    <row r="19" spans="1:18" x14ac:dyDescent="0.35">
      <c r="A19" s="8" t="s">
        <v>91</v>
      </c>
      <c r="B19" s="7">
        <v>4500</v>
      </c>
      <c r="C19" s="7">
        <v>675</v>
      </c>
      <c r="D19" s="7">
        <v>3</v>
      </c>
      <c r="E19" s="7" t="s">
        <v>65</v>
      </c>
      <c r="F19" s="7" t="s">
        <v>92</v>
      </c>
      <c r="G19" s="9" t="s">
        <v>67</v>
      </c>
      <c r="I19" s="14" t="s">
        <v>298</v>
      </c>
    </row>
    <row r="20" spans="1:18" x14ac:dyDescent="0.35">
      <c r="A20" s="8" t="s">
        <v>93</v>
      </c>
      <c r="B20" s="7">
        <v>2700</v>
      </c>
      <c r="C20" s="7">
        <v>405</v>
      </c>
      <c r="D20" s="7">
        <v>5</v>
      </c>
      <c r="E20" s="7" t="s">
        <v>69</v>
      </c>
      <c r="F20" s="7" t="s">
        <v>94</v>
      </c>
      <c r="G20" s="9" t="s">
        <v>63</v>
      </c>
      <c r="I20" s="14" t="s">
        <v>299</v>
      </c>
    </row>
    <row r="21" spans="1:18" x14ac:dyDescent="0.35">
      <c r="A21" s="8" t="s">
        <v>95</v>
      </c>
      <c r="B21" s="7">
        <v>14000</v>
      </c>
      <c r="C21" s="7">
        <v>2100</v>
      </c>
      <c r="D21" s="7">
        <v>1</v>
      </c>
      <c r="E21" s="7" t="s">
        <v>53</v>
      </c>
      <c r="F21" s="7" t="s">
        <v>96</v>
      </c>
      <c r="G21" s="9" t="s">
        <v>55</v>
      </c>
    </row>
    <row r="22" spans="1:18" x14ac:dyDescent="0.35">
      <c r="A22" s="8" t="s">
        <v>97</v>
      </c>
      <c r="B22" s="7">
        <v>9800</v>
      </c>
      <c r="C22" s="7">
        <v>1470</v>
      </c>
      <c r="D22" s="7">
        <v>2</v>
      </c>
      <c r="E22" s="7" t="s">
        <v>57</v>
      </c>
      <c r="F22" s="7" t="s">
        <v>98</v>
      </c>
      <c r="G22" s="9" t="s">
        <v>73</v>
      </c>
    </row>
    <row r="23" spans="1:18" x14ac:dyDescent="0.35">
      <c r="A23" s="8" t="s">
        <v>99</v>
      </c>
      <c r="B23" s="7">
        <v>16000</v>
      </c>
      <c r="C23" s="7">
        <v>2400</v>
      </c>
      <c r="D23" s="7">
        <v>2</v>
      </c>
      <c r="E23" s="7" t="s">
        <v>61</v>
      </c>
      <c r="F23" s="7" t="s">
        <v>100</v>
      </c>
      <c r="G23" s="9" t="s">
        <v>59</v>
      </c>
    </row>
    <row r="24" spans="1:18" x14ac:dyDescent="0.35">
      <c r="A24" s="8" t="s">
        <v>101</v>
      </c>
      <c r="B24" s="7">
        <v>5000</v>
      </c>
      <c r="C24" s="7">
        <v>750</v>
      </c>
      <c r="D24" s="7">
        <v>6</v>
      </c>
      <c r="E24" s="7" t="s">
        <v>75</v>
      </c>
      <c r="F24" s="7" t="s">
        <v>102</v>
      </c>
      <c r="G24" s="9" t="s">
        <v>63</v>
      </c>
    </row>
    <row r="25" spans="1:18" x14ac:dyDescent="0.35">
      <c r="A25" s="8" t="s">
        <v>103</v>
      </c>
      <c r="B25" s="7">
        <v>11500</v>
      </c>
      <c r="C25" s="7">
        <v>1725</v>
      </c>
      <c r="D25" s="7">
        <v>3</v>
      </c>
      <c r="E25" s="7" t="s">
        <v>53</v>
      </c>
      <c r="F25" s="7" t="s">
        <v>104</v>
      </c>
      <c r="G25" s="9" t="s">
        <v>55</v>
      </c>
    </row>
    <row r="26" spans="1:18" x14ac:dyDescent="0.35">
      <c r="A26" s="8" t="s">
        <v>105</v>
      </c>
      <c r="B26" s="7">
        <v>3000</v>
      </c>
      <c r="C26" s="7">
        <v>450</v>
      </c>
      <c r="D26" s="7">
        <v>4</v>
      </c>
      <c r="E26" s="7" t="s">
        <v>69</v>
      </c>
      <c r="F26" s="7" t="s">
        <v>106</v>
      </c>
      <c r="G26" s="9" t="s">
        <v>67</v>
      </c>
    </row>
    <row r="27" spans="1:18" x14ac:dyDescent="0.35">
      <c r="A27" s="8" t="s">
        <v>107</v>
      </c>
      <c r="B27" s="7">
        <v>20000</v>
      </c>
      <c r="C27" s="7">
        <v>3000</v>
      </c>
      <c r="D27" s="7">
        <v>1</v>
      </c>
      <c r="E27" s="7" t="s">
        <v>53</v>
      </c>
      <c r="F27" s="7" t="s">
        <v>108</v>
      </c>
      <c r="G27" s="9" t="s">
        <v>59</v>
      </c>
    </row>
    <row r="28" spans="1:18" x14ac:dyDescent="0.35">
      <c r="A28" s="8" t="s">
        <v>109</v>
      </c>
      <c r="B28" s="7">
        <v>4800</v>
      </c>
      <c r="C28" s="7">
        <v>720</v>
      </c>
      <c r="D28" s="7">
        <v>2</v>
      </c>
      <c r="E28" s="7" t="s">
        <v>65</v>
      </c>
      <c r="F28" s="7" t="s">
        <v>110</v>
      </c>
      <c r="G28" s="9" t="s">
        <v>73</v>
      </c>
    </row>
    <row r="29" spans="1:18" x14ac:dyDescent="0.35">
      <c r="A29" s="8" t="s">
        <v>111</v>
      </c>
      <c r="B29" s="7">
        <v>12500</v>
      </c>
      <c r="C29" s="7">
        <v>1875</v>
      </c>
      <c r="D29" s="7">
        <v>1</v>
      </c>
      <c r="E29" s="7" t="s">
        <v>61</v>
      </c>
      <c r="F29" s="7" t="s">
        <v>112</v>
      </c>
      <c r="G29" s="9" t="s">
        <v>63</v>
      </c>
    </row>
    <row r="30" spans="1:18" x14ac:dyDescent="0.35">
      <c r="A30" s="8" t="s">
        <v>113</v>
      </c>
      <c r="B30" s="7">
        <v>35000</v>
      </c>
      <c r="C30" s="7">
        <v>5250</v>
      </c>
      <c r="D30" s="7">
        <v>1</v>
      </c>
      <c r="E30" s="7" t="s">
        <v>53</v>
      </c>
      <c r="F30" s="7" t="s">
        <v>114</v>
      </c>
      <c r="G30" s="9" t="s">
        <v>55</v>
      </c>
    </row>
    <row r="31" spans="1:18" x14ac:dyDescent="0.35">
      <c r="A31" s="8" t="s">
        <v>115</v>
      </c>
      <c r="B31" s="7">
        <v>2200</v>
      </c>
      <c r="C31" s="7">
        <v>330</v>
      </c>
      <c r="D31" s="7">
        <v>6</v>
      </c>
      <c r="E31" s="7" t="s">
        <v>69</v>
      </c>
      <c r="F31" s="7" t="s">
        <v>116</v>
      </c>
      <c r="G31" s="9" t="s">
        <v>67</v>
      </c>
    </row>
    <row r="32" spans="1:18" x14ac:dyDescent="0.35">
      <c r="A32" s="8" t="s">
        <v>117</v>
      </c>
      <c r="B32" s="7">
        <v>8000</v>
      </c>
      <c r="C32" s="7">
        <v>1200</v>
      </c>
      <c r="D32" s="7">
        <v>3</v>
      </c>
      <c r="E32" s="7" t="s">
        <v>57</v>
      </c>
      <c r="F32" s="7" t="s">
        <v>118</v>
      </c>
      <c r="G32" s="9" t="s">
        <v>59</v>
      </c>
    </row>
    <row r="33" spans="1:7" x14ac:dyDescent="0.35">
      <c r="A33" s="8" t="s">
        <v>119</v>
      </c>
      <c r="B33" s="7">
        <v>5400</v>
      </c>
      <c r="C33" s="7">
        <v>810</v>
      </c>
      <c r="D33" s="7">
        <v>4</v>
      </c>
      <c r="E33" s="7" t="s">
        <v>75</v>
      </c>
      <c r="F33" s="7" t="s">
        <v>120</v>
      </c>
      <c r="G33" s="9" t="s">
        <v>73</v>
      </c>
    </row>
    <row r="34" spans="1:7" x14ac:dyDescent="0.35">
      <c r="A34" s="8" t="s">
        <v>121</v>
      </c>
      <c r="B34" s="7">
        <v>28000</v>
      </c>
      <c r="C34" s="7">
        <v>4200</v>
      </c>
      <c r="D34" s="7">
        <v>2</v>
      </c>
      <c r="E34" s="7" t="s">
        <v>61</v>
      </c>
      <c r="F34" s="7" t="s">
        <v>122</v>
      </c>
      <c r="G34" s="9" t="s">
        <v>55</v>
      </c>
    </row>
    <row r="35" spans="1:7" x14ac:dyDescent="0.35">
      <c r="A35" s="8" t="s">
        <v>123</v>
      </c>
      <c r="B35" s="7">
        <v>6500</v>
      </c>
      <c r="C35" s="7">
        <v>975</v>
      </c>
      <c r="D35" s="7">
        <v>2</v>
      </c>
      <c r="E35" s="7" t="s">
        <v>65</v>
      </c>
      <c r="F35" s="7" t="s">
        <v>124</v>
      </c>
      <c r="G35" s="9" t="s">
        <v>63</v>
      </c>
    </row>
    <row r="36" spans="1:7" x14ac:dyDescent="0.35">
      <c r="A36" s="8" t="s">
        <v>125</v>
      </c>
      <c r="B36" s="7">
        <v>18500</v>
      </c>
      <c r="C36" s="7">
        <v>2775</v>
      </c>
      <c r="D36" s="7">
        <v>2</v>
      </c>
      <c r="E36" s="7" t="s">
        <v>53</v>
      </c>
      <c r="F36" s="7" t="s">
        <v>72</v>
      </c>
      <c r="G36" s="9" t="s">
        <v>59</v>
      </c>
    </row>
    <row r="37" spans="1:7" x14ac:dyDescent="0.35">
      <c r="A37" s="8" t="s">
        <v>126</v>
      </c>
      <c r="B37" s="7">
        <v>3200</v>
      </c>
      <c r="C37" s="7">
        <v>480</v>
      </c>
      <c r="D37" s="7">
        <v>4</v>
      </c>
      <c r="E37" s="7" t="s">
        <v>69</v>
      </c>
      <c r="F37" s="7" t="s">
        <v>127</v>
      </c>
      <c r="G37" s="9" t="s">
        <v>67</v>
      </c>
    </row>
    <row r="38" spans="1:7" x14ac:dyDescent="0.35">
      <c r="A38" s="8" t="s">
        <v>128</v>
      </c>
      <c r="B38" s="7">
        <v>7000</v>
      </c>
      <c r="C38" s="7">
        <v>1050</v>
      </c>
      <c r="D38" s="7">
        <v>3</v>
      </c>
      <c r="E38" s="7" t="s">
        <v>57</v>
      </c>
      <c r="F38" s="7" t="s">
        <v>129</v>
      </c>
      <c r="G38" s="9" t="s">
        <v>73</v>
      </c>
    </row>
    <row r="39" spans="1:7" x14ac:dyDescent="0.35">
      <c r="A39" s="8" t="s">
        <v>130</v>
      </c>
      <c r="B39" s="7">
        <v>9900</v>
      </c>
      <c r="C39" s="7">
        <v>1485</v>
      </c>
      <c r="D39" s="7">
        <v>3</v>
      </c>
      <c r="E39" s="7" t="s">
        <v>75</v>
      </c>
      <c r="F39" s="7" t="s">
        <v>131</v>
      </c>
      <c r="G39" s="9" t="s">
        <v>63</v>
      </c>
    </row>
    <row r="40" spans="1:7" x14ac:dyDescent="0.35">
      <c r="A40" s="8" t="s">
        <v>132</v>
      </c>
      <c r="B40" s="7">
        <v>13200</v>
      </c>
      <c r="C40" s="7">
        <v>1980</v>
      </c>
      <c r="D40" s="7">
        <v>1</v>
      </c>
      <c r="E40" s="7" t="s">
        <v>61</v>
      </c>
      <c r="F40" s="7" t="s">
        <v>133</v>
      </c>
      <c r="G40" s="9" t="s">
        <v>55</v>
      </c>
    </row>
    <row r="41" spans="1:7" x14ac:dyDescent="0.35">
      <c r="A41" s="8" t="s">
        <v>134</v>
      </c>
      <c r="B41" s="7">
        <v>4200</v>
      </c>
      <c r="C41" s="7">
        <v>630</v>
      </c>
      <c r="D41" s="7">
        <v>2</v>
      </c>
      <c r="E41" s="7" t="s">
        <v>65</v>
      </c>
      <c r="F41" s="7" t="s">
        <v>135</v>
      </c>
      <c r="G41" s="9" t="s">
        <v>59</v>
      </c>
    </row>
    <row r="42" spans="1:7" x14ac:dyDescent="0.35">
      <c r="A42" s="8" t="s">
        <v>136</v>
      </c>
      <c r="B42" s="7">
        <v>7800</v>
      </c>
      <c r="C42" s="7">
        <v>1170</v>
      </c>
      <c r="D42" s="7">
        <v>3</v>
      </c>
      <c r="E42" s="7" t="s">
        <v>75</v>
      </c>
      <c r="F42" s="7" t="s">
        <v>137</v>
      </c>
      <c r="G42" s="9" t="s">
        <v>73</v>
      </c>
    </row>
    <row r="43" spans="1:7" x14ac:dyDescent="0.35">
      <c r="A43" s="8" t="s">
        <v>138</v>
      </c>
      <c r="B43" s="7">
        <v>24000</v>
      </c>
      <c r="C43" s="7">
        <v>3600</v>
      </c>
      <c r="D43" s="7">
        <v>1</v>
      </c>
      <c r="E43" s="7" t="s">
        <v>53</v>
      </c>
      <c r="F43" s="7" t="s">
        <v>139</v>
      </c>
      <c r="G43" s="9" t="s">
        <v>63</v>
      </c>
    </row>
    <row r="44" spans="1:7" x14ac:dyDescent="0.35">
      <c r="A44" s="8" t="s">
        <v>140</v>
      </c>
      <c r="B44" s="7">
        <v>3500</v>
      </c>
      <c r="C44" s="7">
        <v>525</v>
      </c>
      <c r="D44" s="7">
        <v>5</v>
      </c>
      <c r="E44" s="7" t="s">
        <v>69</v>
      </c>
      <c r="F44" s="7" t="s">
        <v>141</v>
      </c>
      <c r="G44" s="9" t="s">
        <v>67</v>
      </c>
    </row>
    <row r="45" spans="1:7" x14ac:dyDescent="0.35">
      <c r="A45" s="8" t="s">
        <v>142</v>
      </c>
      <c r="B45" s="7">
        <v>14500</v>
      </c>
      <c r="C45" s="7">
        <v>2175</v>
      </c>
      <c r="D45" s="7">
        <v>1</v>
      </c>
      <c r="E45" s="7" t="s">
        <v>61</v>
      </c>
      <c r="F45" s="7" t="s">
        <v>143</v>
      </c>
      <c r="G45" s="9" t="s">
        <v>59</v>
      </c>
    </row>
    <row r="46" spans="1:7" x14ac:dyDescent="0.35">
      <c r="A46" s="8" t="s">
        <v>144</v>
      </c>
      <c r="B46" s="7">
        <v>5300</v>
      </c>
      <c r="C46" s="7">
        <v>795</v>
      </c>
      <c r="D46" s="7">
        <v>2</v>
      </c>
      <c r="E46" s="7" t="s">
        <v>65</v>
      </c>
      <c r="F46" s="7" t="s">
        <v>145</v>
      </c>
      <c r="G46" s="9" t="s">
        <v>55</v>
      </c>
    </row>
    <row r="47" spans="1:7" x14ac:dyDescent="0.35">
      <c r="A47" s="8" t="s">
        <v>146</v>
      </c>
      <c r="B47" s="7">
        <v>19000</v>
      </c>
      <c r="C47" s="7">
        <v>2850</v>
      </c>
      <c r="D47" s="7">
        <v>1</v>
      </c>
      <c r="E47" s="7" t="s">
        <v>53</v>
      </c>
      <c r="F47" s="7" t="s">
        <v>108</v>
      </c>
      <c r="G47" s="9" t="s">
        <v>73</v>
      </c>
    </row>
    <row r="48" spans="1:7" x14ac:dyDescent="0.35">
      <c r="A48" s="8" t="s">
        <v>147</v>
      </c>
      <c r="B48" s="7">
        <v>3600</v>
      </c>
      <c r="C48" s="7">
        <v>540</v>
      </c>
      <c r="D48" s="7">
        <v>6</v>
      </c>
      <c r="E48" s="7" t="s">
        <v>69</v>
      </c>
      <c r="F48" s="7" t="s">
        <v>148</v>
      </c>
      <c r="G48" s="9" t="s">
        <v>63</v>
      </c>
    </row>
    <row r="49" spans="1:7" x14ac:dyDescent="0.35">
      <c r="A49" s="8" t="s">
        <v>149</v>
      </c>
      <c r="B49" s="7">
        <v>11200</v>
      </c>
      <c r="C49" s="7">
        <v>1680</v>
      </c>
      <c r="D49" s="7">
        <v>3</v>
      </c>
      <c r="E49" s="7" t="s">
        <v>57</v>
      </c>
      <c r="F49" s="7" t="s">
        <v>150</v>
      </c>
      <c r="G49" s="9" t="s">
        <v>67</v>
      </c>
    </row>
    <row r="50" spans="1:7" x14ac:dyDescent="0.35">
      <c r="A50" s="8" t="s">
        <v>151</v>
      </c>
      <c r="B50" s="7">
        <v>6800</v>
      </c>
      <c r="C50" s="7">
        <v>1020</v>
      </c>
      <c r="D50" s="7">
        <v>2</v>
      </c>
      <c r="E50" s="7" t="s">
        <v>75</v>
      </c>
      <c r="F50" s="7" t="s">
        <v>152</v>
      </c>
      <c r="G50" s="9" t="s">
        <v>59</v>
      </c>
    </row>
    <row r="51" spans="1:7" x14ac:dyDescent="0.35">
      <c r="A51" s="8" t="s">
        <v>153</v>
      </c>
      <c r="B51" s="7">
        <v>21500</v>
      </c>
      <c r="C51" s="7">
        <v>3225</v>
      </c>
      <c r="D51" s="7">
        <v>2</v>
      </c>
      <c r="E51" s="11" t="s">
        <v>69</v>
      </c>
      <c r="F51" s="7" t="s">
        <v>154</v>
      </c>
      <c r="G51" s="9" t="s">
        <v>55</v>
      </c>
    </row>
    <row r="52" spans="1:7" x14ac:dyDescent="0.35">
      <c r="A52" s="8" t="s">
        <v>155</v>
      </c>
      <c r="B52" s="7">
        <v>8400</v>
      </c>
      <c r="C52" s="7">
        <v>1260</v>
      </c>
      <c r="D52" s="7">
        <v>4</v>
      </c>
      <c r="E52" s="11" t="s">
        <v>69</v>
      </c>
      <c r="F52" s="7" t="s">
        <v>156</v>
      </c>
      <c r="G52" s="9" t="s">
        <v>63</v>
      </c>
    </row>
    <row r="53" spans="1:7" x14ac:dyDescent="0.35">
      <c r="A53" s="8" t="s">
        <v>157</v>
      </c>
      <c r="B53" s="7">
        <v>27000</v>
      </c>
      <c r="C53" s="7">
        <v>4050</v>
      </c>
      <c r="D53" s="7">
        <v>1</v>
      </c>
      <c r="E53" s="11" t="s">
        <v>69</v>
      </c>
      <c r="F53" s="7" t="s">
        <v>158</v>
      </c>
      <c r="G53" s="9" t="s">
        <v>59</v>
      </c>
    </row>
    <row r="54" spans="1:7" x14ac:dyDescent="0.35">
      <c r="A54" s="10" t="s">
        <v>159</v>
      </c>
      <c r="B54" s="11">
        <v>3900</v>
      </c>
      <c r="C54" s="11">
        <v>585</v>
      </c>
      <c r="D54" s="11">
        <v>3</v>
      </c>
      <c r="E54" s="11" t="s">
        <v>69</v>
      </c>
      <c r="F54" s="11" t="s">
        <v>160</v>
      </c>
      <c r="G54" s="12" t="s">
        <v>67</v>
      </c>
    </row>
  </sheetData>
  <mergeCells count="3">
    <mergeCell ref="B1:G2"/>
    <mergeCell ref="I1:O2"/>
    <mergeCell ref="I4:L4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EA2F-87BA-4551-BA2C-CFE8A09F0B77}">
  <dimension ref="A1:E51"/>
  <sheetViews>
    <sheetView workbookViewId="0">
      <selection activeCell="G8" sqref="G8"/>
    </sheetView>
  </sheetViews>
  <sheetFormatPr defaultRowHeight="14.5" x14ac:dyDescent="0.35"/>
  <cols>
    <col min="1" max="1" width="8" bestFit="1" customWidth="1"/>
    <col min="2" max="2" width="15.81640625" bestFit="1" customWidth="1"/>
    <col min="3" max="3" width="10.453125" bestFit="1" customWidth="1"/>
    <col min="4" max="4" width="14.90625" bestFit="1" customWidth="1"/>
    <col min="5" max="5" width="18.7265625" bestFit="1" customWidth="1"/>
  </cols>
  <sheetData>
    <row r="1" spans="1:5" x14ac:dyDescent="0.35">
      <c r="A1" s="5" t="s">
        <v>45</v>
      </c>
      <c r="B1" s="5" t="s">
        <v>161</v>
      </c>
      <c r="C1" s="5" t="s">
        <v>162</v>
      </c>
      <c r="D1" s="5" t="s">
        <v>163</v>
      </c>
      <c r="E1" s="5" t="s">
        <v>164</v>
      </c>
    </row>
    <row r="2" spans="1:5" x14ac:dyDescent="0.35">
      <c r="A2" t="s">
        <v>52</v>
      </c>
      <c r="B2" t="s">
        <v>165</v>
      </c>
      <c r="C2" s="13">
        <v>45153</v>
      </c>
      <c r="D2" t="s">
        <v>166</v>
      </c>
      <c r="E2" t="s">
        <v>167</v>
      </c>
    </row>
    <row r="3" spans="1:5" x14ac:dyDescent="0.35">
      <c r="A3" t="s">
        <v>56</v>
      </c>
      <c r="B3" t="s">
        <v>168</v>
      </c>
      <c r="C3" s="13">
        <v>45191</v>
      </c>
      <c r="D3" t="s">
        <v>169</v>
      </c>
      <c r="E3" t="s">
        <v>170</v>
      </c>
    </row>
    <row r="4" spans="1:5" x14ac:dyDescent="0.35">
      <c r="A4" t="s">
        <v>60</v>
      </c>
      <c r="B4" t="s">
        <v>171</v>
      </c>
      <c r="C4" s="13">
        <v>45235</v>
      </c>
      <c r="D4" t="s">
        <v>172</v>
      </c>
      <c r="E4" t="s">
        <v>173</v>
      </c>
    </row>
    <row r="5" spans="1:5" x14ac:dyDescent="0.35">
      <c r="A5" t="s">
        <v>64</v>
      </c>
      <c r="B5" t="s">
        <v>174</v>
      </c>
      <c r="C5" s="13">
        <v>45277</v>
      </c>
      <c r="D5" t="s">
        <v>175</v>
      </c>
      <c r="E5" t="s">
        <v>176</v>
      </c>
    </row>
    <row r="6" spans="1:5" x14ac:dyDescent="0.35">
      <c r="A6" t="s">
        <v>68</v>
      </c>
      <c r="B6" t="s">
        <v>177</v>
      </c>
      <c r="C6" s="13">
        <v>45168</v>
      </c>
      <c r="D6" t="s">
        <v>178</v>
      </c>
      <c r="E6" t="s">
        <v>179</v>
      </c>
    </row>
    <row r="7" spans="1:5" x14ac:dyDescent="0.35">
      <c r="A7" t="s">
        <v>71</v>
      </c>
      <c r="B7" t="s">
        <v>180</v>
      </c>
      <c r="C7" s="13">
        <v>45212</v>
      </c>
      <c r="D7" t="s">
        <v>181</v>
      </c>
      <c r="E7" t="s">
        <v>182</v>
      </c>
    </row>
    <row r="8" spans="1:5" x14ac:dyDescent="0.35">
      <c r="A8" t="s">
        <v>74</v>
      </c>
      <c r="B8" t="s">
        <v>183</v>
      </c>
      <c r="C8" s="13">
        <v>45252</v>
      </c>
      <c r="D8" t="s">
        <v>184</v>
      </c>
      <c r="E8" t="s">
        <v>185</v>
      </c>
    </row>
    <row r="9" spans="1:5" x14ac:dyDescent="0.35">
      <c r="A9" t="s">
        <v>77</v>
      </c>
      <c r="B9" t="s">
        <v>186</v>
      </c>
      <c r="C9" s="13">
        <v>45306</v>
      </c>
      <c r="D9" t="s">
        <v>187</v>
      </c>
      <c r="E9" t="s">
        <v>188</v>
      </c>
    </row>
    <row r="10" spans="1:5" x14ac:dyDescent="0.35">
      <c r="A10" t="s">
        <v>79</v>
      </c>
      <c r="B10" t="s">
        <v>189</v>
      </c>
      <c r="C10" s="13">
        <v>45263</v>
      </c>
      <c r="D10" t="s">
        <v>190</v>
      </c>
      <c r="E10" t="s">
        <v>191</v>
      </c>
    </row>
    <row r="11" spans="1:5" x14ac:dyDescent="0.35">
      <c r="A11" t="s">
        <v>81</v>
      </c>
      <c r="B11" t="s">
        <v>192</v>
      </c>
      <c r="C11" s="13">
        <v>45360</v>
      </c>
      <c r="D11" t="s">
        <v>193</v>
      </c>
      <c r="E11" t="s">
        <v>194</v>
      </c>
    </row>
    <row r="12" spans="1:5" x14ac:dyDescent="0.35">
      <c r="A12" t="s">
        <v>83</v>
      </c>
      <c r="B12" t="s">
        <v>195</v>
      </c>
      <c r="C12" s="13">
        <v>45231</v>
      </c>
      <c r="D12" t="s">
        <v>166</v>
      </c>
      <c r="E12" t="s">
        <v>196</v>
      </c>
    </row>
    <row r="13" spans="1:5" x14ac:dyDescent="0.35">
      <c r="A13" t="s">
        <v>85</v>
      </c>
      <c r="B13" t="s">
        <v>197</v>
      </c>
      <c r="C13" s="13">
        <v>45424</v>
      </c>
      <c r="D13" t="s">
        <v>198</v>
      </c>
      <c r="E13" t="s">
        <v>199</v>
      </c>
    </row>
    <row r="14" spans="1:5" x14ac:dyDescent="0.35">
      <c r="A14" t="s">
        <v>87</v>
      </c>
      <c r="B14" t="s">
        <v>200</v>
      </c>
      <c r="C14" s="13">
        <v>45316</v>
      </c>
      <c r="D14" t="s">
        <v>201</v>
      </c>
      <c r="E14" t="s">
        <v>202</v>
      </c>
    </row>
    <row r="15" spans="1:5" x14ac:dyDescent="0.35">
      <c r="A15" t="s">
        <v>89</v>
      </c>
      <c r="B15" t="s">
        <v>203</v>
      </c>
      <c r="C15" s="13">
        <v>45393</v>
      </c>
      <c r="D15" t="s">
        <v>204</v>
      </c>
      <c r="E15" t="s">
        <v>205</v>
      </c>
    </row>
    <row r="16" spans="1:5" x14ac:dyDescent="0.35">
      <c r="A16" t="s">
        <v>91</v>
      </c>
      <c r="B16" t="s">
        <v>206</v>
      </c>
      <c r="C16" s="13">
        <v>45282</v>
      </c>
      <c r="D16" t="s">
        <v>207</v>
      </c>
      <c r="E16" t="s">
        <v>208</v>
      </c>
    </row>
    <row r="17" spans="1:5" x14ac:dyDescent="0.35">
      <c r="A17" t="s">
        <v>93</v>
      </c>
      <c r="B17" t="s">
        <v>209</v>
      </c>
      <c r="C17" s="13">
        <v>45356</v>
      </c>
      <c r="D17" t="s">
        <v>210</v>
      </c>
      <c r="E17" t="s">
        <v>211</v>
      </c>
    </row>
    <row r="18" spans="1:5" x14ac:dyDescent="0.35">
      <c r="A18" t="s">
        <v>95</v>
      </c>
      <c r="B18" t="s">
        <v>212</v>
      </c>
      <c r="C18" s="13">
        <v>45435</v>
      </c>
      <c r="D18" t="s">
        <v>213</v>
      </c>
      <c r="E18" t="s">
        <v>214</v>
      </c>
    </row>
    <row r="19" spans="1:5" x14ac:dyDescent="0.35">
      <c r="A19" t="s">
        <v>97</v>
      </c>
      <c r="B19" t="s">
        <v>215</v>
      </c>
      <c r="C19" s="13">
        <v>45186</v>
      </c>
      <c r="D19" t="s">
        <v>181</v>
      </c>
      <c r="E19" t="s">
        <v>216</v>
      </c>
    </row>
    <row r="20" spans="1:5" x14ac:dyDescent="0.35">
      <c r="A20" t="s">
        <v>99</v>
      </c>
      <c r="B20" t="s">
        <v>217</v>
      </c>
      <c r="C20" s="13">
        <v>45350</v>
      </c>
      <c r="D20" t="s">
        <v>218</v>
      </c>
      <c r="E20" t="s">
        <v>219</v>
      </c>
    </row>
    <row r="21" spans="1:5" x14ac:dyDescent="0.35">
      <c r="A21" t="s">
        <v>101</v>
      </c>
      <c r="B21" t="s">
        <v>220</v>
      </c>
      <c r="C21" s="13">
        <v>45389</v>
      </c>
      <c r="D21" t="s">
        <v>175</v>
      </c>
      <c r="E21" t="s">
        <v>221</v>
      </c>
    </row>
    <row r="22" spans="1:5" x14ac:dyDescent="0.35">
      <c r="A22" t="s">
        <v>103</v>
      </c>
      <c r="B22" t="s">
        <v>222</v>
      </c>
      <c r="C22" s="13">
        <v>45445</v>
      </c>
      <c r="D22" t="s">
        <v>187</v>
      </c>
      <c r="E22" t="s">
        <v>223</v>
      </c>
    </row>
    <row r="23" spans="1:5" x14ac:dyDescent="0.35">
      <c r="A23" t="s">
        <v>105</v>
      </c>
      <c r="B23" t="s">
        <v>224</v>
      </c>
      <c r="C23" s="13">
        <v>45209</v>
      </c>
      <c r="D23" t="s">
        <v>184</v>
      </c>
      <c r="E23" t="s">
        <v>225</v>
      </c>
    </row>
    <row r="24" spans="1:5" x14ac:dyDescent="0.35">
      <c r="A24" t="s">
        <v>107</v>
      </c>
      <c r="B24" t="s">
        <v>226</v>
      </c>
      <c r="C24" s="13">
        <v>45432</v>
      </c>
      <c r="D24" t="s">
        <v>178</v>
      </c>
      <c r="E24" t="s">
        <v>227</v>
      </c>
    </row>
    <row r="25" spans="1:5" x14ac:dyDescent="0.35">
      <c r="A25" t="s">
        <v>109</v>
      </c>
      <c r="B25" t="s">
        <v>228</v>
      </c>
      <c r="C25" s="13">
        <v>45194</v>
      </c>
      <c r="D25" t="s">
        <v>190</v>
      </c>
      <c r="E25" t="s">
        <v>229</v>
      </c>
    </row>
    <row r="26" spans="1:5" x14ac:dyDescent="0.35">
      <c r="A26" t="s">
        <v>111</v>
      </c>
      <c r="B26" t="s">
        <v>230</v>
      </c>
      <c r="C26" s="13">
        <v>45321</v>
      </c>
      <c r="D26" t="s">
        <v>166</v>
      </c>
      <c r="E26" t="s">
        <v>231</v>
      </c>
    </row>
    <row r="27" spans="1:5" x14ac:dyDescent="0.35">
      <c r="A27" t="s">
        <v>113</v>
      </c>
      <c r="B27" t="s">
        <v>232</v>
      </c>
      <c r="C27" s="13">
        <v>45487</v>
      </c>
      <c r="D27" t="s">
        <v>193</v>
      </c>
      <c r="E27" t="s">
        <v>233</v>
      </c>
    </row>
    <row r="28" spans="1:5" x14ac:dyDescent="0.35">
      <c r="A28" t="s">
        <v>115</v>
      </c>
      <c r="B28" t="s">
        <v>234</v>
      </c>
      <c r="C28" s="13">
        <v>45400</v>
      </c>
      <c r="D28" t="s">
        <v>235</v>
      </c>
      <c r="E28" t="s">
        <v>236</v>
      </c>
    </row>
    <row r="29" spans="1:5" x14ac:dyDescent="0.35">
      <c r="A29" t="s">
        <v>117</v>
      </c>
      <c r="B29" t="s">
        <v>237</v>
      </c>
      <c r="C29" s="13">
        <v>45237</v>
      </c>
      <c r="D29" t="s">
        <v>198</v>
      </c>
      <c r="E29" t="s">
        <v>238</v>
      </c>
    </row>
    <row r="30" spans="1:5" x14ac:dyDescent="0.35">
      <c r="A30" t="s">
        <v>119</v>
      </c>
      <c r="B30" t="s">
        <v>239</v>
      </c>
      <c r="C30" s="13">
        <v>45337</v>
      </c>
      <c r="D30" t="s">
        <v>172</v>
      </c>
      <c r="E30" t="s">
        <v>240</v>
      </c>
    </row>
    <row r="31" spans="1:5" x14ac:dyDescent="0.35">
      <c r="A31" t="s">
        <v>121</v>
      </c>
      <c r="B31" t="s">
        <v>241</v>
      </c>
      <c r="C31" s="13">
        <v>45159</v>
      </c>
      <c r="D31" t="s">
        <v>181</v>
      </c>
      <c r="E31" t="s">
        <v>242</v>
      </c>
    </row>
    <row r="32" spans="1:5" x14ac:dyDescent="0.35">
      <c r="A32" t="s">
        <v>123</v>
      </c>
      <c r="B32" t="s">
        <v>243</v>
      </c>
      <c r="C32" s="13">
        <v>45198</v>
      </c>
      <c r="D32" t="s">
        <v>213</v>
      </c>
      <c r="E32" t="s">
        <v>244</v>
      </c>
    </row>
    <row r="33" spans="1:5" x14ac:dyDescent="0.35">
      <c r="A33" t="s">
        <v>125</v>
      </c>
      <c r="B33" t="s">
        <v>245</v>
      </c>
      <c r="C33" s="13">
        <v>45285</v>
      </c>
      <c r="D33" t="s">
        <v>246</v>
      </c>
      <c r="E33" t="s">
        <v>247</v>
      </c>
    </row>
    <row r="34" spans="1:5" x14ac:dyDescent="0.35">
      <c r="A34" t="s">
        <v>126</v>
      </c>
      <c r="B34" t="s">
        <v>248</v>
      </c>
      <c r="C34" s="13">
        <v>45462</v>
      </c>
      <c r="D34" t="s">
        <v>175</v>
      </c>
      <c r="E34" t="s">
        <v>249</v>
      </c>
    </row>
    <row r="35" spans="1:5" x14ac:dyDescent="0.35">
      <c r="A35" t="s">
        <v>128</v>
      </c>
      <c r="B35" t="s">
        <v>250</v>
      </c>
      <c r="C35" s="13">
        <v>45301</v>
      </c>
      <c r="D35" t="s">
        <v>187</v>
      </c>
      <c r="E35" t="s">
        <v>251</v>
      </c>
    </row>
    <row r="36" spans="1:5" x14ac:dyDescent="0.35">
      <c r="A36" t="s">
        <v>130</v>
      </c>
      <c r="B36" t="s">
        <v>252</v>
      </c>
      <c r="C36" s="13">
        <v>45227</v>
      </c>
      <c r="D36" t="s">
        <v>184</v>
      </c>
      <c r="E36" t="s">
        <v>253</v>
      </c>
    </row>
    <row r="37" spans="1:5" x14ac:dyDescent="0.35">
      <c r="A37" t="s">
        <v>132</v>
      </c>
      <c r="B37" t="s">
        <v>254</v>
      </c>
      <c r="C37" s="13">
        <v>45365</v>
      </c>
      <c r="D37" t="s">
        <v>166</v>
      </c>
      <c r="E37" t="s">
        <v>255</v>
      </c>
    </row>
    <row r="38" spans="1:5" x14ac:dyDescent="0.35">
      <c r="A38" t="s">
        <v>134</v>
      </c>
      <c r="B38" t="s">
        <v>256</v>
      </c>
      <c r="C38" s="13">
        <v>45323</v>
      </c>
      <c r="D38" t="s">
        <v>178</v>
      </c>
      <c r="E38" t="s">
        <v>257</v>
      </c>
    </row>
    <row r="39" spans="1:5" x14ac:dyDescent="0.35">
      <c r="A39" t="s">
        <v>136</v>
      </c>
      <c r="B39" t="s">
        <v>258</v>
      </c>
      <c r="C39" s="13">
        <v>45269</v>
      </c>
      <c r="D39" t="s">
        <v>210</v>
      </c>
      <c r="E39" t="s">
        <v>259</v>
      </c>
    </row>
    <row r="40" spans="1:5" x14ac:dyDescent="0.35">
      <c r="A40" t="s">
        <v>138</v>
      </c>
      <c r="B40" t="s">
        <v>260</v>
      </c>
      <c r="C40" s="13">
        <v>45245</v>
      </c>
      <c r="D40" t="s">
        <v>172</v>
      </c>
      <c r="E40" t="s">
        <v>261</v>
      </c>
    </row>
    <row r="41" spans="1:5" x14ac:dyDescent="0.35">
      <c r="A41" t="s">
        <v>140</v>
      </c>
      <c r="B41" t="s">
        <v>262</v>
      </c>
      <c r="C41" s="13">
        <v>45498</v>
      </c>
      <c r="D41" t="s">
        <v>201</v>
      </c>
      <c r="E41" t="s">
        <v>263</v>
      </c>
    </row>
    <row r="42" spans="1:5" x14ac:dyDescent="0.35">
      <c r="A42" t="s">
        <v>142</v>
      </c>
      <c r="B42" t="s">
        <v>264</v>
      </c>
      <c r="C42" s="13">
        <v>45415</v>
      </c>
      <c r="D42" t="s">
        <v>181</v>
      </c>
      <c r="E42" t="s">
        <v>265</v>
      </c>
    </row>
    <row r="43" spans="1:5" x14ac:dyDescent="0.35">
      <c r="A43" t="s">
        <v>144</v>
      </c>
      <c r="B43" t="s">
        <v>266</v>
      </c>
      <c r="C43" s="13">
        <v>45473</v>
      </c>
      <c r="D43" t="s">
        <v>193</v>
      </c>
      <c r="E43" t="s">
        <v>267</v>
      </c>
    </row>
    <row r="44" spans="1:5" x14ac:dyDescent="0.35">
      <c r="A44" t="s">
        <v>146</v>
      </c>
      <c r="B44" t="s">
        <v>268</v>
      </c>
      <c r="C44" s="13">
        <v>45378</v>
      </c>
      <c r="D44" t="s">
        <v>198</v>
      </c>
      <c r="E44" t="s">
        <v>269</v>
      </c>
    </row>
    <row r="45" spans="1:5" x14ac:dyDescent="0.35">
      <c r="A45" t="s">
        <v>147</v>
      </c>
      <c r="B45" t="s">
        <v>270</v>
      </c>
      <c r="C45" s="13">
        <v>45174</v>
      </c>
      <c r="D45" t="s">
        <v>169</v>
      </c>
      <c r="E45" t="s">
        <v>169</v>
      </c>
    </row>
    <row r="46" spans="1:5" x14ac:dyDescent="0.35">
      <c r="A46" t="s">
        <v>149</v>
      </c>
      <c r="B46" t="s">
        <v>271</v>
      </c>
      <c r="C46" s="13">
        <v>45407</v>
      </c>
      <c r="D46" t="s">
        <v>204</v>
      </c>
      <c r="E46" t="s">
        <v>272</v>
      </c>
    </row>
    <row r="47" spans="1:5" x14ac:dyDescent="0.35">
      <c r="A47" t="s">
        <v>151</v>
      </c>
      <c r="B47" t="s">
        <v>273</v>
      </c>
      <c r="C47" s="13">
        <v>45218</v>
      </c>
      <c r="D47" t="s">
        <v>213</v>
      </c>
      <c r="E47" t="s">
        <v>274</v>
      </c>
    </row>
    <row r="48" spans="1:5" x14ac:dyDescent="0.35">
      <c r="A48" t="s">
        <v>153</v>
      </c>
      <c r="B48" t="s">
        <v>275</v>
      </c>
      <c r="C48" s="13">
        <v>45165</v>
      </c>
      <c r="D48" t="s">
        <v>190</v>
      </c>
      <c r="E48" t="s">
        <v>276</v>
      </c>
    </row>
    <row r="49" spans="1:5" x14ac:dyDescent="0.35">
      <c r="A49" t="s">
        <v>155</v>
      </c>
      <c r="B49" t="s">
        <v>277</v>
      </c>
      <c r="C49" s="13">
        <v>45451</v>
      </c>
      <c r="D49" t="s">
        <v>181</v>
      </c>
      <c r="E49" t="s">
        <v>278</v>
      </c>
    </row>
    <row r="50" spans="1:5" x14ac:dyDescent="0.35">
      <c r="A50" t="s">
        <v>157</v>
      </c>
      <c r="B50" t="s">
        <v>279</v>
      </c>
      <c r="C50" s="13">
        <v>45478</v>
      </c>
      <c r="D50" t="s">
        <v>166</v>
      </c>
      <c r="E50" t="s">
        <v>280</v>
      </c>
    </row>
    <row r="51" spans="1:5" x14ac:dyDescent="0.35">
      <c r="A51" t="s">
        <v>159</v>
      </c>
      <c r="B51" t="s">
        <v>281</v>
      </c>
      <c r="C51" s="13">
        <v>45182</v>
      </c>
      <c r="D51" t="s">
        <v>172</v>
      </c>
      <c r="E51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order detail</vt:lpstr>
      <vt:lpstr>cuustomer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</dc:creator>
  <cp:lastModifiedBy>BIJWASAN</cp:lastModifiedBy>
  <dcterms:created xsi:type="dcterms:W3CDTF">2024-12-12T06:38:06Z</dcterms:created>
  <dcterms:modified xsi:type="dcterms:W3CDTF">2025-01-02T07:52:05Z</dcterms:modified>
</cp:coreProperties>
</file>