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00" windowHeight="6375" tabRatio="757" firstSheet="3" activeTab="7"/>
  </bookViews>
  <sheets>
    <sheet name="STUDENT-LIST" sheetId="1" r:id="rId1"/>
    <sheet name="Sessional-Marks-DISTRIBUTION" sheetId="26" r:id="rId2"/>
    <sheet name="Terms To be Used in Sessionals" sheetId="33" r:id="rId3"/>
    <sheet name="CIE-I-II-III-THEORY" sheetId="3" r:id="rId4"/>
    <sheet name="CIE-IV-V-VI-THEORY" sheetId="27" r:id="rId5"/>
    <sheet name="CIE-CONSOLIDATED-THEORY" sheetId="28" r:id="rId6"/>
    <sheet name="CIE-SBTE-THEORY-CONSOLIDATED" sheetId="4" r:id="rId7"/>
    <sheet name="GAP FC" sheetId="42" r:id="rId8"/>
    <sheet name="CIE-CONSOLIDATED-LAB" sheetId="31" r:id="rId9"/>
    <sheet name="CIE-LAB-SBTE CONSOLIDATED" sheetId="8" r:id="rId10"/>
    <sheet name="CO-ATTAINMENT-THEORY" sheetId="10" r:id="rId11"/>
    <sheet name="CO-PO-MAPPING-THEORY" sheetId="11" r:id="rId12"/>
    <sheet name="CO-ATTAINMENT-LAB" sheetId="12" r:id="rId13"/>
    <sheet name="CO-PO-MAPPING-LAB" sheetId="13" r:id="rId14"/>
    <sheet name="MID-SEM-FEEDBACK-THEORY" sheetId="14" r:id="rId15"/>
    <sheet name="END-SEM-FEEDBACK-THEORY" sheetId="15" r:id="rId16"/>
    <sheet name="MID-SEM-FEEDBACK-LAB" sheetId="16" r:id="rId17"/>
    <sheet name="END-SEM-FEEDBACK-LAB" sheetId="17" r:id="rId18"/>
    <sheet name="ALL-COURSE-GRADE" sheetId="32" r:id="rId19"/>
    <sheet name="ALL COURSE SEM-I" sheetId="9" r:id="rId20"/>
    <sheet name="ALL COURSE SEM-II" sheetId="34" r:id="rId21"/>
  </sheets>
  <definedNames>
    <definedName name="_xlnm.Print_Area" localSheetId="5">'CIE-CONSOLIDATED-THEORY'!$A$1:$L$49</definedName>
    <definedName name="_xlnm.Print_Area" localSheetId="3">'CIE-I-II-III-THEORY'!$A$1:$M$49</definedName>
    <definedName name="_xlnm.Print_Area" localSheetId="4">'CIE-IV-V-VI-THEORY'!$A$1:$L$48</definedName>
    <definedName name="_xlnm.Print_Area" localSheetId="7">'GAP FC'!$A$1:$K$20</definedName>
  </definedNames>
  <calcPr calcId="124519"/>
</workbook>
</file>

<file path=xl/calcChain.xml><?xml version="1.0" encoding="utf-8"?>
<calcChain xmlns="http://schemas.openxmlformats.org/spreadsheetml/2006/main">
  <c r="D103" i="34"/>
  <c r="G92"/>
  <c r="F92"/>
  <c r="E92"/>
  <c r="K91"/>
  <c r="J91"/>
  <c r="I91"/>
  <c r="H91"/>
  <c r="G91"/>
  <c r="F91"/>
  <c r="E91"/>
  <c r="K90"/>
  <c r="J90"/>
  <c r="I90"/>
  <c r="H90"/>
  <c r="G90"/>
  <c r="F90"/>
  <c r="E90"/>
  <c r="K89"/>
  <c r="J89"/>
  <c r="I89"/>
  <c r="H89"/>
  <c r="G89"/>
  <c r="F89"/>
  <c r="E89"/>
  <c r="Y88"/>
  <c r="X88"/>
  <c r="W88"/>
  <c r="V88"/>
  <c r="U88"/>
  <c r="T88"/>
  <c r="S88"/>
  <c r="R88"/>
  <c r="Q88"/>
  <c r="P88"/>
  <c r="O88"/>
  <c r="N88"/>
  <c r="M88"/>
  <c r="L88"/>
  <c r="K88"/>
  <c r="J88"/>
  <c r="I88"/>
  <c r="H88"/>
  <c r="G88"/>
  <c r="F88"/>
  <c r="E88"/>
  <c r="Y87"/>
  <c r="X87"/>
  <c r="W87"/>
  <c r="V87"/>
  <c r="U87"/>
  <c r="T87"/>
  <c r="S87"/>
  <c r="R87"/>
  <c r="Q87"/>
  <c r="P87"/>
  <c r="O87"/>
  <c r="N87"/>
  <c r="M87"/>
  <c r="L87"/>
  <c r="K87"/>
  <c r="J87"/>
  <c r="I87"/>
  <c r="H87"/>
  <c r="G87"/>
  <c r="F87"/>
  <c r="E87"/>
  <c r="Y86"/>
  <c r="X86"/>
  <c r="W86"/>
  <c r="V86"/>
  <c r="U86"/>
  <c r="T86"/>
  <c r="S86"/>
  <c r="R86"/>
  <c r="Q86"/>
  <c r="P86"/>
  <c r="O86"/>
  <c r="N86"/>
  <c r="M86"/>
  <c r="L86"/>
  <c r="K86"/>
  <c r="J86"/>
  <c r="I86"/>
  <c r="H86"/>
  <c r="G86"/>
  <c r="F86"/>
  <c r="E86"/>
  <c r="Y85"/>
  <c r="X85"/>
  <c r="W85"/>
  <c r="V85"/>
  <c r="U85"/>
  <c r="T85"/>
  <c r="S85"/>
  <c r="R85"/>
  <c r="Q85"/>
  <c r="P85"/>
  <c r="O85"/>
  <c r="N85"/>
  <c r="M85"/>
  <c r="L85"/>
  <c r="K85"/>
  <c r="J85"/>
  <c r="I85"/>
  <c r="H85"/>
  <c r="G85"/>
  <c r="F85"/>
  <c r="E85"/>
  <c r="Y84"/>
  <c r="X84"/>
  <c r="W84"/>
  <c r="V84"/>
  <c r="U84"/>
  <c r="T84"/>
  <c r="S84"/>
  <c r="R84"/>
  <c r="Q84"/>
  <c r="P84"/>
  <c r="O84"/>
  <c r="N84"/>
  <c r="M84"/>
  <c r="L84"/>
  <c r="K84"/>
  <c r="J84"/>
  <c r="I84"/>
  <c r="H84"/>
  <c r="G84"/>
  <c r="F84"/>
  <c r="E84"/>
  <c r="Y83"/>
  <c r="X83"/>
  <c r="W83"/>
  <c r="V83"/>
  <c r="U83"/>
  <c r="T83"/>
  <c r="S83"/>
  <c r="R83"/>
  <c r="Q83"/>
  <c r="P83"/>
  <c r="O83"/>
  <c r="N83"/>
  <c r="M83"/>
  <c r="L83"/>
  <c r="K83"/>
  <c r="J83"/>
  <c r="I83"/>
  <c r="H83"/>
  <c r="G83"/>
  <c r="F83"/>
  <c r="E83"/>
  <c r="AN81"/>
  <c r="AM81"/>
  <c r="AL81"/>
  <c r="AK81"/>
  <c r="AJ81"/>
  <c r="AI81"/>
  <c r="AH81"/>
  <c r="AG81"/>
  <c r="AF81"/>
  <c r="AE81"/>
  <c r="AD81"/>
  <c r="AC81"/>
  <c r="AB81"/>
  <c r="AA81"/>
  <c r="Z81"/>
  <c r="Y81"/>
  <c r="X81"/>
  <c r="W81"/>
  <c r="V81"/>
  <c r="U81"/>
  <c r="T81"/>
  <c r="S81"/>
  <c r="C81"/>
  <c r="B81"/>
  <c r="AN80"/>
  <c r="AM80"/>
  <c r="AL80"/>
  <c r="AK80"/>
  <c r="AJ80"/>
  <c r="AI80"/>
  <c r="AH80"/>
  <c r="AG80"/>
  <c r="AF80"/>
  <c r="AE80"/>
  <c r="AD80"/>
  <c r="AC80"/>
  <c r="AB80"/>
  <c r="AA80"/>
  <c r="Z80"/>
  <c r="Y80"/>
  <c r="X80"/>
  <c r="W80"/>
  <c r="V80"/>
  <c r="U80"/>
  <c r="T80"/>
  <c r="S80"/>
  <c r="C80"/>
  <c r="B80"/>
  <c r="AN79"/>
  <c r="AM79"/>
  <c r="AL79"/>
  <c r="AK79"/>
  <c r="AJ79"/>
  <c r="AI79"/>
  <c r="AH79"/>
  <c r="AG79"/>
  <c r="AF79"/>
  <c r="AE79"/>
  <c r="AD79"/>
  <c r="AC79"/>
  <c r="AB79"/>
  <c r="AA79"/>
  <c r="Z79"/>
  <c r="Y79"/>
  <c r="X79"/>
  <c r="W79"/>
  <c r="V79"/>
  <c r="U79"/>
  <c r="T79"/>
  <c r="S79"/>
  <c r="C79"/>
  <c r="B79"/>
  <c r="AN78"/>
  <c r="AM78"/>
  <c r="AL78"/>
  <c r="AK78"/>
  <c r="AJ78"/>
  <c r="AI78"/>
  <c r="AH78"/>
  <c r="AG78"/>
  <c r="AF78"/>
  <c r="AE78"/>
  <c r="AD78"/>
  <c r="AC78"/>
  <c r="AB78"/>
  <c r="AA78"/>
  <c r="Z78"/>
  <c r="Y78"/>
  <c r="X78"/>
  <c r="W78"/>
  <c r="V78"/>
  <c r="U78"/>
  <c r="T78"/>
  <c r="S78"/>
  <c r="C78"/>
  <c r="B78"/>
  <c r="AN77"/>
  <c r="AM77"/>
  <c r="AL77"/>
  <c r="AK77"/>
  <c r="AJ77"/>
  <c r="AI77"/>
  <c r="AH77"/>
  <c r="AG77"/>
  <c r="AF77"/>
  <c r="AE77"/>
  <c r="AD77"/>
  <c r="AC77"/>
  <c r="AB77"/>
  <c r="AA77"/>
  <c r="Z77"/>
  <c r="Y77"/>
  <c r="X77"/>
  <c r="W77"/>
  <c r="V77"/>
  <c r="U77"/>
  <c r="T77"/>
  <c r="S77"/>
  <c r="C77"/>
  <c r="B77"/>
  <c r="AN76"/>
  <c r="AM76"/>
  <c r="AL76"/>
  <c r="AK76"/>
  <c r="AJ76"/>
  <c r="AI76"/>
  <c r="AH76"/>
  <c r="AG76"/>
  <c r="AF76"/>
  <c r="AE76"/>
  <c r="AD76"/>
  <c r="AC76"/>
  <c r="AB76"/>
  <c r="AA76"/>
  <c r="Z76"/>
  <c r="Y76"/>
  <c r="X76"/>
  <c r="W76"/>
  <c r="V76"/>
  <c r="U76"/>
  <c r="T76"/>
  <c r="S76"/>
  <c r="C76"/>
  <c r="B76"/>
  <c r="AN75"/>
  <c r="AM75"/>
  <c r="AL75"/>
  <c r="AK75"/>
  <c r="AJ75"/>
  <c r="AI75"/>
  <c r="AH75"/>
  <c r="AG75"/>
  <c r="AF75"/>
  <c r="AE75"/>
  <c r="AD75"/>
  <c r="AC75"/>
  <c r="AB75"/>
  <c r="AA75"/>
  <c r="Z75"/>
  <c r="Y75"/>
  <c r="X75"/>
  <c r="W75"/>
  <c r="V75"/>
  <c r="U75"/>
  <c r="T75"/>
  <c r="S75"/>
  <c r="C75"/>
  <c r="B75"/>
  <c r="AN74"/>
  <c r="AM74"/>
  <c r="AL74"/>
  <c r="AK74"/>
  <c r="AJ74"/>
  <c r="AI74"/>
  <c r="AH74"/>
  <c r="AG74"/>
  <c r="AF74"/>
  <c r="AE74"/>
  <c r="AD74"/>
  <c r="AC74"/>
  <c r="AB74"/>
  <c r="AA74"/>
  <c r="Z74"/>
  <c r="Y74"/>
  <c r="X74"/>
  <c r="W74"/>
  <c r="V74"/>
  <c r="U74"/>
  <c r="T74"/>
  <c r="S74"/>
  <c r="C74"/>
  <c r="B74"/>
  <c r="AN73"/>
  <c r="AM73"/>
  <c r="AL73"/>
  <c r="AK73"/>
  <c r="AJ73"/>
  <c r="AI73"/>
  <c r="AH73"/>
  <c r="AG73"/>
  <c r="AF73"/>
  <c r="AE73"/>
  <c r="AD73"/>
  <c r="AC73"/>
  <c r="AB73"/>
  <c r="AA73"/>
  <c r="Z73"/>
  <c r="Y73"/>
  <c r="X73"/>
  <c r="W73"/>
  <c r="V73"/>
  <c r="U73"/>
  <c r="T73"/>
  <c r="S73"/>
  <c r="C73"/>
  <c r="B73"/>
  <c r="AN72"/>
  <c r="AM72"/>
  <c r="AL72"/>
  <c r="AK72"/>
  <c r="AJ72"/>
  <c r="AI72"/>
  <c r="AH72"/>
  <c r="AG72"/>
  <c r="AF72"/>
  <c r="AE72"/>
  <c r="AD72"/>
  <c r="AC72"/>
  <c r="AB72"/>
  <c r="AA72"/>
  <c r="Z72"/>
  <c r="Y72"/>
  <c r="X72"/>
  <c r="W72"/>
  <c r="V72"/>
  <c r="U72"/>
  <c r="T72"/>
  <c r="S72"/>
  <c r="C72"/>
  <c r="B72"/>
  <c r="AN71"/>
  <c r="AM71"/>
  <c r="AL71"/>
  <c r="AK71"/>
  <c r="AJ71"/>
  <c r="AI71"/>
  <c r="AH71"/>
  <c r="AG71"/>
  <c r="AF71"/>
  <c r="AE71"/>
  <c r="AD71"/>
  <c r="AC71"/>
  <c r="AB71"/>
  <c r="AA71"/>
  <c r="Z71"/>
  <c r="Y71"/>
  <c r="X71"/>
  <c r="W71"/>
  <c r="V71"/>
  <c r="U71"/>
  <c r="T71"/>
  <c r="S71"/>
  <c r="C71"/>
  <c r="B71"/>
  <c r="AN70"/>
  <c r="AM70"/>
  <c r="AL70"/>
  <c r="AK70"/>
  <c r="AJ70"/>
  <c r="AI70"/>
  <c r="AH70"/>
  <c r="AG70"/>
  <c r="AF70"/>
  <c r="AE70"/>
  <c r="AD70"/>
  <c r="AC70"/>
  <c r="AB70"/>
  <c r="AA70"/>
  <c r="Z70"/>
  <c r="Y70"/>
  <c r="X70"/>
  <c r="W70"/>
  <c r="V70"/>
  <c r="U70"/>
  <c r="T70"/>
  <c r="S70"/>
  <c r="C70"/>
  <c r="B70"/>
  <c r="AN69"/>
  <c r="AM69"/>
  <c r="AL69"/>
  <c r="AK69"/>
  <c r="AJ69"/>
  <c r="AI69"/>
  <c r="AH69"/>
  <c r="AG69"/>
  <c r="AF69"/>
  <c r="AE69"/>
  <c r="AD69"/>
  <c r="AC69"/>
  <c r="AB69"/>
  <c r="AA69"/>
  <c r="Z69"/>
  <c r="Y69"/>
  <c r="X69"/>
  <c r="W69"/>
  <c r="V69"/>
  <c r="U69"/>
  <c r="T69"/>
  <c r="S69"/>
  <c r="C69"/>
  <c r="B69"/>
  <c r="AN68"/>
  <c r="AM68"/>
  <c r="AL68"/>
  <c r="AK68"/>
  <c r="AJ68"/>
  <c r="AI68"/>
  <c r="AH68"/>
  <c r="AG68"/>
  <c r="AF68"/>
  <c r="AE68"/>
  <c r="AD68"/>
  <c r="AC68"/>
  <c r="AB68"/>
  <c r="AA68"/>
  <c r="Z68"/>
  <c r="Y68"/>
  <c r="X68"/>
  <c r="W68"/>
  <c r="V68"/>
  <c r="U68"/>
  <c r="T68"/>
  <c r="S68"/>
  <c r="C68"/>
  <c r="B68"/>
  <c r="AN67"/>
  <c r="AM67"/>
  <c r="AL67"/>
  <c r="AK67"/>
  <c r="AJ67"/>
  <c r="AI67"/>
  <c r="AH67"/>
  <c r="AG67"/>
  <c r="AF67"/>
  <c r="AE67"/>
  <c r="AD67"/>
  <c r="AC67"/>
  <c r="AB67"/>
  <c r="AA67"/>
  <c r="Z67"/>
  <c r="Y67"/>
  <c r="X67"/>
  <c r="W67"/>
  <c r="V67"/>
  <c r="U67"/>
  <c r="T67"/>
  <c r="S67"/>
  <c r="C67"/>
  <c r="B67"/>
  <c r="AN66"/>
  <c r="AM66"/>
  <c r="AL66"/>
  <c r="AK66"/>
  <c r="AJ66"/>
  <c r="AI66"/>
  <c r="AH66"/>
  <c r="AG66"/>
  <c r="AF66"/>
  <c r="AE66"/>
  <c r="AD66"/>
  <c r="AC66"/>
  <c r="AB66"/>
  <c r="AA66"/>
  <c r="Z66"/>
  <c r="Y66"/>
  <c r="X66"/>
  <c r="W66"/>
  <c r="V66"/>
  <c r="U66"/>
  <c r="T66"/>
  <c r="S66"/>
  <c r="C66"/>
  <c r="B66"/>
  <c r="AN65"/>
  <c r="AM65"/>
  <c r="AL65"/>
  <c r="AK65"/>
  <c r="AJ65"/>
  <c r="AI65"/>
  <c r="AH65"/>
  <c r="AG65"/>
  <c r="AF65"/>
  <c r="AE65"/>
  <c r="AD65"/>
  <c r="AC65"/>
  <c r="AB65"/>
  <c r="AA65"/>
  <c r="Z65"/>
  <c r="Y65"/>
  <c r="X65"/>
  <c r="W65"/>
  <c r="V65"/>
  <c r="U65"/>
  <c r="T65"/>
  <c r="S65"/>
  <c r="C65"/>
  <c r="B65"/>
  <c r="AN64"/>
  <c r="AM64"/>
  <c r="AL64"/>
  <c r="AK64"/>
  <c r="AJ64"/>
  <c r="AI64"/>
  <c r="AH64"/>
  <c r="AG64"/>
  <c r="AF64"/>
  <c r="AE64"/>
  <c r="AD64"/>
  <c r="AC64"/>
  <c r="AB64"/>
  <c r="AA64"/>
  <c r="Z64"/>
  <c r="Y64"/>
  <c r="X64"/>
  <c r="W64"/>
  <c r="V64"/>
  <c r="U64"/>
  <c r="T64"/>
  <c r="S64"/>
  <c r="C64"/>
  <c r="B64"/>
  <c r="AN63"/>
  <c r="AM63"/>
  <c r="AL63"/>
  <c r="AK63"/>
  <c r="AJ63"/>
  <c r="AI63"/>
  <c r="AH63"/>
  <c r="AG63"/>
  <c r="AF63"/>
  <c r="AE63"/>
  <c r="AD63"/>
  <c r="AC63"/>
  <c r="AB63"/>
  <c r="AA63"/>
  <c r="Z63"/>
  <c r="Y63"/>
  <c r="X63"/>
  <c r="W63"/>
  <c r="V63"/>
  <c r="U63"/>
  <c r="T63"/>
  <c r="S63"/>
  <c r="C63"/>
  <c r="B63"/>
  <c r="AN62"/>
  <c r="AM62"/>
  <c r="AL62"/>
  <c r="AK62"/>
  <c r="AJ62"/>
  <c r="AI62"/>
  <c r="AH62"/>
  <c r="AG62"/>
  <c r="AF62"/>
  <c r="AE62"/>
  <c r="AD62"/>
  <c r="AC62"/>
  <c r="AB62"/>
  <c r="AA62"/>
  <c r="Z62"/>
  <c r="Y62"/>
  <c r="X62"/>
  <c r="W62"/>
  <c r="V62"/>
  <c r="U62"/>
  <c r="T62"/>
  <c r="S62"/>
  <c r="C62"/>
  <c r="B62"/>
  <c r="AN61"/>
  <c r="AM61"/>
  <c r="AL61"/>
  <c r="AK61"/>
  <c r="AJ61"/>
  <c r="AI61"/>
  <c r="AH61"/>
  <c r="AG61"/>
  <c r="AF61"/>
  <c r="AE61"/>
  <c r="AD61"/>
  <c r="AC61"/>
  <c r="AB61"/>
  <c r="AA61"/>
  <c r="Z61"/>
  <c r="Y61"/>
  <c r="X61"/>
  <c r="W61"/>
  <c r="V61"/>
  <c r="U61"/>
  <c r="T61"/>
  <c r="S61"/>
  <c r="C61"/>
  <c r="B61"/>
  <c r="AN60"/>
  <c r="AM60"/>
  <c r="AL60"/>
  <c r="AK60"/>
  <c r="AJ60"/>
  <c r="AI60"/>
  <c r="AH60"/>
  <c r="AG60"/>
  <c r="AF60"/>
  <c r="AE60"/>
  <c r="AD60"/>
  <c r="AC60"/>
  <c r="AB60"/>
  <c r="AA60"/>
  <c r="Z60"/>
  <c r="Y60"/>
  <c r="X60"/>
  <c r="W60"/>
  <c r="V60"/>
  <c r="U60"/>
  <c r="T60"/>
  <c r="S60"/>
  <c r="C60"/>
  <c r="B60"/>
  <c r="AN59"/>
  <c r="AM59"/>
  <c r="AL59"/>
  <c r="AK59"/>
  <c r="AJ59"/>
  <c r="AI59"/>
  <c r="AH59"/>
  <c r="AG59"/>
  <c r="AF59"/>
  <c r="AE59"/>
  <c r="AD59"/>
  <c r="AC59"/>
  <c r="AB59"/>
  <c r="AA59"/>
  <c r="Z59"/>
  <c r="Y59"/>
  <c r="X59"/>
  <c r="W59"/>
  <c r="V59"/>
  <c r="U59"/>
  <c r="T59"/>
  <c r="S59"/>
  <c r="C59"/>
  <c r="B59"/>
  <c r="AN58"/>
  <c r="AM58"/>
  <c r="AL58"/>
  <c r="AK58"/>
  <c r="AJ58"/>
  <c r="AI58"/>
  <c r="AH58"/>
  <c r="AG58"/>
  <c r="AF58"/>
  <c r="AE58"/>
  <c r="AD58"/>
  <c r="AC58"/>
  <c r="AB58"/>
  <c r="AA58"/>
  <c r="Z58"/>
  <c r="Y58"/>
  <c r="X58"/>
  <c r="W58"/>
  <c r="V58"/>
  <c r="U58"/>
  <c r="T58"/>
  <c r="S58"/>
  <c r="C58"/>
  <c r="B58"/>
  <c r="AN57"/>
  <c r="AM57"/>
  <c r="AL57"/>
  <c r="AK57"/>
  <c r="AJ57"/>
  <c r="AI57"/>
  <c r="AH57"/>
  <c r="AG57"/>
  <c r="AF57"/>
  <c r="AE57"/>
  <c r="AD57"/>
  <c r="AC57"/>
  <c r="AB57"/>
  <c r="AA57"/>
  <c r="Z57"/>
  <c r="Y57"/>
  <c r="X57"/>
  <c r="W57"/>
  <c r="V57"/>
  <c r="U57"/>
  <c r="T57"/>
  <c r="S57"/>
  <c r="C57"/>
  <c r="B57"/>
  <c r="AN56"/>
  <c r="AM56"/>
  <c r="AL56"/>
  <c r="AK56"/>
  <c r="AJ56"/>
  <c r="AI56"/>
  <c r="AH56"/>
  <c r="AG56"/>
  <c r="AF56"/>
  <c r="AE56"/>
  <c r="AD56"/>
  <c r="AC56"/>
  <c r="AB56"/>
  <c r="AA56"/>
  <c r="Z56"/>
  <c r="Y56"/>
  <c r="X56"/>
  <c r="W56"/>
  <c r="V56"/>
  <c r="U56"/>
  <c r="T56"/>
  <c r="S56"/>
  <c r="C56"/>
  <c r="B56"/>
  <c r="AN55"/>
  <c r="AM55"/>
  <c r="AL55"/>
  <c r="AK55"/>
  <c r="AJ55"/>
  <c r="AI55"/>
  <c r="AH55"/>
  <c r="AG55"/>
  <c r="AF55"/>
  <c r="AE55"/>
  <c r="AD55"/>
  <c r="AC55"/>
  <c r="AB55"/>
  <c r="AA55"/>
  <c r="Z55"/>
  <c r="Y55"/>
  <c r="X55"/>
  <c r="W55"/>
  <c r="V55"/>
  <c r="U55"/>
  <c r="T55"/>
  <c r="S55"/>
  <c r="C55"/>
  <c r="B55"/>
  <c r="AN54"/>
  <c r="AM54"/>
  <c r="AL54"/>
  <c r="AK54"/>
  <c r="AJ54"/>
  <c r="AI54"/>
  <c r="AH54"/>
  <c r="AG54"/>
  <c r="AF54"/>
  <c r="AE54"/>
  <c r="AD54"/>
  <c r="AC54"/>
  <c r="AB54"/>
  <c r="AA54"/>
  <c r="Z54"/>
  <c r="Y54"/>
  <c r="X54"/>
  <c r="W54"/>
  <c r="V54"/>
  <c r="U54"/>
  <c r="T54"/>
  <c r="S54"/>
  <c r="C54"/>
  <c r="B54"/>
  <c r="AN53"/>
  <c r="AM53"/>
  <c r="AL53"/>
  <c r="AK53"/>
  <c r="AJ53"/>
  <c r="AI53"/>
  <c r="AH53"/>
  <c r="AG53"/>
  <c r="AF53"/>
  <c r="AE53"/>
  <c r="AD53"/>
  <c r="AC53"/>
  <c r="AB53"/>
  <c r="AA53"/>
  <c r="Z53"/>
  <c r="Y53"/>
  <c r="X53"/>
  <c r="W53"/>
  <c r="V53"/>
  <c r="U53"/>
  <c r="T53"/>
  <c r="S53"/>
  <c r="C53"/>
  <c r="B53"/>
  <c r="AN52"/>
  <c r="AM52"/>
  <c r="AL52"/>
  <c r="AK52"/>
  <c r="AJ52"/>
  <c r="AI52"/>
  <c r="AH52"/>
  <c r="AG52"/>
  <c r="AF52"/>
  <c r="AE52"/>
  <c r="AD52"/>
  <c r="AC52"/>
  <c r="AB52"/>
  <c r="AA52"/>
  <c r="Z52"/>
  <c r="Y52"/>
  <c r="X52"/>
  <c r="W52"/>
  <c r="V52"/>
  <c r="U52"/>
  <c r="T52"/>
  <c r="S52"/>
  <c r="C52"/>
  <c r="B52"/>
  <c r="AN51"/>
  <c r="AM51"/>
  <c r="AL51"/>
  <c r="AK51"/>
  <c r="AJ51"/>
  <c r="AI51"/>
  <c r="AH51"/>
  <c r="AG51"/>
  <c r="AF51"/>
  <c r="AE51"/>
  <c r="AD51"/>
  <c r="AC51"/>
  <c r="AB51"/>
  <c r="AA51"/>
  <c r="Z51"/>
  <c r="Y51"/>
  <c r="X51"/>
  <c r="W51"/>
  <c r="V51"/>
  <c r="U51"/>
  <c r="T51"/>
  <c r="S51"/>
  <c r="C51"/>
  <c r="B51"/>
  <c r="AN50"/>
  <c r="AM50"/>
  <c r="AL50"/>
  <c r="AK50"/>
  <c r="AJ50"/>
  <c r="AI50"/>
  <c r="AH50"/>
  <c r="AG50"/>
  <c r="AF50"/>
  <c r="AE50"/>
  <c r="AD50"/>
  <c r="AC50"/>
  <c r="AB50"/>
  <c r="AA50"/>
  <c r="Z50"/>
  <c r="Y50"/>
  <c r="X50"/>
  <c r="W50"/>
  <c r="V50"/>
  <c r="U50"/>
  <c r="T50"/>
  <c r="S50"/>
  <c r="C50"/>
  <c r="B50"/>
  <c r="AN49"/>
  <c r="AM49"/>
  <c r="AL49"/>
  <c r="AK49"/>
  <c r="AJ49"/>
  <c r="AI49"/>
  <c r="AH49"/>
  <c r="AG49"/>
  <c r="AF49"/>
  <c r="AE49"/>
  <c r="AD49"/>
  <c r="AC49"/>
  <c r="AB49"/>
  <c r="AA49"/>
  <c r="Z49"/>
  <c r="Y49"/>
  <c r="X49"/>
  <c r="W49"/>
  <c r="V49"/>
  <c r="U49"/>
  <c r="T49"/>
  <c r="S49"/>
  <c r="C49"/>
  <c r="B49"/>
  <c r="AN48"/>
  <c r="AM48"/>
  <c r="AL48"/>
  <c r="AK48"/>
  <c r="AJ48"/>
  <c r="AI48"/>
  <c r="AH48"/>
  <c r="AG48"/>
  <c r="AF48"/>
  <c r="AE48"/>
  <c r="AD48"/>
  <c r="AC48"/>
  <c r="AB48"/>
  <c r="AA48"/>
  <c r="Z48"/>
  <c r="Y48"/>
  <c r="X48"/>
  <c r="W48"/>
  <c r="V48"/>
  <c r="U48"/>
  <c r="T48"/>
  <c r="S48"/>
  <c r="C48"/>
  <c r="B48"/>
  <c r="AN47"/>
  <c r="AM47"/>
  <c r="AL47"/>
  <c r="AK47"/>
  <c r="AJ47"/>
  <c r="AI47"/>
  <c r="AH47"/>
  <c r="AG47"/>
  <c r="AF47"/>
  <c r="AE47"/>
  <c r="AD47"/>
  <c r="AC47"/>
  <c r="AB47"/>
  <c r="AA47"/>
  <c r="Z47"/>
  <c r="Y47"/>
  <c r="X47"/>
  <c r="W47"/>
  <c r="V47"/>
  <c r="U47"/>
  <c r="T47"/>
  <c r="S47"/>
  <c r="C47"/>
  <c r="B47"/>
  <c r="AN46"/>
  <c r="AM46"/>
  <c r="AL46"/>
  <c r="AK46"/>
  <c r="AJ46"/>
  <c r="AI46"/>
  <c r="AH46"/>
  <c r="AG46"/>
  <c r="AF46"/>
  <c r="AE46"/>
  <c r="AD46"/>
  <c r="AC46"/>
  <c r="AB46"/>
  <c r="AA46"/>
  <c r="Z46"/>
  <c r="Y46"/>
  <c r="X46"/>
  <c r="W46"/>
  <c r="V46"/>
  <c r="U46"/>
  <c r="T46"/>
  <c r="S46"/>
  <c r="C46"/>
  <c r="B46"/>
  <c r="AN45"/>
  <c r="AM45"/>
  <c r="AL45"/>
  <c r="AK45"/>
  <c r="AJ45"/>
  <c r="AI45"/>
  <c r="AH45"/>
  <c r="AG45"/>
  <c r="AF45"/>
  <c r="AE45"/>
  <c r="AD45"/>
  <c r="AC45"/>
  <c r="AB45"/>
  <c r="AA45"/>
  <c r="Z45"/>
  <c r="Y45"/>
  <c r="X45"/>
  <c r="W45"/>
  <c r="V45"/>
  <c r="U45"/>
  <c r="T45"/>
  <c r="S45"/>
  <c r="C45"/>
  <c r="B45"/>
  <c r="AN44"/>
  <c r="AM44"/>
  <c r="AL44"/>
  <c r="AK44"/>
  <c r="AJ44"/>
  <c r="AI44"/>
  <c r="AH44"/>
  <c r="AG44"/>
  <c r="AF44"/>
  <c r="AE44"/>
  <c r="AD44"/>
  <c r="AC44"/>
  <c r="AB44"/>
  <c r="AA44"/>
  <c r="Z44"/>
  <c r="Y44"/>
  <c r="X44"/>
  <c r="W44"/>
  <c r="V44"/>
  <c r="U44"/>
  <c r="T44"/>
  <c r="S44"/>
  <c r="C44"/>
  <c r="B44"/>
  <c r="AN43"/>
  <c r="AM43"/>
  <c r="AL43"/>
  <c r="AK43"/>
  <c r="AJ43"/>
  <c r="AI43"/>
  <c r="AH43"/>
  <c r="AG43"/>
  <c r="AF43"/>
  <c r="AE43"/>
  <c r="AD43"/>
  <c r="AC43"/>
  <c r="AB43"/>
  <c r="AA43"/>
  <c r="Z43"/>
  <c r="Y43"/>
  <c r="X43"/>
  <c r="W43"/>
  <c r="V43"/>
  <c r="U43"/>
  <c r="T43"/>
  <c r="S43"/>
  <c r="C43"/>
  <c r="B43"/>
  <c r="AN42"/>
  <c r="AM42"/>
  <c r="AL42"/>
  <c r="AK42"/>
  <c r="AJ42"/>
  <c r="AI42"/>
  <c r="AH42"/>
  <c r="AG42"/>
  <c r="AF42"/>
  <c r="AE42"/>
  <c r="AD42"/>
  <c r="AC42"/>
  <c r="AB42"/>
  <c r="AA42"/>
  <c r="Z42"/>
  <c r="Y42"/>
  <c r="X42"/>
  <c r="W42"/>
  <c r="V42"/>
  <c r="U42"/>
  <c r="T42"/>
  <c r="S42"/>
  <c r="C42"/>
  <c r="B42"/>
  <c r="AN41"/>
  <c r="AM41"/>
  <c r="AL41"/>
  <c r="AK41"/>
  <c r="AJ41"/>
  <c r="AI41"/>
  <c r="AH41"/>
  <c r="AG41"/>
  <c r="AF41"/>
  <c r="AE41"/>
  <c r="AD41"/>
  <c r="AC41"/>
  <c r="AB41"/>
  <c r="AA41"/>
  <c r="Z41"/>
  <c r="Y41"/>
  <c r="X41"/>
  <c r="W41"/>
  <c r="V41"/>
  <c r="U41"/>
  <c r="T41"/>
  <c r="S41"/>
  <c r="C41"/>
  <c r="B41"/>
  <c r="AN40"/>
  <c r="AM40"/>
  <c r="AL40"/>
  <c r="AK40"/>
  <c r="AJ40"/>
  <c r="AI40"/>
  <c r="AH40"/>
  <c r="AG40"/>
  <c r="AF40"/>
  <c r="AE40"/>
  <c r="AD40"/>
  <c r="AC40"/>
  <c r="AB40"/>
  <c r="AA40"/>
  <c r="Z40"/>
  <c r="Y40"/>
  <c r="X40"/>
  <c r="W40"/>
  <c r="V40"/>
  <c r="U40"/>
  <c r="T40"/>
  <c r="S40"/>
  <c r="C40"/>
  <c r="B40"/>
  <c r="AN39"/>
  <c r="AM39"/>
  <c r="AL39"/>
  <c r="AK39"/>
  <c r="AJ39"/>
  <c r="AI39"/>
  <c r="AH39"/>
  <c r="AG39"/>
  <c r="AF39"/>
  <c r="AE39"/>
  <c r="AD39"/>
  <c r="AC39"/>
  <c r="AB39"/>
  <c r="AA39"/>
  <c r="Z39"/>
  <c r="Y39"/>
  <c r="X39"/>
  <c r="W39"/>
  <c r="V39"/>
  <c r="U39"/>
  <c r="T39"/>
  <c r="S39"/>
  <c r="C39"/>
  <c r="B39"/>
  <c r="AN38"/>
  <c r="AM38"/>
  <c r="AL38"/>
  <c r="AK38"/>
  <c r="AJ38"/>
  <c r="AI38"/>
  <c r="AH38"/>
  <c r="AG38"/>
  <c r="AF38"/>
  <c r="AE38"/>
  <c r="AD38"/>
  <c r="AC38"/>
  <c r="AB38"/>
  <c r="AA38"/>
  <c r="Z38"/>
  <c r="Y38"/>
  <c r="X38"/>
  <c r="W38"/>
  <c r="V38"/>
  <c r="U38"/>
  <c r="T38"/>
  <c r="S38"/>
  <c r="C38"/>
  <c r="B38"/>
  <c r="AN37"/>
  <c r="AM37"/>
  <c r="AL37"/>
  <c r="AK37"/>
  <c r="AJ37"/>
  <c r="AI37"/>
  <c r="AH37"/>
  <c r="AG37"/>
  <c r="AF37"/>
  <c r="AE37"/>
  <c r="AD37"/>
  <c r="AC37"/>
  <c r="AB37"/>
  <c r="AA37"/>
  <c r="Z37"/>
  <c r="Y37"/>
  <c r="X37"/>
  <c r="W37"/>
  <c r="V37"/>
  <c r="U37"/>
  <c r="T37"/>
  <c r="S37"/>
  <c r="C37"/>
  <c r="B37"/>
  <c r="AN36"/>
  <c r="AM36"/>
  <c r="AL36"/>
  <c r="AK36"/>
  <c r="AJ36"/>
  <c r="AI36"/>
  <c r="AH36"/>
  <c r="AG36"/>
  <c r="AF36"/>
  <c r="AE36"/>
  <c r="AD36"/>
  <c r="AC36"/>
  <c r="AB36"/>
  <c r="AA36"/>
  <c r="Z36"/>
  <c r="Y36"/>
  <c r="X36"/>
  <c r="W36"/>
  <c r="V36"/>
  <c r="U36"/>
  <c r="T36"/>
  <c r="S36"/>
  <c r="C36"/>
  <c r="B36"/>
  <c r="AN35"/>
  <c r="AM35"/>
  <c r="AL35"/>
  <c r="AK35"/>
  <c r="AJ35"/>
  <c r="AI35"/>
  <c r="AH35"/>
  <c r="AG35"/>
  <c r="AF35"/>
  <c r="AE35"/>
  <c r="AD35"/>
  <c r="AC35"/>
  <c r="AB35"/>
  <c r="AA35"/>
  <c r="Z35"/>
  <c r="Y35"/>
  <c r="X35"/>
  <c r="W35"/>
  <c r="V35"/>
  <c r="U35"/>
  <c r="T35"/>
  <c r="S35"/>
  <c r="C35"/>
  <c r="B35"/>
  <c r="AN34"/>
  <c r="AM34"/>
  <c r="AL34"/>
  <c r="AK34"/>
  <c r="AJ34"/>
  <c r="AI34"/>
  <c r="AH34"/>
  <c r="AG34"/>
  <c r="AF34"/>
  <c r="AE34"/>
  <c r="AD34"/>
  <c r="AC34"/>
  <c r="AB34"/>
  <c r="AA34"/>
  <c r="Z34"/>
  <c r="Y34"/>
  <c r="X34"/>
  <c r="W34"/>
  <c r="V34"/>
  <c r="U34"/>
  <c r="T34"/>
  <c r="S34"/>
  <c r="C34"/>
  <c r="B34"/>
  <c r="AN33"/>
  <c r="AM33"/>
  <c r="AL33"/>
  <c r="AK33"/>
  <c r="AJ33"/>
  <c r="AI33"/>
  <c r="AH33"/>
  <c r="AG33"/>
  <c r="AF33"/>
  <c r="AE33"/>
  <c r="AD33"/>
  <c r="AC33"/>
  <c r="AB33"/>
  <c r="AA33"/>
  <c r="Z33"/>
  <c r="Y33"/>
  <c r="X33"/>
  <c r="W33"/>
  <c r="V33"/>
  <c r="U33"/>
  <c r="T33"/>
  <c r="S33"/>
  <c r="C33"/>
  <c r="B33"/>
  <c r="AN32"/>
  <c r="AM32"/>
  <c r="AL32"/>
  <c r="AK32"/>
  <c r="AJ32"/>
  <c r="AI32"/>
  <c r="AH32"/>
  <c r="AG32"/>
  <c r="AF32"/>
  <c r="AE32"/>
  <c r="AD32"/>
  <c r="AC32"/>
  <c r="AB32"/>
  <c r="AA32"/>
  <c r="Z32"/>
  <c r="Y32"/>
  <c r="X32"/>
  <c r="W32"/>
  <c r="V32"/>
  <c r="U32"/>
  <c r="T32"/>
  <c r="S32"/>
  <c r="C32"/>
  <c r="B32"/>
  <c r="AN31"/>
  <c r="AM31"/>
  <c r="AL31"/>
  <c r="AK31"/>
  <c r="AJ31"/>
  <c r="AI31"/>
  <c r="AH31"/>
  <c r="AG31"/>
  <c r="AF31"/>
  <c r="AE31"/>
  <c r="AD31"/>
  <c r="AC31"/>
  <c r="AB31"/>
  <c r="AA31"/>
  <c r="Z31"/>
  <c r="Y31"/>
  <c r="X31"/>
  <c r="W31"/>
  <c r="V31"/>
  <c r="U31"/>
  <c r="T31"/>
  <c r="S31"/>
  <c r="C31"/>
  <c r="B31"/>
  <c r="AN30"/>
  <c r="AM30"/>
  <c r="AL30"/>
  <c r="AK30"/>
  <c r="AJ30"/>
  <c r="AI30"/>
  <c r="AH30"/>
  <c r="AG30"/>
  <c r="AF30"/>
  <c r="AE30"/>
  <c r="AD30"/>
  <c r="AC30"/>
  <c r="AB30"/>
  <c r="AA30"/>
  <c r="Z30"/>
  <c r="Y30"/>
  <c r="X30"/>
  <c r="W30"/>
  <c r="V30"/>
  <c r="U30"/>
  <c r="T30"/>
  <c r="S30"/>
  <c r="C30"/>
  <c r="B30"/>
  <c r="AN29"/>
  <c r="AM29"/>
  <c r="AL29"/>
  <c r="AK29"/>
  <c r="AJ29"/>
  <c r="AI29"/>
  <c r="AH29"/>
  <c r="AG29"/>
  <c r="AF29"/>
  <c r="AE29"/>
  <c r="AD29"/>
  <c r="AC29"/>
  <c r="AB29"/>
  <c r="AA29"/>
  <c r="Z29"/>
  <c r="Y29"/>
  <c r="X29"/>
  <c r="W29"/>
  <c r="V29"/>
  <c r="U29"/>
  <c r="T29"/>
  <c r="S29"/>
  <c r="C29"/>
  <c r="B29"/>
  <c r="AN28"/>
  <c r="AM28"/>
  <c r="AL28"/>
  <c r="AK28"/>
  <c r="AJ28"/>
  <c r="AI28"/>
  <c r="AH28"/>
  <c r="AG28"/>
  <c r="AF28"/>
  <c r="AE28"/>
  <c r="AD28"/>
  <c r="AC28"/>
  <c r="AB28"/>
  <c r="AA28"/>
  <c r="Z28"/>
  <c r="Y28"/>
  <c r="X28"/>
  <c r="W28"/>
  <c r="V28"/>
  <c r="U28"/>
  <c r="T28"/>
  <c r="S28"/>
  <c r="C28"/>
  <c r="B28"/>
  <c r="AN27"/>
  <c r="AM27"/>
  <c r="AL27"/>
  <c r="AK27"/>
  <c r="AJ27"/>
  <c r="AI27"/>
  <c r="AH27"/>
  <c r="AG27"/>
  <c r="AF27"/>
  <c r="AE27"/>
  <c r="AD27"/>
  <c r="AC27"/>
  <c r="AB27"/>
  <c r="AA27"/>
  <c r="Z27"/>
  <c r="Y27"/>
  <c r="X27"/>
  <c r="W27"/>
  <c r="V27"/>
  <c r="U27"/>
  <c r="T27"/>
  <c r="S27"/>
  <c r="C27"/>
  <c r="B27"/>
  <c r="AN26"/>
  <c r="AM26"/>
  <c r="AL26"/>
  <c r="AK26"/>
  <c r="AJ26"/>
  <c r="AI26"/>
  <c r="AH26"/>
  <c r="AG26"/>
  <c r="AF26"/>
  <c r="AE26"/>
  <c r="AD26"/>
  <c r="AC26"/>
  <c r="AB26"/>
  <c r="AA26"/>
  <c r="Z26"/>
  <c r="Y26"/>
  <c r="X26"/>
  <c r="W26"/>
  <c r="V26"/>
  <c r="U26"/>
  <c r="T26"/>
  <c r="S26"/>
  <c r="C26"/>
  <c r="B26"/>
  <c r="AN25"/>
  <c r="AM25"/>
  <c r="AL25"/>
  <c r="AK25"/>
  <c r="AJ25"/>
  <c r="AI25"/>
  <c r="AH25"/>
  <c r="AG25"/>
  <c r="AF25"/>
  <c r="AE25"/>
  <c r="AD25"/>
  <c r="AC25"/>
  <c r="AB25"/>
  <c r="AA25"/>
  <c r="Z25"/>
  <c r="Y25"/>
  <c r="X25"/>
  <c r="W25"/>
  <c r="V25"/>
  <c r="U25"/>
  <c r="T25"/>
  <c r="S25"/>
  <c r="C25"/>
  <c r="B25"/>
  <c r="AN24"/>
  <c r="AM24"/>
  <c r="AL24"/>
  <c r="AK24"/>
  <c r="AJ24"/>
  <c r="AI24"/>
  <c r="AH24"/>
  <c r="AG24"/>
  <c r="AF24"/>
  <c r="AE24"/>
  <c r="AD24"/>
  <c r="AC24"/>
  <c r="AB24"/>
  <c r="AA24"/>
  <c r="Z24"/>
  <c r="Y24"/>
  <c r="X24"/>
  <c r="W24"/>
  <c r="V24"/>
  <c r="U24"/>
  <c r="T24"/>
  <c r="S24"/>
  <c r="C24"/>
  <c r="B24"/>
  <c r="AN23"/>
  <c r="AM23"/>
  <c r="AL23"/>
  <c r="AK23"/>
  <c r="AJ23"/>
  <c r="AI23"/>
  <c r="AH23"/>
  <c r="AG23"/>
  <c r="AF23"/>
  <c r="AE23"/>
  <c r="AD23"/>
  <c r="AC23"/>
  <c r="AB23"/>
  <c r="AA23"/>
  <c r="Z23"/>
  <c r="Y23"/>
  <c r="X23"/>
  <c r="W23"/>
  <c r="V23"/>
  <c r="U23"/>
  <c r="T23"/>
  <c r="S23"/>
  <c r="C23"/>
  <c r="B23"/>
  <c r="AN22"/>
  <c r="AM22"/>
  <c r="AL22"/>
  <c r="AK22"/>
  <c r="AJ22"/>
  <c r="AI22"/>
  <c r="AH22"/>
  <c r="AG22"/>
  <c r="AF22"/>
  <c r="AE22"/>
  <c r="AD22"/>
  <c r="AC22"/>
  <c r="AB22"/>
  <c r="AA22"/>
  <c r="Z22"/>
  <c r="Y22"/>
  <c r="X22"/>
  <c r="W22"/>
  <c r="V22"/>
  <c r="U22"/>
  <c r="T22"/>
  <c r="S22"/>
  <c r="C22"/>
  <c r="B22"/>
  <c r="AN21"/>
  <c r="AM21"/>
  <c r="AL21"/>
  <c r="AK21"/>
  <c r="AJ21"/>
  <c r="AI21"/>
  <c r="AH21"/>
  <c r="AG21"/>
  <c r="AF21"/>
  <c r="AE21"/>
  <c r="AD21"/>
  <c r="AC21"/>
  <c r="AB21"/>
  <c r="AA21"/>
  <c r="Z21"/>
  <c r="Y21"/>
  <c r="X21"/>
  <c r="W21"/>
  <c r="V21"/>
  <c r="U21"/>
  <c r="T21"/>
  <c r="S21"/>
  <c r="C21"/>
  <c r="B21"/>
  <c r="AN20"/>
  <c r="AM20"/>
  <c r="AL20"/>
  <c r="AK20"/>
  <c r="AJ20"/>
  <c r="AI20"/>
  <c r="AH20"/>
  <c r="AG20"/>
  <c r="AF20"/>
  <c r="AE20"/>
  <c r="AD20"/>
  <c r="AC20"/>
  <c r="AB20"/>
  <c r="AA20"/>
  <c r="Z20"/>
  <c r="Y20"/>
  <c r="X20"/>
  <c r="W20"/>
  <c r="V20"/>
  <c r="U20"/>
  <c r="T20"/>
  <c r="S20"/>
  <c r="C20"/>
  <c r="B20"/>
  <c r="AN19"/>
  <c r="AM19"/>
  <c r="AL19"/>
  <c r="AK19"/>
  <c r="AJ19"/>
  <c r="AI19"/>
  <c r="AH19"/>
  <c r="AG19"/>
  <c r="AF19"/>
  <c r="AE19"/>
  <c r="AD19"/>
  <c r="AC19"/>
  <c r="AB19"/>
  <c r="AA19"/>
  <c r="Z19"/>
  <c r="Y19"/>
  <c r="X19"/>
  <c r="W19"/>
  <c r="V19"/>
  <c r="U19"/>
  <c r="T19"/>
  <c r="S19"/>
  <c r="C19"/>
  <c r="B19"/>
  <c r="AN18"/>
  <c r="AM18"/>
  <c r="AL18"/>
  <c r="AK18"/>
  <c r="AJ18"/>
  <c r="AI18"/>
  <c r="AH18"/>
  <c r="AG18"/>
  <c r="AF18"/>
  <c r="AE18"/>
  <c r="AD18"/>
  <c r="AC18"/>
  <c r="AB18"/>
  <c r="AA18"/>
  <c r="Z18"/>
  <c r="Y18"/>
  <c r="X18"/>
  <c r="W18"/>
  <c r="V18"/>
  <c r="U18"/>
  <c r="T18"/>
  <c r="S18"/>
  <c r="C18"/>
  <c r="B18"/>
  <c r="AN17"/>
  <c r="AM17"/>
  <c r="AL17"/>
  <c r="AK17"/>
  <c r="AJ17"/>
  <c r="AI17"/>
  <c r="AH17"/>
  <c r="AG17"/>
  <c r="AF17"/>
  <c r="AE17"/>
  <c r="AD17"/>
  <c r="AC17"/>
  <c r="AB17"/>
  <c r="AA17"/>
  <c r="Z17"/>
  <c r="Y17"/>
  <c r="X17"/>
  <c r="W17"/>
  <c r="V17"/>
  <c r="U17"/>
  <c r="T17"/>
  <c r="S17"/>
  <c r="C17"/>
  <c r="B17"/>
  <c r="AN16"/>
  <c r="AM16"/>
  <c r="AL16"/>
  <c r="AK16"/>
  <c r="AJ16"/>
  <c r="AI16"/>
  <c r="AH16"/>
  <c r="AG16"/>
  <c r="AF16"/>
  <c r="AE16"/>
  <c r="AD16"/>
  <c r="AC16"/>
  <c r="AB16"/>
  <c r="AA16"/>
  <c r="Z16"/>
  <c r="Y16"/>
  <c r="X16"/>
  <c r="W16"/>
  <c r="V16"/>
  <c r="U16"/>
  <c r="T16"/>
  <c r="S16"/>
  <c r="C16"/>
  <c r="B16"/>
  <c r="AN15"/>
  <c r="AM15"/>
  <c r="AL15"/>
  <c r="AK15"/>
  <c r="AJ15"/>
  <c r="AI15"/>
  <c r="AH15"/>
  <c r="AG15"/>
  <c r="AF15"/>
  <c r="AE15"/>
  <c r="AD15"/>
  <c r="AC15"/>
  <c r="AB15"/>
  <c r="AA15"/>
  <c r="Z15"/>
  <c r="Y15"/>
  <c r="X15"/>
  <c r="W15"/>
  <c r="V15"/>
  <c r="U15"/>
  <c r="T15"/>
  <c r="S15"/>
  <c r="C15"/>
  <c r="B15"/>
  <c r="AN14"/>
  <c r="AM14"/>
  <c r="AL14"/>
  <c r="AK14"/>
  <c r="AJ14"/>
  <c r="AI14"/>
  <c r="AH14"/>
  <c r="AG14"/>
  <c r="AF14"/>
  <c r="AE14"/>
  <c r="AD14"/>
  <c r="AC14"/>
  <c r="AB14"/>
  <c r="AA14"/>
  <c r="Z14"/>
  <c r="Y14"/>
  <c r="X14"/>
  <c r="W14"/>
  <c r="V14"/>
  <c r="U14"/>
  <c r="T14"/>
  <c r="S14"/>
  <c r="C14"/>
  <c r="B14"/>
  <c r="AN13"/>
  <c r="AM13"/>
  <c r="AL13"/>
  <c r="AK13"/>
  <c r="AJ13"/>
  <c r="AI13"/>
  <c r="AH13"/>
  <c r="AG13"/>
  <c r="AF13"/>
  <c r="AE13"/>
  <c r="AD13"/>
  <c r="AC13"/>
  <c r="AB13"/>
  <c r="AA13"/>
  <c r="Z13"/>
  <c r="Y13"/>
  <c r="X13"/>
  <c r="W13"/>
  <c r="V13"/>
  <c r="U13"/>
  <c r="T13"/>
  <c r="S13"/>
  <c r="C13"/>
  <c r="B13"/>
  <c r="AN12"/>
  <c r="AM12"/>
  <c r="AL12"/>
  <c r="AK12"/>
  <c r="AJ12"/>
  <c r="AI12"/>
  <c r="AH12"/>
  <c r="AG12"/>
  <c r="AF12"/>
  <c r="AE12"/>
  <c r="AD12"/>
  <c r="AC12"/>
  <c r="AB12"/>
  <c r="AA12"/>
  <c r="Z12"/>
  <c r="Y12"/>
  <c r="X12"/>
  <c r="W12"/>
  <c r="V12"/>
  <c r="U12"/>
  <c r="T12"/>
  <c r="S12"/>
  <c r="C12"/>
  <c r="B12"/>
  <c r="AM11"/>
  <c r="AL11"/>
  <c r="AK11"/>
  <c r="AJ11"/>
  <c r="AI11"/>
  <c r="AH11"/>
  <c r="AG11"/>
  <c r="AF11"/>
  <c r="AE11"/>
  <c r="AD11"/>
  <c r="AC11"/>
  <c r="AB11"/>
  <c r="AA11"/>
  <c r="Z11"/>
  <c r="Y11"/>
  <c r="X11"/>
  <c r="W11"/>
  <c r="V11"/>
  <c r="U11"/>
  <c r="T11"/>
  <c r="S11"/>
  <c r="R11"/>
  <c r="Q11"/>
  <c r="P11"/>
  <c r="O11"/>
  <c r="N11"/>
  <c r="M11"/>
  <c r="L11"/>
  <c r="K11"/>
  <c r="J11"/>
  <c r="I11"/>
  <c r="H11"/>
  <c r="G11"/>
  <c r="F11"/>
  <c r="E11"/>
  <c r="AM9"/>
  <c r="AL9"/>
  <c r="AK9"/>
  <c r="AJ9"/>
  <c r="AI9"/>
  <c r="AH9"/>
  <c r="AG9"/>
  <c r="AF9"/>
  <c r="AE9"/>
  <c r="AD9"/>
  <c r="AC9"/>
  <c r="AB9"/>
  <c r="AA9"/>
  <c r="Z9"/>
  <c r="Y9"/>
  <c r="X9"/>
  <c r="W9"/>
  <c r="V9"/>
  <c r="U9"/>
  <c r="T9"/>
  <c r="S9"/>
  <c r="K9"/>
  <c r="J9"/>
  <c r="I9"/>
  <c r="H9"/>
  <c r="G9"/>
  <c r="F9"/>
  <c r="E9"/>
  <c r="C6"/>
  <c r="C5"/>
  <c r="D103" i="9"/>
  <c r="G92"/>
  <c r="F92"/>
  <c r="E92"/>
  <c r="K91"/>
  <c r="J91"/>
  <c r="I91"/>
  <c r="H91"/>
  <c r="G91"/>
  <c r="F91"/>
  <c r="E91"/>
  <c r="K90"/>
  <c r="J90"/>
  <c r="I90"/>
  <c r="H90"/>
  <c r="G90"/>
  <c r="F90"/>
  <c r="E90"/>
  <c r="K89"/>
  <c r="J89"/>
  <c r="I89"/>
  <c r="H89"/>
  <c r="G89"/>
  <c r="F89"/>
  <c r="E89"/>
  <c r="Y88"/>
  <c r="X88"/>
  <c r="W88"/>
  <c r="V88"/>
  <c r="U88"/>
  <c r="T88"/>
  <c r="S88"/>
  <c r="R88"/>
  <c r="Q88"/>
  <c r="P88"/>
  <c r="O88"/>
  <c r="N88"/>
  <c r="M88"/>
  <c r="L88"/>
  <c r="K88"/>
  <c r="J88"/>
  <c r="I88"/>
  <c r="H88"/>
  <c r="G88"/>
  <c r="F88"/>
  <c r="E88"/>
  <c r="Y87"/>
  <c r="X87"/>
  <c r="W87"/>
  <c r="V87"/>
  <c r="U87"/>
  <c r="T87"/>
  <c r="S87"/>
  <c r="R87"/>
  <c r="Q87"/>
  <c r="P87"/>
  <c r="O87"/>
  <c r="N87"/>
  <c r="M87"/>
  <c r="L87"/>
  <c r="K87"/>
  <c r="J87"/>
  <c r="I87"/>
  <c r="H87"/>
  <c r="G87"/>
  <c r="F87"/>
  <c r="E87"/>
  <c r="Y86"/>
  <c r="X86"/>
  <c r="W86"/>
  <c r="V86"/>
  <c r="U86"/>
  <c r="T86"/>
  <c r="S86"/>
  <c r="R86"/>
  <c r="Q86"/>
  <c r="P86"/>
  <c r="O86"/>
  <c r="N86"/>
  <c r="M86"/>
  <c r="L86"/>
  <c r="K86"/>
  <c r="J86"/>
  <c r="I86"/>
  <c r="H86"/>
  <c r="G86"/>
  <c r="F86"/>
  <c r="E86"/>
  <c r="Y85"/>
  <c r="X85"/>
  <c r="W85"/>
  <c r="V85"/>
  <c r="U85"/>
  <c r="T85"/>
  <c r="S85"/>
  <c r="R85"/>
  <c r="Q85"/>
  <c r="P85"/>
  <c r="O85"/>
  <c r="N85"/>
  <c r="M85"/>
  <c r="L85"/>
  <c r="K85"/>
  <c r="J85"/>
  <c r="I85"/>
  <c r="H85"/>
  <c r="G85"/>
  <c r="F85"/>
  <c r="E85"/>
  <c r="Y84"/>
  <c r="X84"/>
  <c r="W84"/>
  <c r="V84"/>
  <c r="U84"/>
  <c r="T84"/>
  <c r="S84"/>
  <c r="R84"/>
  <c r="Q84"/>
  <c r="P84"/>
  <c r="O84"/>
  <c r="N84"/>
  <c r="M84"/>
  <c r="L84"/>
  <c r="K84"/>
  <c r="J84"/>
  <c r="I84"/>
  <c r="H84"/>
  <c r="G84"/>
  <c r="F84"/>
  <c r="E84"/>
  <c r="Y83"/>
  <c r="X83"/>
  <c r="W83"/>
  <c r="V83"/>
  <c r="U83"/>
  <c r="T83"/>
  <c r="S83"/>
  <c r="R83"/>
  <c r="Q83"/>
  <c r="P83"/>
  <c r="O83"/>
  <c r="N83"/>
  <c r="M83"/>
  <c r="L83"/>
  <c r="K83"/>
  <c r="J83"/>
  <c r="I83"/>
  <c r="H83"/>
  <c r="G83"/>
  <c r="F83"/>
  <c r="E83"/>
  <c r="AN81"/>
  <c r="AM81"/>
  <c r="AL81"/>
  <c r="AK81"/>
  <c r="AJ81"/>
  <c r="AI81"/>
  <c r="AH81"/>
  <c r="AG81"/>
  <c r="AF81"/>
  <c r="AE81"/>
  <c r="AD81"/>
  <c r="AC81"/>
  <c r="AB81"/>
  <c r="AA81"/>
  <c r="Z81"/>
  <c r="Y81"/>
  <c r="X81"/>
  <c r="W81"/>
  <c r="V81"/>
  <c r="U81"/>
  <c r="T81"/>
  <c r="S81"/>
  <c r="C81"/>
  <c r="B81"/>
  <c r="AN80"/>
  <c r="AM80"/>
  <c r="AL80"/>
  <c r="AK80"/>
  <c r="AJ80"/>
  <c r="AI80"/>
  <c r="AH80"/>
  <c r="AG80"/>
  <c r="AF80"/>
  <c r="AE80"/>
  <c r="AD80"/>
  <c r="AC80"/>
  <c r="AB80"/>
  <c r="AA80"/>
  <c r="Z80"/>
  <c r="Y80"/>
  <c r="X80"/>
  <c r="W80"/>
  <c r="V80"/>
  <c r="U80"/>
  <c r="T80"/>
  <c r="S80"/>
  <c r="C80"/>
  <c r="B80"/>
  <c r="AN79"/>
  <c r="AM79"/>
  <c r="AL79"/>
  <c r="AK79"/>
  <c r="AJ79"/>
  <c r="AI79"/>
  <c r="AH79"/>
  <c r="AG79"/>
  <c r="AF79"/>
  <c r="AE79"/>
  <c r="AD79"/>
  <c r="AC79"/>
  <c r="AB79"/>
  <c r="AA79"/>
  <c r="Z79"/>
  <c r="Y79"/>
  <c r="X79"/>
  <c r="W79"/>
  <c r="V79"/>
  <c r="U79"/>
  <c r="T79"/>
  <c r="S79"/>
  <c r="C79"/>
  <c r="B79"/>
  <c r="AN78"/>
  <c r="AM78"/>
  <c r="AL78"/>
  <c r="AK78"/>
  <c r="AJ78"/>
  <c r="AI78"/>
  <c r="AH78"/>
  <c r="AG78"/>
  <c r="AF78"/>
  <c r="AE78"/>
  <c r="AD78"/>
  <c r="AC78"/>
  <c r="AB78"/>
  <c r="AA78"/>
  <c r="Z78"/>
  <c r="Y78"/>
  <c r="X78"/>
  <c r="W78"/>
  <c r="V78"/>
  <c r="U78"/>
  <c r="T78"/>
  <c r="S78"/>
  <c r="C78"/>
  <c r="B78"/>
  <c r="AN77"/>
  <c r="AM77"/>
  <c r="AL77"/>
  <c r="AK77"/>
  <c r="AJ77"/>
  <c r="AI77"/>
  <c r="AH77"/>
  <c r="AG77"/>
  <c r="AF77"/>
  <c r="AE77"/>
  <c r="AD77"/>
  <c r="AC77"/>
  <c r="AB77"/>
  <c r="AA77"/>
  <c r="Z77"/>
  <c r="Y77"/>
  <c r="X77"/>
  <c r="W77"/>
  <c r="V77"/>
  <c r="U77"/>
  <c r="T77"/>
  <c r="S77"/>
  <c r="C77"/>
  <c r="B77"/>
  <c r="AN76"/>
  <c r="AM76"/>
  <c r="AL76"/>
  <c r="AK76"/>
  <c r="AJ76"/>
  <c r="AI76"/>
  <c r="AH76"/>
  <c r="AG76"/>
  <c r="AF76"/>
  <c r="AE76"/>
  <c r="AD76"/>
  <c r="AC76"/>
  <c r="AB76"/>
  <c r="AA76"/>
  <c r="Z76"/>
  <c r="Y76"/>
  <c r="X76"/>
  <c r="W76"/>
  <c r="V76"/>
  <c r="U76"/>
  <c r="T76"/>
  <c r="S76"/>
  <c r="C76"/>
  <c r="B76"/>
  <c r="AN75"/>
  <c r="AM75"/>
  <c r="AL75"/>
  <c r="AK75"/>
  <c r="AJ75"/>
  <c r="AI75"/>
  <c r="AH75"/>
  <c r="AG75"/>
  <c r="AF75"/>
  <c r="AE75"/>
  <c r="AD75"/>
  <c r="AC75"/>
  <c r="AB75"/>
  <c r="AA75"/>
  <c r="Z75"/>
  <c r="Y75"/>
  <c r="X75"/>
  <c r="W75"/>
  <c r="V75"/>
  <c r="U75"/>
  <c r="T75"/>
  <c r="S75"/>
  <c r="C75"/>
  <c r="B75"/>
  <c r="AN74"/>
  <c r="AM74"/>
  <c r="AL74"/>
  <c r="AK74"/>
  <c r="AJ74"/>
  <c r="AI74"/>
  <c r="AH74"/>
  <c r="AG74"/>
  <c r="AF74"/>
  <c r="AE74"/>
  <c r="AD74"/>
  <c r="AC74"/>
  <c r="AB74"/>
  <c r="AA74"/>
  <c r="Z74"/>
  <c r="Y74"/>
  <c r="X74"/>
  <c r="W74"/>
  <c r="V74"/>
  <c r="U74"/>
  <c r="T74"/>
  <c r="S74"/>
  <c r="C74"/>
  <c r="B74"/>
  <c r="AN73"/>
  <c r="AM73"/>
  <c r="AL73"/>
  <c r="AK73"/>
  <c r="AJ73"/>
  <c r="AI73"/>
  <c r="AH73"/>
  <c r="AG73"/>
  <c r="AF73"/>
  <c r="AE73"/>
  <c r="AD73"/>
  <c r="AC73"/>
  <c r="AB73"/>
  <c r="AA73"/>
  <c r="Z73"/>
  <c r="Y73"/>
  <c r="X73"/>
  <c r="W73"/>
  <c r="V73"/>
  <c r="U73"/>
  <c r="T73"/>
  <c r="S73"/>
  <c r="C73"/>
  <c r="B73"/>
  <c r="AN72"/>
  <c r="AM72"/>
  <c r="AL72"/>
  <c r="AK72"/>
  <c r="AJ72"/>
  <c r="AI72"/>
  <c r="AH72"/>
  <c r="AG72"/>
  <c r="AF72"/>
  <c r="AE72"/>
  <c r="AD72"/>
  <c r="AC72"/>
  <c r="AB72"/>
  <c r="AA72"/>
  <c r="Z72"/>
  <c r="Y72"/>
  <c r="X72"/>
  <c r="W72"/>
  <c r="V72"/>
  <c r="U72"/>
  <c r="T72"/>
  <c r="S72"/>
  <c r="C72"/>
  <c r="B72"/>
  <c r="AN71"/>
  <c r="AM71"/>
  <c r="AL71"/>
  <c r="AK71"/>
  <c r="AJ71"/>
  <c r="AI71"/>
  <c r="AH71"/>
  <c r="AG71"/>
  <c r="AF71"/>
  <c r="AE71"/>
  <c r="AD71"/>
  <c r="AC71"/>
  <c r="AB71"/>
  <c r="AA71"/>
  <c r="Z71"/>
  <c r="Y71"/>
  <c r="X71"/>
  <c r="W71"/>
  <c r="V71"/>
  <c r="U71"/>
  <c r="T71"/>
  <c r="S71"/>
  <c r="C71"/>
  <c r="B71"/>
  <c r="AN70"/>
  <c r="AM70"/>
  <c r="AL70"/>
  <c r="AK70"/>
  <c r="AJ70"/>
  <c r="AI70"/>
  <c r="AH70"/>
  <c r="AG70"/>
  <c r="AF70"/>
  <c r="AE70"/>
  <c r="AD70"/>
  <c r="AC70"/>
  <c r="AB70"/>
  <c r="AA70"/>
  <c r="Z70"/>
  <c r="Y70"/>
  <c r="X70"/>
  <c r="W70"/>
  <c r="V70"/>
  <c r="U70"/>
  <c r="T70"/>
  <c r="S70"/>
  <c r="C70"/>
  <c r="B70"/>
  <c r="AN69"/>
  <c r="AM69"/>
  <c r="AL69"/>
  <c r="AK69"/>
  <c r="AJ69"/>
  <c r="AI69"/>
  <c r="AH69"/>
  <c r="AG69"/>
  <c r="AF69"/>
  <c r="AE69"/>
  <c r="AD69"/>
  <c r="AC69"/>
  <c r="AB69"/>
  <c r="AA69"/>
  <c r="Z69"/>
  <c r="Y69"/>
  <c r="X69"/>
  <c r="W69"/>
  <c r="V69"/>
  <c r="U69"/>
  <c r="T69"/>
  <c r="S69"/>
  <c r="C69"/>
  <c r="B69"/>
  <c r="AN68"/>
  <c r="AM68"/>
  <c r="AL68"/>
  <c r="AK68"/>
  <c r="AJ68"/>
  <c r="AI68"/>
  <c r="AH68"/>
  <c r="AG68"/>
  <c r="AF68"/>
  <c r="AE68"/>
  <c r="AD68"/>
  <c r="AC68"/>
  <c r="AB68"/>
  <c r="AA68"/>
  <c r="Z68"/>
  <c r="Y68"/>
  <c r="X68"/>
  <c r="W68"/>
  <c r="V68"/>
  <c r="U68"/>
  <c r="T68"/>
  <c r="S68"/>
  <c r="C68"/>
  <c r="B68"/>
  <c r="AN67"/>
  <c r="AM67"/>
  <c r="AL67"/>
  <c r="AK67"/>
  <c r="AJ67"/>
  <c r="AI67"/>
  <c r="AH67"/>
  <c r="AG67"/>
  <c r="AF67"/>
  <c r="AE67"/>
  <c r="AD67"/>
  <c r="AC67"/>
  <c r="AB67"/>
  <c r="AA67"/>
  <c r="Z67"/>
  <c r="Y67"/>
  <c r="X67"/>
  <c r="W67"/>
  <c r="V67"/>
  <c r="U67"/>
  <c r="T67"/>
  <c r="S67"/>
  <c r="C67"/>
  <c r="B67"/>
  <c r="AN66"/>
  <c r="AM66"/>
  <c r="AL66"/>
  <c r="AK66"/>
  <c r="AJ66"/>
  <c r="AI66"/>
  <c r="AH66"/>
  <c r="AG66"/>
  <c r="AF66"/>
  <c r="AE66"/>
  <c r="AD66"/>
  <c r="AC66"/>
  <c r="AB66"/>
  <c r="AA66"/>
  <c r="Z66"/>
  <c r="Y66"/>
  <c r="X66"/>
  <c r="W66"/>
  <c r="V66"/>
  <c r="U66"/>
  <c r="T66"/>
  <c r="S66"/>
  <c r="C66"/>
  <c r="B66"/>
  <c r="AN65"/>
  <c r="AM65"/>
  <c r="AL65"/>
  <c r="AK65"/>
  <c r="AJ65"/>
  <c r="AI65"/>
  <c r="AH65"/>
  <c r="AG65"/>
  <c r="AF65"/>
  <c r="AE65"/>
  <c r="AD65"/>
  <c r="AC65"/>
  <c r="AB65"/>
  <c r="AA65"/>
  <c r="Z65"/>
  <c r="Y65"/>
  <c r="X65"/>
  <c r="W65"/>
  <c r="V65"/>
  <c r="U65"/>
  <c r="T65"/>
  <c r="S65"/>
  <c r="C65"/>
  <c r="B65"/>
  <c r="AN64"/>
  <c r="AM64"/>
  <c r="AL64"/>
  <c r="AK64"/>
  <c r="AJ64"/>
  <c r="AI64"/>
  <c r="AH64"/>
  <c r="AG64"/>
  <c r="AF64"/>
  <c r="AE64"/>
  <c r="AD64"/>
  <c r="AC64"/>
  <c r="AB64"/>
  <c r="AA64"/>
  <c r="Z64"/>
  <c r="Y64"/>
  <c r="X64"/>
  <c r="W64"/>
  <c r="V64"/>
  <c r="U64"/>
  <c r="T64"/>
  <c r="S64"/>
  <c r="C64"/>
  <c r="B64"/>
  <c r="AN63"/>
  <c r="AM63"/>
  <c r="AL63"/>
  <c r="AK63"/>
  <c r="AJ63"/>
  <c r="AI63"/>
  <c r="AH63"/>
  <c r="AG63"/>
  <c r="AF63"/>
  <c r="AE63"/>
  <c r="AD63"/>
  <c r="AC63"/>
  <c r="AB63"/>
  <c r="AA63"/>
  <c r="Z63"/>
  <c r="Y63"/>
  <c r="X63"/>
  <c r="W63"/>
  <c r="V63"/>
  <c r="U63"/>
  <c r="T63"/>
  <c r="S63"/>
  <c r="C63"/>
  <c r="B63"/>
  <c r="AN62"/>
  <c r="AM62"/>
  <c r="AL62"/>
  <c r="AK62"/>
  <c r="AJ62"/>
  <c r="AI62"/>
  <c r="AH62"/>
  <c r="AG62"/>
  <c r="AF62"/>
  <c r="AE62"/>
  <c r="AD62"/>
  <c r="AC62"/>
  <c r="AB62"/>
  <c r="AA62"/>
  <c r="Z62"/>
  <c r="Y62"/>
  <c r="X62"/>
  <c r="W62"/>
  <c r="V62"/>
  <c r="U62"/>
  <c r="T62"/>
  <c r="S62"/>
  <c r="C62"/>
  <c r="B62"/>
  <c r="AN61"/>
  <c r="AM61"/>
  <c r="AL61"/>
  <c r="AK61"/>
  <c r="AJ61"/>
  <c r="AI61"/>
  <c r="AH61"/>
  <c r="AG61"/>
  <c r="AF61"/>
  <c r="AE61"/>
  <c r="AD61"/>
  <c r="AC61"/>
  <c r="AB61"/>
  <c r="AA61"/>
  <c r="Z61"/>
  <c r="Y61"/>
  <c r="X61"/>
  <c r="W61"/>
  <c r="V61"/>
  <c r="U61"/>
  <c r="T61"/>
  <c r="S61"/>
  <c r="C61"/>
  <c r="B61"/>
  <c r="AN60"/>
  <c r="AM60"/>
  <c r="AL60"/>
  <c r="AK60"/>
  <c r="AJ60"/>
  <c r="AI60"/>
  <c r="AH60"/>
  <c r="AG60"/>
  <c r="AF60"/>
  <c r="AE60"/>
  <c r="AD60"/>
  <c r="AC60"/>
  <c r="AB60"/>
  <c r="AA60"/>
  <c r="Z60"/>
  <c r="Y60"/>
  <c r="X60"/>
  <c r="W60"/>
  <c r="V60"/>
  <c r="U60"/>
  <c r="T60"/>
  <c r="S60"/>
  <c r="C60"/>
  <c r="B60"/>
  <c r="AN59"/>
  <c r="AM59"/>
  <c r="AL59"/>
  <c r="AK59"/>
  <c r="AJ59"/>
  <c r="AI59"/>
  <c r="AH59"/>
  <c r="AG59"/>
  <c r="AF59"/>
  <c r="AE59"/>
  <c r="AD59"/>
  <c r="AC59"/>
  <c r="AB59"/>
  <c r="AA59"/>
  <c r="Z59"/>
  <c r="Y59"/>
  <c r="X59"/>
  <c r="W59"/>
  <c r="V59"/>
  <c r="U59"/>
  <c r="T59"/>
  <c r="S59"/>
  <c r="C59"/>
  <c r="B59"/>
  <c r="AN58"/>
  <c r="AM58"/>
  <c r="AL58"/>
  <c r="AK58"/>
  <c r="AJ58"/>
  <c r="AI58"/>
  <c r="AH58"/>
  <c r="AG58"/>
  <c r="AF58"/>
  <c r="AE58"/>
  <c r="AD58"/>
  <c r="AC58"/>
  <c r="AB58"/>
  <c r="AA58"/>
  <c r="Z58"/>
  <c r="Y58"/>
  <c r="X58"/>
  <c r="W58"/>
  <c r="V58"/>
  <c r="U58"/>
  <c r="T58"/>
  <c r="S58"/>
  <c r="C58"/>
  <c r="B58"/>
  <c r="AN57"/>
  <c r="AM57"/>
  <c r="AL57"/>
  <c r="AK57"/>
  <c r="AJ57"/>
  <c r="AI57"/>
  <c r="AH57"/>
  <c r="AG57"/>
  <c r="AF57"/>
  <c r="AE57"/>
  <c r="AD57"/>
  <c r="AC57"/>
  <c r="AB57"/>
  <c r="AA57"/>
  <c r="Z57"/>
  <c r="Y57"/>
  <c r="X57"/>
  <c r="W57"/>
  <c r="V57"/>
  <c r="U57"/>
  <c r="T57"/>
  <c r="S57"/>
  <c r="C57"/>
  <c r="B57"/>
  <c r="AN56"/>
  <c r="AM56"/>
  <c r="AL56"/>
  <c r="AK56"/>
  <c r="AJ56"/>
  <c r="AI56"/>
  <c r="AH56"/>
  <c r="AG56"/>
  <c r="AF56"/>
  <c r="AE56"/>
  <c r="AD56"/>
  <c r="AC56"/>
  <c r="AB56"/>
  <c r="AA56"/>
  <c r="Z56"/>
  <c r="Y56"/>
  <c r="X56"/>
  <c r="W56"/>
  <c r="V56"/>
  <c r="U56"/>
  <c r="T56"/>
  <c r="S56"/>
  <c r="C56"/>
  <c r="B56"/>
  <c r="AN55"/>
  <c r="AM55"/>
  <c r="AL55"/>
  <c r="AK55"/>
  <c r="AJ55"/>
  <c r="AI55"/>
  <c r="AH55"/>
  <c r="AG55"/>
  <c r="AF55"/>
  <c r="AE55"/>
  <c r="AD55"/>
  <c r="AC55"/>
  <c r="AB55"/>
  <c r="AA55"/>
  <c r="Z55"/>
  <c r="Y55"/>
  <c r="X55"/>
  <c r="W55"/>
  <c r="V55"/>
  <c r="U55"/>
  <c r="T55"/>
  <c r="S55"/>
  <c r="C55"/>
  <c r="B55"/>
  <c r="AN54"/>
  <c r="AM54"/>
  <c r="AL54"/>
  <c r="AK54"/>
  <c r="AJ54"/>
  <c r="AI54"/>
  <c r="AH54"/>
  <c r="AG54"/>
  <c r="AF54"/>
  <c r="AE54"/>
  <c r="AD54"/>
  <c r="AC54"/>
  <c r="AB54"/>
  <c r="AA54"/>
  <c r="Z54"/>
  <c r="Y54"/>
  <c r="X54"/>
  <c r="W54"/>
  <c r="V54"/>
  <c r="U54"/>
  <c r="T54"/>
  <c r="S54"/>
  <c r="C54"/>
  <c r="B54"/>
  <c r="AN53"/>
  <c r="AM53"/>
  <c r="AL53"/>
  <c r="AK53"/>
  <c r="AJ53"/>
  <c r="AI53"/>
  <c r="AH53"/>
  <c r="AG53"/>
  <c r="AF53"/>
  <c r="AE53"/>
  <c r="AD53"/>
  <c r="AC53"/>
  <c r="AB53"/>
  <c r="AA53"/>
  <c r="Z53"/>
  <c r="Y53"/>
  <c r="X53"/>
  <c r="W53"/>
  <c r="V53"/>
  <c r="U53"/>
  <c r="T53"/>
  <c r="S53"/>
  <c r="C53"/>
  <c r="B53"/>
  <c r="AN52"/>
  <c r="AM52"/>
  <c r="AL52"/>
  <c r="AK52"/>
  <c r="AJ52"/>
  <c r="AI52"/>
  <c r="AH52"/>
  <c r="AG52"/>
  <c r="AF52"/>
  <c r="AE52"/>
  <c r="AD52"/>
  <c r="AC52"/>
  <c r="AB52"/>
  <c r="AA52"/>
  <c r="Z52"/>
  <c r="Y52"/>
  <c r="X52"/>
  <c r="W52"/>
  <c r="V52"/>
  <c r="U52"/>
  <c r="T52"/>
  <c r="S52"/>
  <c r="C52"/>
  <c r="B52"/>
  <c r="AN51"/>
  <c r="AM51"/>
  <c r="AL51"/>
  <c r="AK51"/>
  <c r="AJ51"/>
  <c r="AI51"/>
  <c r="AH51"/>
  <c r="AG51"/>
  <c r="AF51"/>
  <c r="AE51"/>
  <c r="AD51"/>
  <c r="AC51"/>
  <c r="AB51"/>
  <c r="AA51"/>
  <c r="Z51"/>
  <c r="Y51"/>
  <c r="X51"/>
  <c r="W51"/>
  <c r="V51"/>
  <c r="U51"/>
  <c r="T51"/>
  <c r="S51"/>
  <c r="C51"/>
  <c r="B51"/>
  <c r="AN50"/>
  <c r="AM50"/>
  <c r="AL50"/>
  <c r="AK50"/>
  <c r="AJ50"/>
  <c r="AI50"/>
  <c r="AH50"/>
  <c r="AG50"/>
  <c r="AF50"/>
  <c r="AE50"/>
  <c r="AD50"/>
  <c r="AC50"/>
  <c r="AB50"/>
  <c r="AA50"/>
  <c r="Z50"/>
  <c r="Y50"/>
  <c r="X50"/>
  <c r="W50"/>
  <c r="V50"/>
  <c r="U50"/>
  <c r="T50"/>
  <c r="S50"/>
  <c r="C50"/>
  <c r="B50"/>
  <c r="AN49"/>
  <c r="AM49"/>
  <c r="AL49"/>
  <c r="AK49"/>
  <c r="AJ49"/>
  <c r="AI49"/>
  <c r="AH49"/>
  <c r="AG49"/>
  <c r="AF49"/>
  <c r="AE49"/>
  <c r="AD49"/>
  <c r="AC49"/>
  <c r="AB49"/>
  <c r="AA49"/>
  <c r="Z49"/>
  <c r="Y49"/>
  <c r="X49"/>
  <c r="W49"/>
  <c r="V49"/>
  <c r="U49"/>
  <c r="T49"/>
  <c r="S49"/>
  <c r="C49"/>
  <c r="B49"/>
  <c r="AN48"/>
  <c r="AM48"/>
  <c r="AL48"/>
  <c r="AK48"/>
  <c r="AJ48"/>
  <c r="AI48"/>
  <c r="AH48"/>
  <c r="AG48"/>
  <c r="AF48"/>
  <c r="AE48"/>
  <c r="AD48"/>
  <c r="AC48"/>
  <c r="AB48"/>
  <c r="AA48"/>
  <c r="Z48"/>
  <c r="Y48"/>
  <c r="X48"/>
  <c r="W48"/>
  <c r="V48"/>
  <c r="U48"/>
  <c r="T48"/>
  <c r="S48"/>
  <c r="C48"/>
  <c r="B48"/>
  <c r="AN47"/>
  <c r="AM47"/>
  <c r="AL47"/>
  <c r="AK47"/>
  <c r="AJ47"/>
  <c r="AI47"/>
  <c r="AH47"/>
  <c r="AG47"/>
  <c r="AF47"/>
  <c r="AE47"/>
  <c r="AD47"/>
  <c r="AC47"/>
  <c r="AB47"/>
  <c r="AA47"/>
  <c r="Z47"/>
  <c r="Y47"/>
  <c r="X47"/>
  <c r="W47"/>
  <c r="V47"/>
  <c r="U47"/>
  <c r="T47"/>
  <c r="S47"/>
  <c r="C47"/>
  <c r="B47"/>
  <c r="AN46"/>
  <c r="AM46"/>
  <c r="AL46"/>
  <c r="AK46"/>
  <c r="AJ46"/>
  <c r="AI46"/>
  <c r="AH46"/>
  <c r="AG46"/>
  <c r="AF46"/>
  <c r="AE46"/>
  <c r="AD46"/>
  <c r="AC46"/>
  <c r="AB46"/>
  <c r="AA46"/>
  <c r="Z46"/>
  <c r="Y46"/>
  <c r="X46"/>
  <c r="W46"/>
  <c r="V46"/>
  <c r="U46"/>
  <c r="T46"/>
  <c r="S46"/>
  <c r="C46"/>
  <c r="B46"/>
  <c r="AN45"/>
  <c r="AM45"/>
  <c r="AL45"/>
  <c r="AK45"/>
  <c r="AJ45"/>
  <c r="AI45"/>
  <c r="AH45"/>
  <c r="AG45"/>
  <c r="AF45"/>
  <c r="AE45"/>
  <c r="AD45"/>
  <c r="AC45"/>
  <c r="AB45"/>
  <c r="AA45"/>
  <c r="Z45"/>
  <c r="Y45"/>
  <c r="X45"/>
  <c r="W45"/>
  <c r="V45"/>
  <c r="U45"/>
  <c r="T45"/>
  <c r="S45"/>
  <c r="C45"/>
  <c r="B45"/>
  <c r="AN44"/>
  <c r="AM44"/>
  <c r="AL44"/>
  <c r="AK44"/>
  <c r="AJ44"/>
  <c r="AI44"/>
  <c r="AH44"/>
  <c r="AG44"/>
  <c r="AF44"/>
  <c r="AE44"/>
  <c r="AD44"/>
  <c r="AC44"/>
  <c r="AB44"/>
  <c r="AA44"/>
  <c r="Z44"/>
  <c r="Y44"/>
  <c r="X44"/>
  <c r="W44"/>
  <c r="V44"/>
  <c r="U44"/>
  <c r="T44"/>
  <c r="S44"/>
  <c r="C44"/>
  <c r="B44"/>
  <c r="AN43"/>
  <c r="AM43"/>
  <c r="AL43"/>
  <c r="AK43"/>
  <c r="AJ43"/>
  <c r="AI43"/>
  <c r="AH43"/>
  <c r="AG43"/>
  <c r="AF43"/>
  <c r="AE43"/>
  <c r="AD43"/>
  <c r="AC43"/>
  <c r="AB43"/>
  <c r="AA43"/>
  <c r="Z43"/>
  <c r="Y43"/>
  <c r="X43"/>
  <c r="W43"/>
  <c r="V43"/>
  <c r="U43"/>
  <c r="T43"/>
  <c r="S43"/>
  <c r="C43"/>
  <c r="B43"/>
  <c r="AN42"/>
  <c r="AM42"/>
  <c r="AL42"/>
  <c r="AK42"/>
  <c r="AJ42"/>
  <c r="AI42"/>
  <c r="AH42"/>
  <c r="AG42"/>
  <c r="AF42"/>
  <c r="AE42"/>
  <c r="AD42"/>
  <c r="AC42"/>
  <c r="AB42"/>
  <c r="AA42"/>
  <c r="Z42"/>
  <c r="Y42"/>
  <c r="X42"/>
  <c r="W42"/>
  <c r="V42"/>
  <c r="U42"/>
  <c r="T42"/>
  <c r="S42"/>
  <c r="C42"/>
  <c r="B42"/>
  <c r="AN41"/>
  <c r="AM41"/>
  <c r="AL41"/>
  <c r="AK41"/>
  <c r="AJ41"/>
  <c r="AI41"/>
  <c r="AH41"/>
  <c r="AG41"/>
  <c r="AF41"/>
  <c r="AE41"/>
  <c r="AD41"/>
  <c r="AC41"/>
  <c r="AB41"/>
  <c r="AA41"/>
  <c r="Z41"/>
  <c r="Y41"/>
  <c r="X41"/>
  <c r="W41"/>
  <c r="V41"/>
  <c r="U41"/>
  <c r="T41"/>
  <c r="S41"/>
  <c r="C41"/>
  <c r="B41"/>
  <c r="AN40"/>
  <c r="AM40"/>
  <c r="AL40"/>
  <c r="AK40"/>
  <c r="AJ40"/>
  <c r="AI40"/>
  <c r="AH40"/>
  <c r="AG40"/>
  <c r="AF40"/>
  <c r="AE40"/>
  <c r="AD40"/>
  <c r="AC40"/>
  <c r="AB40"/>
  <c r="AA40"/>
  <c r="Z40"/>
  <c r="Y40"/>
  <c r="X40"/>
  <c r="W40"/>
  <c r="V40"/>
  <c r="U40"/>
  <c r="T40"/>
  <c r="S40"/>
  <c r="C40"/>
  <c r="B40"/>
  <c r="AN39"/>
  <c r="AM39"/>
  <c r="AL39"/>
  <c r="AK39"/>
  <c r="AJ39"/>
  <c r="AI39"/>
  <c r="AH39"/>
  <c r="AG39"/>
  <c r="AF39"/>
  <c r="AE39"/>
  <c r="AD39"/>
  <c r="AC39"/>
  <c r="AB39"/>
  <c r="AA39"/>
  <c r="Z39"/>
  <c r="Y39"/>
  <c r="X39"/>
  <c r="W39"/>
  <c r="V39"/>
  <c r="U39"/>
  <c r="T39"/>
  <c r="S39"/>
  <c r="C39"/>
  <c r="B39"/>
  <c r="AN38"/>
  <c r="AM38"/>
  <c r="AL38"/>
  <c r="AK38"/>
  <c r="AJ38"/>
  <c r="AI38"/>
  <c r="AH38"/>
  <c r="AG38"/>
  <c r="AF38"/>
  <c r="AE38"/>
  <c r="AD38"/>
  <c r="AC38"/>
  <c r="AB38"/>
  <c r="AA38"/>
  <c r="Z38"/>
  <c r="Y38"/>
  <c r="X38"/>
  <c r="W38"/>
  <c r="V38"/>
  <c r="U38"/>
  <c r="T38"/>
  <c r="S38"/>
  <c r="C38"/>
  <c r="B38"/>
  <c r="AN37"/>
  <c r="AM37"/>
  <c r="AL37"/>
  <c r="AK37"/>
  <c r="AJ37"/>
  <c r="AI37"/>
  <c r="AH37"/>
  <c r="AG37"/>
  <c r="AF37"/>
  <c r="AE37"/>
  <c r="AD37"/>
  <c r="AC37"/>
  <c r="AB37"/>
  <c r="AA37"/>
  <c r="Z37"/>
  <c r="Y37"/>
  <c r="X37"/>
  <c r="W37"/>
  <c r="V37"/>
  <c r="U37"/>
  <c r="T37"/>
  <c r="S37"/>
  <c r="C37"/>
  <c r="B37"/>
  <c r="AN36"/>
  <c r="AM36"/>
  <c r="AL36"/>
  <c r="AK36"/>
  <c r="AJ36"/>
  <c r="AI36"/>
  <c r="AH36"/>
  <c r="AG36"/>
  <c r="AF36"/>
  <c r="AE36"/>
  <c r="AD36"/>
  <c r="AC36"/>
  <c r="AB36"/>
  <c r="AA36"/>
  <c r="Z36"/>
  <c r="Y36"/>
  <c r="X36"/>
  <c r="W36"/>
  <c r="V36"/>
  <c r="U36"/>
  <c r="T36"/>
  <c r="S36"/>
  <c r="C36"/>
  <c r="B36"/>
  <c r="AN35"/>
  <c r="AM35"/>
  <c r="AL35"/>
  <c r="AK35"/>
  <c r="AJ35"/>
  <c r="AI35"/>
  <c r="AH35"/>
  <c r="AG35"/>
  <c r="AF35"/>
  <c r="AE35"/>
  <c r="AD35"/>
  <c r="AC35"/>
  <c r="AB35"/>
  <c r="AA35"/>
  <c r="Z35"/>
  <c r="Y35"/>
  <c r="X35"/>
  <c r="W35"/>
  <c r="V35"/>
  <c r="U35"/>
  <c r="T35"/>
  <c r="S35"/>
  <c r="C35"/>
  <c r="B35"/>
  <c r="AN34"/>
  <c r="AM34"/>
  <c r="AL34"/>
  <c r="AK34"/>
  <c r="AJ34"/>
  <c r="AI34"/>
  <c r="AH34"/>
  <c r="AG34"/>
  <c r="AF34"/>
  <c r="AE34"/>
  <c r="AD34"/>
  <c r="AC34"/>
  <c r="AB34"/>
  <c r="AA34"/>
  <c r="Z34"/>
  <c r="Y34"/>
  <c r="X34"/>
  <c r="W34"/>
  <c r="V34"/>
  <c r="U34"/>
  <c r="T34"/>
  <c r="S34"/>
  <c r="C34"/>
  <c r="B34"/>
  <c r="AN33"/>
  <c r="AM33"/>
  <c r="AL33"/>
  <c r="AK33"/>
  <c r="AJ33"/>
  <c r="AI33"/>
  <c r="AH33"/>
  <c r="AG33"/>
  <c r="AF33"/>
  <c r="AE33"/>
  <c r="AD33"/>
  <c r="AC33"/>
  <c r="AB33"/>
  <c r="AA33"/>
  <c r="Z33"/>
  <c r="Y33"/>
  <c r="X33"/>
  <c r="W33"/>
  <c r="V33"/>
  <c r="U33"/>
  <c r="T33"/>
  <c r="S33"/>
  <c r="C33"/>
  <c r="B33"/>
  <c r="AN32"/>
  <c r="AM32"/>
  <c r="AL32"/>
  <c r="AK32"/>
  <c r="AJ32"/>
  <c r="AI32"/>
  <c r="AH32"/>
  <c r="AG32"/>
  <c r="AF32"/>
  <c r="AE32"/>
  <c r="AD32"/>
  <c r="AC32"/>
  <c r="AB32"/>
  <c r="AA32"/>
  <c r="Z32"/>
  <c r="Y32"/>
  <c r="X32"/>
  <c r="W32"/>
  <c r="V32"/>
  <c r="U32"/>
  <c r="T32"/>
  <c r="S32"/>
  <c r="C32"/>
  <c r="B32"/>
  <c r="AN31"/>
  <c r="AM31"/>
  <c r="AL31"/>
  <c r="AK31"/>
  <c r="AJ31"/>
  <c r="AI31"/>
  <c r="AH31"/>
  <c r="AG31"/>
  <c r="AF31"/>
  <c r="AE31"/>
  <c r="AD31"/>
  <c r="AC31"/>
  <c r="AB31"/>
  <c r="AA31"/>
  <c r="Z31"/>
  <c r="Y31"/>
  <c r="X31"/>
  <c r="W31"/>
  <c r="V31"/>
  <c r="U31"/>
  <c r="T31"/>
  <c r="S31"/>
  <c r="C31"/>
  <c r="B31"/>
  <c r="AN30"/>
  <c r="AM30"/>
  <c r="AL30"/>
  <c r="AK30"/>
  <c r="AJ30"/>
  <c r="AI30"/>
  <c r="AH30"/>
  <c r="AG30"/>
  <c r="AF30"/>
  <c r="AE30"/>
  <c r="AD30"/>
  <c r="AC30"/>
  <c r="AB30"/>
  <c r="AA30"/>
  <c r="Z30"/>
  <c r="Y30"/>
  <c r="X30"/>
  <c r="W30"/>
  <c r="V30"/>
  <c r="U30"/>
  <c r="T30"/>
  <c r="S30"/>
  <c r="C30"/>
  <c r="B30"/>
  <c r="AN29"/>
  <c r="AM29"/>
  <c r="AL29"/>
  <c r="AK29"/>
  <c r="AJ29"/>
  <c r="AI29"/>
  <c r="AH29"/>
  <c r="AG29"/>
  <c r="AF29"/>
  <c r="AE29"/>
  <c r="AD29"/>
  <c r="AC29"/>
  <c r="AB29"/>
  <c r="AA29"/>
  <c r="Z29"/>
  <c r="Y29"/>
  <c r="X29"/>
  <c r="W29"/>
  <c r="V29"/>
  <c r="U29"/>
  <c r="T29"/>
  <c r="S29"/>
  <c r="C29"/>
  <c r="B29"/>
  <c r="AN28"/>
  <c r="AM28"/>
  <c r="AL28"/>
  <c r="AK28"/>
  <c r="AJ28"/>
  <c r="AI28"/>
  <c r="AH28"/>
  <c r="AG28"/>
  <c r="AF28"/>
  <c r="AE28"/>
  <c r="AD28"/>
  <c r="AC28"/>
  <c r="AB28"/>
  <c r="AA28"/>
  <c r="Z28"/>
  <c r="Y28"/>
  <c r="X28"/>
  <c r="W28"/>
  <c r="V28"/>
  <c r="U28"/>
  <c r="T28"/>
  <c r="S28"/>
  <c r="C28"/>
  <c r="B28"/>
  <c r="AN27"/>
  <c r="AM27"/>
  <c r="AL27"/>
  <c r="AK27"/>
  <c r="AJ27"/>
  <c r="AI27"/>
  <c r="AH27"/>
  <c r="AG27"/>
  <c r="AF27"/>
  <c r="AE27"/>
  <c r="AD27"/>
  <c r="AC27"/>
  <c r="AB27"/>
  <c r="AA27"/>
  <c r="Z27"/>
  <c r="Y27"/>
  <c r="X27"/>
  <c r="W27"/>
  <c r="V27"/>
  <c r="U27"/>
  <c r="T27"/>
  <c r="S27"/>
  <c r="C27"/>
  <c r="B27"/>
  <c r="AN26"/>
  <c r="AM26"/>
  <c r="AL26"/>
  <c r="AK26"/>
  <c r="AJ26"/>
  <c r="AI26"/>
  <c r="AH26"/>
  <c r="AG26"/>
  <c r="AF26"/>
  <c r="AE26"/>
  <c r="AD26"/>
  <c r="AC26"/>
  <c r="AB26"/>
  <c r="AA26"/>
  <c r="Z26"/>
  <c r="Y26"/>
  <c r="X26"/>
  <c r="W26"/>
  <c r="V26"/>
  <c r="U26"/>
  <c r="T26"/>
  <c r="S26"/>
  <c r="C26"/>
  <c r="B26"/>
  <c r="AN25"/>
  <c r="AM25"/>
  <c r="AL25"/>
  <c r="AK25"/>
  <c r="AJ25"/>
  <c r="AI25"/>
  <c r="AH25"/>
  <c r="AG25"/>
  <c r="AF25"/>
  <c r="AE25"/>
  <c r="AD25"/>
  <c r="AC25"/>
  <c r="AB25"/>
  <c r="AA25"/>
  <c r="Z25"/>
  <c r="Y25"/>
  <c r="X25"/>
  <c r="W25"/>
  <c r="V25"/>
  <c r="U25"/>
  <c r="T25"/>
  <c r="S25"/>
  <c r="C25"/>
  <c r="B25"/>
  <c r="AN24"/>
  <c r="AM24"/>
  <c r="AL24"/>
  <c r="AK24"/>
  <c r="AJ24"/>
  <c r="AI24"/>
  <c r="AH24"/>
  <c r="AG24"/>
  <c r="AF24"/>
  <c r="AE24"/>
  <c r="AD24"/>
  <c r="AC24"/>
  <c r="AB24"/>
  <c r="AA24"/>
  <c r="Z24"/>
  <c r="Y24"/>
  <c r="X24"/>
  <c r="W24"/>
  <c r="V24"/>
  <c r="U24"/>
  <c r="T24"/>
  <c r="S24"/>
  <c r="C24"/>
  <c r="B24"/>
  <c r="AN23"/>
  <c r="AM23"/>
  <c r="AL23"/>
  <c r="AK23"/>
  <c r="AJ23"/>
  <c r="AI23"/>
  <c r="AH23"/>
  <c r="AG23"/>
  <c r="AF23"/>
  <c r="AE23"/>
  <c r="AD23"/>
  <c r="AC23"/>
  <c r="AB23"/>
  <c r="AA23"/>
  <c r="Z23"/>
  <c r="Y23"/>
  <c r="X23"/>
  <c r="W23"/>
  <c r="V23"/>
  <c r="U23"/>
  <c r="T23"/>
  <c r="S23"/>
  <c r="C23"/>
  <c r="B23"/>
  <c r="AN22"/>
  <c r="AM22"/>
  <c r="AL22"/>
  <c r="AK22"/>
  <c r="AJ22"/>
  <c r="AI22"/>
  <c r="AH22"/>
  <c r="AG22"/>
  <c r="AF22"/>
  <c r="AE22"/>
  <c r="AD22"/>
  <c r="AC22"/>
  <c r="AB22"/>
  <c r="AA22"/>
  <c r="Z22"/>
  <c r="Y22"/>
  <c r="X22"/>
  <c r="W22"/>
  <c r="V22"/>
  <c r="U22"/>
  <c r="T22"/>
  <c r="S22"/>
  <c r="C22"/>
  <c r="B22"/>
  <c r="AN21"/>
  <c r="AM21"/>
  <c r="AL21"/>
  <c r="AK21"/>
  <c r="AJ21"/>
  <c r="AI21"/>
  <c r="AH21"/>
  <c r="AG21"/>
  <c r="AF21"/>
  <c r="AE21"/>
  <c r="AD21"/>
  <c r="AC21"/>
  <c r="AB21"/>
  <c r="AA21"/>
  <c r="Z21"/>
  <c r="Y21"/>
  <c r="X21"/>
  <c r="W21"/>
  <c r="V21"/>
  <c r="U21"/>
  <c r="T21"/>
  <c r="S21"/>
  <c r="C21"/>
  <c r="B21"/>
  <c r="AN20"/>
  <c r="AM20"/>
  <c r="AL20"/>
  <c r="AK20"/>
  <c r="AJ20"/>
  <c r="AI20"/>
  <c r="AH20"/>
  <c r="AG20"/>
  <c r="AF20"/>
  <c r="AE20"/>
  <c r="AD20"/>
  <c r="AC20"/>
  <c r="AB20"/>
  <c r="AA20"/>
  <c r="Z20"/>
  <c r="Y20"/>
  <c r="X20"/>
  <c r="W20"/>
  <c r="V20"/>
  <c r="U20"/>
  <c r="T20"/>
  <c r="S20"/>
  <c r="C20"/>
  <c r="B20"/>
  <c r="AN19"/>
  <c r="AM19"/>
  <c r="AL19"/>
  <c r="AK19"/>
  <c r="AJ19"/>
  <c r="AI19"/>
  <c r="AH19"/>
  <c r="AG19"/>
  <c r="AF19"/>
  <c r="AE19"/>
  <c r="AD19"/>
  <c r="AC19"/>
  <c r="AB19"/>
  <c r="AA19"/>
  <c r="Z19"/>
  <c r="Y19"/>
  <c r="X19"/>
  <c r="W19"/>
  <c r="V19"/>
  <c r="U19"/>
  <c r="T19"/>
  <c r="S19"/>
  <c r="C19"/>
  <c r="B19"/>
  <c r="AN18"/>
  <c r="AM18"/>
  <c r="AL18"/>
  <c r="AK18"/>
  <c r="AJ18"/>
  <c r="AI18"/>
  <c r="AH18"/>
  <c r="AG18"/>
  <c r="AF18"/>
  <c r="AE18"/>
  <c r="AD18"/>
  <c r="AC18"/>
  <c r="AB18"/>
  <c r="AA18"/>
  <c r="Z18"/>
  <c r="Y18"/>
  <c r="X18"/>
  <c r="W18"/>
  <c r="V18"/>
  <c r="U18"/>
  <c r="T18"/>
  <c r="S18"/>
  <c r="C18"/>
  <c r="B18"/>
  <c r="AN17"/>
  <c r="AM17"/>
  <c r="AL17"/>
  <c r="AK17"/>
  <c r="AJ17"/>
  <c r="AI17"/>
  <c r="AH17"/>
  <c r="AG17"/>
  <c r="AF17"/>
  <c r="AE17"/>
  <c r="AD17"/>
  <c r="AC17"/>
  <c r="AB17"/>
  <c r="AA17"/>
  <c r="Z17"/>
  <c r="Y17"/>
  <c r="X17"/>
  <c r="W17"/>
  <c r="V17"/>
  <c r="U17"/>
  <c r="T17"/>
  <c r="S17"/>
  <c r="C17"/>
  <c r="B17"/>
  <c r="AN16"/>
  <c r="AM16"/>
  <c r="AL16"/>
  <c r="AK16"/>
  <c r="AJ16"/>
  <c r="AI16"/>
  <c r="AH16"/>
  <c r="AG16"/>
  <c r="AF16"/>
  <c r="AE16"/>
  <c r="AD16"/>
  <c r="AC16"/>
  <c r="AB16"/>
  <c r="AA16"/>
  <c r="Z16"/>
  <c r="Y16"/>
  <c r="X16"/>
  <c r="W16"/>
  <c r="V16"/>
  <c r="U16"/>
  <c r="T16"/>
  <c r="S16"/>
  <c r="C16"/>
  <c r="B16"/>
  <c r="AN15"/>
  <c r="AM15"/>
  <c r="AL15"/>
  <c r="AK15"/>
  <c r="AJ15"/>
  <c r="AI15"/>
  <c r="AH15"/>
  <c r="AG15"/>
  <c r="AF15"/>
  <c r="AE15"/>
  <c r="AD15"/>
  <c r="AC15"/>
  <c r="AB15"/>
  <c r="AA15"/>
  <c r="Z15"/>
  <c r="Y15"/>
  <c r="X15"/>
  <c r="W15"/>
  <c r="V15"/>
  <c r="U15"/>
  <c r="T15"/>
  <c r="S15"/>
  <c r="C15"/>
  <c r="B15"/>
  <c r="AN14"/>
  <c r="AM14"/>
  <c r="AL14"/>
  <c r="AK14"/>
  <c r="AJ14"/>
  <c r="AI14"/>
  <c r="AH14"/>
  <c r="AG14"/>
  <c r="AF14"/>
  <c r="AE14"/>
  <c r="AD14"/>
  <c r="AC14"/>
  <c r="AB14"/>
  <c r="AA14"/>
  <c r="Z14"/>
  <c r="Y14"/>
  <c r="X14"/>
  <c r="W14"/>
  <c r="V14"/>
  <c r="U14"/>
  <c r="T14"/>
  <c r="S14"/>
  <c r="C14"/>
  <c r="B14"/>
  <c r="AN13"/>
  <c r="AM13"/>
  <c r="AL13"/>
  <c r="AK13"/>
  <c r="AJ13"/>
  <c r="AI13"/>
  <c r="AH13"/>
  <c r="AG13"/>
  <c r="AF13"/>
  <c r="AE13"/>
  <c r="AD13"/>
  <c r="AC13"/>
  <c r="AB13"/>
  <c r="AA13"/>
  <c r="Z13"/>
  <c r="Y13"/>
  <c r="X13"/>
  <c r="W13"/>
  <c r="V13"/>
  <c r="U13"/>
  <c r="T13"/>
  <c r="S13"/>
  <c r="C13"/>
  <c r="B13"/>
  <c r="AN12"/>
  <c r="AM12"/>
  <c r="AL12"/>
  <c r="AK12"/>
  <c r="AJ12"/>
  <c r="AI12"/>
  <c r="AH12"/>
  <c r="AG12"/>
  <c r="AF12"/>
  <c r="AE12"/>
  <c r="AD12"/>
  <c r="AC12"/>
  <c r="AB12"/>
  <c r="AA12"/>
  <c r="Z12"/>
  <c r="Y12"/>
  <c r="X12"/>
  <c r="W12"/>
  <c r="V12"/>
  <c r="U12"/>
  <c r="T12"/>
  <c r="S12"/>
  <c r="C12"/>
  <c r="B12"/>
  <c r="AM11"/>
  <c r="AL11"/>
  <c r="AK11"/>
  <c r="AJ11"/>
  <c r="AI11"/>
  <c r="AH11"/>
  <c r="AG11"/>
  <c r="AF11"/>
  <c r="AE11"/>
  <c r="AD11"/>
  <c r="AC11"/>
  <c r="AB11"/>
  <c r="AA11"/>
  <c r="Z11"/>
  <c r="Y11"/>
  <c r="X11"/>
  <c r="W11"/>
  <c r="V11"/>
  <c r="U11"/>
  <c r="T11"/>
  <c r="S11"/>
  <c r="R11"/>
  <c r="Q11"/>
  <c r="P11"/>
  <c r="O11"/>
  <c r="N11"/>
  <c r="M11"/>
  <c r="L11"/>
  <c r="K11"/>
  <c r="J11"/>
  <c r="I11"/>
  <c r="H11"/>
  <c r="G11"/>
  <c r="F11"/>
  <c r="E11"/>
  <c r="AM9"/>
  <c r="AL9"/>
  <c r="AK9"/>
  <c r="AJ9"/>
  <c r="AI9"/>
  <c r="AH9"/>
  <c r="AG9"/>
  <c r="AF9"/>
  <c r="AE9"/>
  <c r="AD9"/>
  <c r="AC9"/>
  <c r="AB9"/>
  <c r="AA9"/>
  <c r="Z9"/>
  <c r="Y9"/>
  <c r="X9"/>
  <c r="W9"/>
  <c r="V9"/>
  <c r="U9"/>
  <c r="T9"/>
  <c r="S9"/>
  <c r="K9"/>
  <c r="J9"/>
  <c r="I9"/>
  <c r="H9"/>
  <c r="G9"/>
  <c r="F9"/>
  <c r="E9"/>
  <c r="C6"/>
  <c r="C5"/>
  <c r="I35" i="32"/>
  <c r="I30"/>
  <c r="I25"/>
  <c r="I20"/>
  <c r="I15"/>
  <c r="I10"/>
  <c r="K124" i="17"/>
  <c r="J124"/>
  <c r="I124"/>
  <c r="H124"/>
  <c r="G124"/>
  <c r="F124"/>
  <c r="E124"/>
  <c r="K122"/>
  <c r="J122"/>
  <c r="I122"/>
  <c r="H122"/>
  <c r="G122"/>
  <c r="F122"/>
  <c r="E122"/>
  <c r="K121"/>
  <c r="J121"/>
  <c r="I121"/>
  <c r="H121"/>
  <c r="G121"/>
  <c r="F121"/>
  <c r="E121"/>
  <c r="K120"/>
  <c r="J120"/>
  <c r="I120"/>
  <c r="H120"/>
  <c r="G120"/>
  <c r="F120"/>
  <c r="E120"/>
  <c r="K119"/>
  <c r="J119"/>
  <c r="I119"/>
  <c r="H119"/>
  <c r="G119"/>
  <c r="F119"/>
  <c r="E119"/>
  <c r="K118"/>
  <c r="J118"/>
  <c r="I118"/>
  <c r="H118"/>
  <c r="G118"/>
  <c r="F118"/>
  <c r="E118"/>
  <c r="K117"/>
  <c r="J117"/>
  <c r="I117"/>
  <c r="H117"/>
  <c r="G117"/>
  <c r="F117"/>
  <c r="E117"/>
  <c r="K116"/>
  <c r="J116"/>
  <c r="I116"/>
  <c r="H116"/>
  <c r="G116"/>
  <c r="F116"/>
  <c r="E116"/>
  <c r="K114"/>
  <c r="J114"/>
  <c r="I114"/>
  <c r="H114"/>
  <c r="G114"/>
  <c r="F114"/>
  <c r="E114"/>
  <c r="K113"/>
  <c r="J113"/>
  <c r="I113"/>
  <c r="H113"/>
  <c r="G113"/>
  <c r="F113"/>
  <c r="E113"/>
  <c r="K112"/>
  <c r="J112"/>
  <c r="I112"/>
  <c r="H112"/>
  <c r="G112"/>
  <c r="F112"/>
  <c r="E112"/>
  <c r="K111"/>
  <c r="J111"/>
  <c r="I111"/>
  <c r="H111"/>
  <c r="G111"/>
  <c r="F111"/>
  <c r="E111"/>
  <c r="K110"/>
  <c r="J110"/>
  <c r="I110"/>
  <c r="H110"/>
  <c r="G110"/>
  <c r="F110"/>
  <c r="E110"/>
  <c r="K109"/>
  <c r="J109"/>
  <c r="I109"/>
  <c r="H109"/>
  <c r="G109"/>
  <c r="F109"/>
  <c r="E109"/>
  <c r="K108"/>
  <c r="J108"/>
  <c r="I108"/>
  <c r="H108"/>
  <c r="G108"/>
  <c r="F108"/>
  <c r="E108"/>
  <c r="K107"/>
  <c r="J107"/>
  <c r="I107"/>
  <c r="H107"/>
  <c r="G107"/>
  <c r="F107"/>
  <c r="E107"/>
  <c r="K106"/>
  <c r="J106"/>
  <c r="I106"/>
  <c r="H106"/>
  <c r="G106"/>
  <c r="F106"/>
  <c r="E106"/>
  <c r="K105"/>
  <c r="J105"/>
  <c r="I105"/>
  <c r="H105"/>
  <c r="G105"/>
  <c r="F105"/>
  <c r="E105"/>
  <c r="K103"/>
  <c r="J103"/>
  <c r="I103"/>
  <c r="H103"/>
  <c r="G103"/>
  <c r="F103"/>
  <c r="E103"/>
  <c r="K102"/>
  <c r="J102"/>
  <c r="I102"/>
  <c r="H102"/>
  <c r="G102"/>
  <c r="F102"/>
  <c r="E102"/>
  <c r="K101"/>
  <c r="J101"/>
  <c r="I101"/>
  <c r="H101"/>
  <c r="G101"/>
  <c r="F101"/>
  <c r="E101"/>
  <c r="K100"/>
  <c r="J100"/>
  <c r="I100"/>
  <c r="H100"/>
  <c r="G100"/>
  <c r="F100"/>
  <c r="E100"/>
  <c r="K99"/>
  <c r="J99"/>
  <c r="I99"/>
  <c r="H99"/>
  <c r="G99"/>
  <c r="F99"/>
  <c r="E99"/>
  <c r="K98"/>
  <c r="J98"/>
  <c r="I98"/>
  <c r="H98"/>
  <c r="G98"/>
  <c r="F98"/>
  <c r="E98"/>
  <c r="K97"/>
  <c r="J97"/>
  <c r="I97"/>
  <c r="H97"/>
  <c r="G97"/>
  <c r="F97"/>
  <c r="E97"/>
  <c r="K96"/>
  <c r="J96"/>
  <c r="I96"/>
  <c r="H96"/>
  <c r="G96"/>
  <c r="F96"/>
  <c r="E96"/>
  <c r="A93"/>
  <c r="C92"/>
  <c r="G91"/>
  <c r="A91"/>
  <c r="G90"/>
  <c r="A90"/>
  <c r="C73"/>
  <c r="B73"/>
  <c r="C72"/>
  <c r="B72"/>
  <c r="C71"/>
  <c r="B71"/>
  <c r="C70"/>
  <c r="B70"/>
  <c r="C69"/>
  <c r="B69"/>
  <c r="C68"/>
  <c r="B68"/>
  <c r="C67"/>
  <c r="B67"/>
  <c r="C66"/>
  <c r="B66"/>
  <c r="C65"/>
  <c r="B65"/>
  <c r="C64"/>
  <c r="B64"/>
  <c r="C63"/>
  <c r="B63"/>
  <c r="C62"/>
  <c r="B62"/>
  <c r="C61"/>
  <c r="B61"/>
  <c r="C60"/>
  <c r="B60"/>
  <c r="C59"/>
  <c r="B59"/>
  <c r="C58"/>
  <c r="B58"/>
  <c r="C57"/>
  <c r="B57"/>
  <c r="C56"/>
  <c r="B56"/>
  <c r="C55"/>
  <c r="B55"/>
  <c r="C54"/>
  <c r="B54"/>
  <c r="C53"/>
  <c r="B53"/>
  <c r="C52"/>
  <c r="B52"/>
  <c r="C51"/>
  <c r="B51"/>
  <c r="C50"/>
  <c r="B50"/>
  <c r="C49"/>
  <c r="B49"/>
  <c r="C48"/>
  <c r="B48"/>
  <c r="C47"/>
  <c r="B47"/>
  <c r="C46"/>
  <c r="B46"/>
  <c r="C45"/>
  <c r="B45"/>
  <c r="C44"/>
  <c r="B44"/>
  <c r="C43"/>
  <c r="B43"/>
  <c r="C42"/>
  <c r="B42"/>
  <c r="C41"/>
  <c r="B41"/>
  <c r="C40"/>
  <c r="B40"/>
  <c r="C39"/>
  <c r="B39"/>
  <c r="C38"/>
  <c r="B38"/>
  <c r="C37"/>
  <c r="B37"/>
  <c r="C36"/>
  <c r="B36"/>
  <c r="C35"/>
  <c r="B35"/>
  <c r="C34"/>
  <c r="B34"/>
  <c r="C33"/>
  <c r="B33"/>
  <c r="C32"/>
  <c r="B32"/>
  <c r="C31"/>
  <c r="B31"/>
  <c r="C30"/>
  <c r="B30"/>
  <c r="C29"/>
  <c r="B29"/>
  <c r="C28"/>
  <c r="B28"/>
  <c r="C27"/>
  <c r="B27"/>
  <c r="C26"/>
  <c r="B26"/>
  <c r="C25"/>
  <c r="B25"/>
  <c r="C24"/>
  <c r="B24"/>
  <c r="C23"/>
  <c r="B23"/>
  <c r="C22"/>
  <c r="B22"/>
  <c r="C21"/>
  <c r="B21"/>
  <c r="C20"/>
  <c r="B20"/>
  <c r="C19"/>
  <c r="B19"/>
  <c r="C18"/>
  <c r="B18"/>
  <c r="C17"/>
  <c r="B17"/>
  <c r="C16"/>
  <c r="B16"/>
  <c r="C15"/>
  <c r="B15"/>
  <c r="C14"/>
  <c r="B14"/>
  <c r="C13"/>
  <c r="B13"/>
  <c r="C12"/>
  <c r="B12"/>
  <c r="C11"/>
  <c r="B11"/>
  <c r="C10"/>
  <c r="B10"/>
  <c r="C9"/>
  <c r="B9"/>
  <c r="C8"/>
  <c r="B8"/>
  <c r="C7"/>
  <c r="B7"/>
  <c r="C6"/>
  <c r="B6"/>
  <c r="C5"/>
  <c r="B5"/>
  <c r="C4"/>
  <c r="B4"/>
  <c r="K124" i="16"/>
  <c r="J124"/>
  <c r="I124"/>
  <c r="H124"/>
  <c r="G124"/>
  <c r="F124"/>
  <c r="E124"/>
  <c r="K122"/>
  <c r="J122"/>
  <c r="I122"/>
  <c r="H122"/>
  <c r="G122"/>
  <c r="F122"/>
  <c r="E122"/>
  <c r="K121"/>
  <c r="J121"/>
  <c r="I121"/>
  <c r="H121"/>
  <c r="G121"/>
  <c r="F121"/>
  <c r="E121"/>
  <c r="K120"/>
  <c r="J120"/>
  <c r="I120"/>
  <c r="H120"/>
  <c r="G120"/>
  <c r="F120"/>
  <c r="E120"/>
  <c r="K119"/>
  <c r="J119"/>
  <c r="I119"/>
  <c r="H119"/>
  <c r="G119"/>
  <c r="F119"/>
  <c r="E119"/>
  <c r="K118"/>
  <c r="J118"/>
  <c r="I118"/>
  <c r="H118"/>
  <c r="G118"/>
  <c r="F118"/>
  <c r="E118"/>
  <c r="K117"/>
  <c r="J117"/>
  <c r="I117"/>
  <c r="H117"/>
  <c r="G117"/>
  <c r="F117"/>
  <c r="E117"/>
  <c r="K116"/>
  <c r="J116"/>
  <c r="I116"/>
  <c r="H116"/>
  <c r="G116"/>
  <c r="F116"/>
  <c r="E116"/>
  <c r="K114"/>
  <c r="J114"/>
  <c r="I114"/>
  <c r="H114"/>
  <c r="G114"/>
  <c r="F114"/>
  <c r="E114"/>
  <c r="K113"/>
  <c r="J113"/>
  <c r="I113"/>
  <c r="H113"/>
  <c r="G113"/>
  <c r="F113"/>
  <c r="E113"/>
  <c r="K112"/>
  <c r="J112"/>
  <c r="I112"/>
  <c r="H112"/>
  <c r="G112"/>
  <c r="F112"/>
  <c r="E112"/>
  <c r="K111"/>
  <c r="J111"/>
  <c r="I111"/>
  <c r="H111"/>
  <c r="G111"/>
  <c r="F111"/>
  <c r="E111"/>
  <c r="K110"/>
  <c r="J110"/>
  <c r="I110"/>
  <c r="H110"/>
  <c r="G110"/>
  <c r="F110"/>
  <c r="E110"/>
  <c r="K109"/>
  <c r="J109"/>
  <c r="I109"/>
  <c r="H109"/>
  <c r="G109"/>
  <c r="F109"/>
  <c r="E109"/>
  <c r="K108"/>
  <c r="J108"/>
  <c r="I108"/>
  <c r="H108"/>
  <c r="G108"/>
  <c r="F108"/>
  <c r="E108"/>
  <c r="K107"/>
  <c r="J107"/>
  <c r="I107"/>
  <c r="H107"/>
  <c r="G107"/>
  <c r="F107"/>
  <c r="E107"/>
  <c r="K106"/>
  <c r="J106"/>
  <c r="I106"/>
  <c r="H106"/>
  <c r="G106"/>
  <c r="F106"/>
  <c r="E106"/>
  <c r="K105"/>
  <c r="J105"/>
  <c r="I105"/>
  <c r="H105"/>
  <c r="G105"/>
  <c r="F105"/>
  <c r="E105"/>
  <c r="K103"/>
  <c r="J103"/>
  <c r="I103"/>
  <c r="H103"/>
  <c r="G103"/>
  <c r="F103"/>
  <c r="E103"/>
  <c r="K102"/>
  <c r="J102"/>
  <c r="I102"/>
  <c r="H102"/>
  <c r="G102"/>
  <c r="F102"/>
  <c r="E102"/>
  <c r="K101"/>
  <c r="J101"/>
  <c r="I101"/>
  <c r="H101"/>
  <c r="G101"/>
  <c r="F101"/>
  <c r="E101"/>
  <c r="K100"/>
  <c r="J100"/>
  <c r="I100"/>
  <c r="H100"/>
  <c r="G100"/>
  <c r="F100"/>
  <c r="E100"/>
  <c r="K99"/>
  <c r="J99"/>
  <c r="I99"/>
  <c r="H99"/>
  <c r="G99"/>
  <c r="F99"/>
  <c r="E99"/>
  <c r="K98"/>
  <c r="J98"/>
  <c r="I98"/>
  <c r="H98"/>
  <c r="G98"/>
  <c r="F98"/>
  <c r="E98"/>
  <c r="K97"/>
  <c r="J97"/>
  <c r="I97"/>
  <c r="H97"/>
  <c r="G97"/>
  <c r="F97"/>
  <c r="E97"/>
  <c r="K96"/>
  <c r="J96"/>
  <c r="I96"/>
  <c r="H96"/>
  <c r="G96"/>
  <c r="F96"/>
  <c r="E96"/>
  <c r="A93"/>
  <c r="C92"/>
  <c r="G91"/>
  <c r="A91"/>
  <c r="G90"/>
  <c r="A90"/>
  <c r="C73"/>
  <c r="B73"/>
  <c r="C72"/>
  <c r="B72"/>
  <c r="C71"/>
  <c r="B71"/>
  <c r="C70"/>
  <c r="B70"/>
  <c r="C69"/>
  <c r="B69"/>
  <c r="C68"/>
  <c r="B68"/>
  <c r="C67"/>
  <c r="B67"/>
  <c r="C66"/>
  <c r="B66"/>
  <c r="C65"/>
  <c r="B65"/>
  <c r="C64"/>
  <c r="B64"/>
  <c r="C63"/>
  <c r="B63"/>
  <c r="C62"/>
  <c r="B62"/>
  <c r="C61"/>
  <c r="B61"/>
  <c r="C60"/>
  <c r="B60"/>
  <c r="C59"/>
  <c r="B59"/>
  <c r="C58"/>
  <c r="B58"/>
  <c r="C57"/>
  <c r="B57"/>
  <c r="C56"/>
  <c r="B56"/>
  <c r="C55"/>
  <c r="B55"/>
  <c r="C54"/>
  <c r="B54"/>
  <c r="C53"/>
  <c r="B53"/>
  <c r="C52"/>
  <c r="B52"/>
  <c r="C51"/>
  <c r="B51"/>
  <c r="C50"/>
  <c r="B50"/>
  <c r="C49"/>
  <c r="B49"/>
  <c r="C48"/>
  <c r="B48"/>
  <c r="C47"/>
  <c r="B47"/>
  <c r="C46"/>
  <c r="B46"/>
  <c r="C45"/>
  <c r="B45"/>
  <c r="C44"/>
  <c r="B44"/>
  <c r="C43"/>
  <c r="B43"/>
  <c r="C42"/>
  <c r="B42"/>
  <c r="C41"/>
  <c r="B41"/>
  <c r="C40"/>
  <c r="B40"/>
  <c r="C39"/>
  <c r="B39"/>
  <c r="C38"/>
  <c r="B38"/>
  <c r="C37"/>
  <c r="B37"/>
  <c r="C36"/>
  <c r="B36"/>
  <c r="C35"/>
  <c r="B35"/>
  <c r="C34"/>
  <c r="B34"/>
  <c r="C33"/>
  <c r="B33"/>
  <c r="C32"/>
  <c r="B32"/>
  <c r="C31"/>
  <c r="B31"/>
  <c r="C30"/>
  <c r="B30"/>
  <c r="C29"/>
  <c r="B29"/>
  <c r="C28"/>
  <c r="B28"/>
  <c r="C27"/>
  <c r="B27"/>
  <c r="C26"/>
  <c r="B26"/>
  <c r="C25"/>
  <c r="B25"/>
  <c r="C24"/>
  <c r="B24"/>
  <c r="C23"/>
  <c r="B23"/>
  <c r="C22"/>
  <c r="B22"/>
  <c r="C21"/>
  <c r="B21"/>
  <c r="C20"/>
  <c r="B20"/>
  <c r="C19"/>
  <c r="B19"/>
  <c r="C18"/>
  <c r="B18"/>
  <c r="C17"/>
  <c r="B17"/>
  <c r="C16"/>
  <c r="B16"/>
  <c r="C15"/>
  <c r="B15"/>
  <c r="C14"/>
  <c r="B14"/>
  <c r="C13"/>
  <c r="B13"/>
  <c r="C12"/>
  <c r="B12"/>
  <c r="C11"/>
  <c r="B11"/>
  <c r="C10"/>
  <c r="B10"/>
  <c r="C9"/>
  <c r="B9"/>
  <c r="C8"/>
  <c r="B8"/>
  <c r="C7"/>
  <c r="B7"/>
  <c r="C6"/>
  <c r="B6"/>
  <c r="C5"/>
  <c r="B5"/>
  <c r="C4"/>
  <c r="B4"/>
  <c r="K124" i="15"/>
  <c r="J124"/>
  <c r="I124"/>
  <c r="H124"/>
  <c r="G124"/>
  <c r="F124"/>
  <c r="E124"/>
  <c r="K122"/>
  <c r="J122"/>
  <c r="I122"/>
  <c r="H122"/>
  <c r="G122"/>
  <c r="F122"/>
  <c r="E122"/>
  <c r="K121"/>
  <c r="J121"/>
  <c r="I121"/>
  <c r="H121"/>
  <c r="G121"/>
  <c r="F121"/>
  <c r="E121"/>
  <c r="K120"/>
  <c r="J120"/>
  <c r="I120"/>
  <c r="H120"/>
  <c r="G120"/>
  <c r="F120"/>
  <c r="E120"/>
  <c r="K119"/>
  <c r="J119"/>
  <c r="I119"/>
  <c r="H119"/>
  <c r="G119"/>
  <c r="F119"/>
  <c r="E119"/>
  <c r="K118"/>
  <c r="J118"/>
  <c r="I118"/>
  <c r="H118"/>
  <c r="G118"/>
  <c r="F118"/>
  <c r="E118"/>
  <c r="K117"/>
  <c r="J117"/>
  <c r="I117"/>
  <c r="H117"/>
  <c r="G117"/>
  <c r="F117"/>
  <c r="E117"/>
  <c r="K116"/>
  <c r="J116"/>
  <c r="I116"/>
  <c r="H116"/>
  <c r="G116"/>
  <c r="F116"/>
  <c r="E116"/>
  <c r="K114"/>
  <c r="J114"/>
  <c r="I114"/>
  <c r="H114"/>
  <c r="G114"/>
  <c r="F114"/>
  <c r="E114"/>
  <c r="K113"/>
  <c r="J113"/>
  <c r="I113"/>
  <c r="H113"/>
  <c r="G113"/>
  <c r="F113"/>
  <c r="E113"/>
  <c r="K112"/>
  <c r="J112"/>
  <c r="I112"/>
  <c r="H112"/>
  <c r="G112"/>
  <c r="F112"/>
  <c r="E112"/>
  <c r="K111"/>
  <c r="J111"/>
  <c r="I111"/>
  <c r="H111"/>
  <c r="G111"/>
  <c r="F111"/>
  <c r="E111"/>
  <c r="K110"/>
  <c r="J110"/>
  <c r="I110"/>
  <c r="H110"/>
  <c r="G110"/>
  <c r="F110"/>
  <c r="E110"/>
  <c r="K109"/>
  <c r="J109"/>
  <c r="I109"/>
  <c r="H109"/>
  <c r="G109"/>
  <c r="F109"/>
  <c r="E109"/>
  <c r="K108"/>
  <c r="J108"/>
  <c r="I108"/>
  <c r="H108"/>
  <c r="G108"/>
  <c r="F108"/>
  <c r="E108"/>
  <c r="K107"/>
  <c r="J107"/>
  <c r="I107"/>
  <c r="H107"/>
  <c r="G107"/>
  <c r="F107"/>
  <c r="E107"/>
  <c r="K106"/>
  <c r="J106"/>
  <c r="I106"/>
  <c r="H106"/>
  <c r="G106"/>
  <c r="F106"/>
  <c r="E106"/>
  <c r="K105"/>
  <c r="J105"/>
  <c r="I105"/>
  <c r="H105"/>
  <c r="G105"/>
  <c r="F105"/>
  <c r="E105"/>
  <c r="K103"/>
  <c r="J103"/>
  <c r="I103"/>
  <c r="H103"/>
  <c r="G103"/>
  <c r="F103"/>
  <c r="E103"/>
  <c r="K102"/>
  <c r="J102"/>
  <c r="I102"/>
  <c r="H102"/>
  <c r="G102"/>
  <c r="F102"/>
  <c r="E102"/>
  <c r="K101"/>
  <c r="J101"/>
  <c r="I101"/>
  <c r="H101"/>
  <c r="G101"/>
  <c r="F101"/>
  <c r="E101"/>
  <c r="K100"/>
  <c r="J100"/>
  <c r="I100"/>
  <c r="H100"/>
  <c r="G100"/>
  <c r="F100"/>
  <c r="E100"/>
  <c r="K99"/>
  <c r="J99"/>
  <c r="I99"/>
  <c r="H99"/>
  <c r="G99"/>
  <c r="F99"/>
  <c r="E99"/>
  <c r="K98"/>
  <c r="J98"/>
  <c r="I98"/>
  <c r="H98"/>
  <c r="G98"/>
  <c r="F98"/>
  <c r="E98"/>
  <c r="K97"/>
  <c r="J97"/>
  <c r="I97"/>
  <c r="H97"/>
  <c r="G97"/>
  <c r="F97"/>
  <c r="E97"/>
  <c r="K96"/>
  <c r="J96"/>
  <c r="I96"/>
  <c r="H96"/>
  <c r="G96"/>
  <c r="F96"/>
  <c r="E96"/>
  <c r="A93"/>
  <c r="C92"/>
  <c r="G91"/>
  <c r="A91"/>
  <c r="G90"/>
  <c r="A90"/>
  <c r="C73"/>
  <c r="B73"/>
  <c r="C72"/>
  <c r="B72"/>
  <c r="C71"/>
  <c r="B71"/>
  <c r="C70"/>
  <c r="B70"/>
  <c r="C69"/>
  <c r="B69"/>
  <c r="C68"/>
  <c r="B68"/>
  <c r="C67"/>
  <c r="B67"/>
  <c r="C66"/>
  <c r="B66"/>
  <c r="C65"/>
  <c r="B65"/>
  <c r="C64"/>
  <c r="B64"/>
  <c r="C63"/>
  <c r="B63"/>
  <c r="C62"/>
  <c r="B62"/>
  <c r="C61"/>
  <c r="B61"/>
  <c r="C60"/>
  <c r="B60"/>
  <c r="C59"/>
  <c r="B59"/>
  <c r="C58"/>
  <c r="B58"/>
  <c r="C57"/>
  <c r="B57"/>
  <c r="C56"/>
  <c r="B56"/>
  <c r="C55"/>
  <c r="B55"/>
  <c r="C54"/>
  <c r="B54"/>
  <c r="C53"/>
  <c r="B53"/>
  <c r="C52"/>
  <c r="B52"/>
  <c r="C51"/>
  <c r="B51"/>
  <c r="C50"/>
  <c r="B50"/>
  <c r="C49"/>
  <c r="B49"/>
  <c r="C48"/>
  <c r="B48"/>
  <c r="C47"/>
  <c r="B47"/>
  <c r="C46"/>
  <c r="B46"/>
  <c r="C45"/>
  <c r="B45"/>
  <c r="C44"/>
  <c r="B44"/>
  <c r="C43"/>
  <c r="B43"/>
  <c r="C42"/>
  <c r="B42"/>
  <c r="C41"/>
  <c r="B41"/>
  <c r="C40"/>
  <c r="B40"/>
  <c r="C39"/>
  <c r="B39"/>
  <c r="C38"/>
  <c r="B38"/>
  <c r="C37"/>
  <c r="B37"/>
  <c r="C36"/>
  <c r="B36"/>
  <c r="C35"/>
  <c r="B35"/>
  <c r="C34"/>
  <c r="B34"/>
  <c r="C33"/>
  <c r="B33"/>
  <c r="C32"/>
  <c r="B32"/>
  <c r="C31"/>
  <c r="B31"/>
  <c r="C30"/>
  <c r="B30"/>
  <c r="C29"/>
  <c r="B29"/>
  <c r="C28"/>
  <c r="B28"/>
  <c r="C27"/>
  <c r="B27"/>
  <c r="C26"/>
  <c r="B26"/>
  <c r="C25"/>
  <c r="B25"/>
  <c r="C24"/>
  <c r="B24"/>
  <c r="C23"/>
  <c r="B23"/>
  <c r="C22"/>
  <c r="B22"/>
  <c r="C21"/>
  <c r="B21"/>
  <c r="C20"/>
  <c r="B20"/>
  <c r="C19"/>
  <c r="B19"/>
  <c r="C18"/>
  <c r="B18"/>
  <c r="C17"/>
  <c r="B17"/>
  <c r="C16"/>
  <c r="B16"/>
  <c r="C15"/>
  <c r="B15"/>
  <c r="C14"/>
  <c r="B14"/>
  <c r="C13"/>
  <c r="B13"/>
  <c r="C12"/>
  <c r="B12"/>
  <c r="C11"/>
  <c r="B11"/>
  <c r="C10"/>
  <c r="B10"/>
  <c r="C9"/>
  <c r="B9"/>
  <c r="C8"/>
  <c r="B8"/>
  <c r="C7"/>
  <c r="B7"/>
  <c r="C6"/>
  <c r="B6"/>
  <c r="C5"/>
  <c r="B5"/>
  <c r="C4"/>
  <c r="B4"/>
  <c r="K124" i="14"/>
  <c r="J124"/>
  <c r="I124"/>
  <c r="H124"/>
  <c r="G124"/>
  <c r="F124"/>
  <c r="E124"/>
  <c r="K122"/>
  <c r="J122"/>
  <c r="I122"/>
  <c r="H122"/>
  <c r="G122"/>
  <c r="F122"/>
  <c r="E122"/>
  <c r="K121"/>
  <c r="J121"/>
  <c r="I121"/>
  <c r="H121"/>
  <c r="G121"/>
  <c r="F121"/>
  <c r="E121"/>
  <c r="K120"/>
  <c r="J120"/>
  <c r="I120"/>
  <c r="H120"/>
  <c r="G120"/>
  <c r="F120"/>
  <c r="E120"/>
  <c r="K119"/>
  <c r="J119"/>
  <c r="I119"/>
  <c r="H119"/>
  <c r="G119"/>
  <c r="F119"/>
  <c r="E119"/>
  <c r="K118"/>
  <c r="J118"/>
  <c r="I118"/>
  <c r="H118"/>
  <c r="G118"/>
  <c r="F118"/>
  <c r="E118"/>
  <c r="K117"/>
  <c r="J117"/>
  <c r="I117"/>
  <c r="H117"/>
  <c r="G117"/>
  <c r="F117"/>
  <c r="E117"/>
  <c r="K116"/>
  <c r="J116"/>
  <c r="I116"/>
  <c r="H116"/>
  <c r="G116"/>
  <c r="F116"/>
  <c r="E116"/>
  <c r="K114"/>
  <c r="J114"/>
  <c r="I114"/>
  <c r="H114"/>
  <c r="G114"/>
  <c r="F114"/>
  <c r="E114"/>
  <c r="K113"/>
  <c r="J113"/>
  <c r="I113"/>
  <c r="H113"/>
  <c r="G113"/>
  <c r="F113"/>
  <c r="E113"/>
  <c r="K112"/>
  <c r="J112"/>
  <c r="I112"/>
  <c r="H112"/>
  <c r="G112"/>
  <c r="F112"/>
  <c r="E112"/>
  <c r="K111"/>
  <c r="J111"/>
  <c r="I111"/>
  <c r="H111"/>
  <c r="G111"/>
  <c r="F111"/>
  <c r="E111"/>
  <c r="K110"/>
  <c r="J110"/>
  <c r="I110"/>
  <c r="H110"/>
  <c r="G110"/>
  <c r="F110"/>
  <c r="E110"/>
  <c r="K109"/>
  <c r="J109"/>
  <c r="I109"/>
  <c r="H109"/>
  <c r="G109"/>
  <c r="F109"/>
  <c r="E109"/>
  <c r="K108"/>
  <c r="J108"/>
  <c r="I108"/>
  <c r="H108"/>
  <c r="G108"/>
  <c r="F108"/>
  <c r="E108"/>
  <c r="K107"/>
  <c r="J107"/>
  <c r="I107"/>
  <c r="H107"/>
  <c r="G107"/>
  <c r="F107"/>
  <c r="E107"/>
  <c r="K106"/>
  <c r="J106"/>
  <c r="I106"/>
  <c r="H106"/>
  <c r="G106"/>
  <c r="F106"/>
  <c r="E106"/>
  <c r="K105"/>
  <c r="J105"/>
  <c r="I105"/>
  <c r="H105"/>
  <c r="G105"/>
  <c r="F105"/>
  <c r="E105"/>
  <c r="K103"/>
  <c r="J103"/>
  <c r="I103"/>
  <c r="H103"/>
  <c r="G103"/>
  <c r="F103"/>
  <c r="E103"/>
  <c r="K102"/>
  <c r="J102"/>
  <c r="I102"/>
  <c r="H102"/>
  <c r="G102"/>
  <c r="F102"/>
  <c r="E102"/>
  <c r="K101"/>
  <c r="J101"/>
  <c r="I101"/>
  <c r="H101"/>
  <c r="G101"/>
  <c r="F101"/>
  <c r="E101"/>
  <c r="K100"/>
  <c r="J100"/>
  <c r="I100"/>
  <c r="H100"/>
  <c r="G100"/>
  <c r="F100"/>
  <c r="E100"/>
  <c r="K99"/>
  <c r="J99"/>
  <c r="I99"/>
  <c r="H99"/>
  <c r="G99"/>
  <c r="F99"/>
  <c r="E99"/>
  <c r="K98"/>
  <c r="J98"/>
  <c r="I98"/>
  <c r="H98"/>
  <c r="G98"/>
  <c r="F98"/>
  <c r="E98"/>
  <c r="K97"/>
  <c r="J97"/>
  <c r="I97"/>
  <c r="H97"/>
  <c r="G97"/>
  <c r="F97"/>
  <c r="E97"/>
  <c r="K96"/>
  <c r="J96"/>
  <c r="I96"/>
  <c r="H96"/>
  <c r="G96"/>
  <c r="F96"/>
  <c r="E96"/>
  <c r="A93"/>
  <c r="C92"/>
  <c r="G91"/>
  <c r="A91"/>
  <c r="G90"/>
  <c r="A90"/>
  <c r="C73"/>
  <c r="B73"/>
  <c r="C72"/>
  <c r="B72"/>
  <c r="C71"/>
  <c r="B71"/>
  <c r="C70"/>
  <c r="B70"/>
  <c r="C69"/>
  <c r="B69"/>
  <c r="C68"/>
  <c r="B68"/>
  <c r="C67"/>
  <c r="B67"/>
  <c r="C66"/>
  <c r="B66"/>
  <c r="C65"/>
  <c r="B65"/>
  <c r="C64"/>
  <c r="B64"/>
  <c r="C63"/>
  <c r="B63"/>
  <c r="C62"/>
  <c r="B62"/>
  <c r="C61"/>
  <c r="B61"/>
  <c r="C60"/>
  <c r="B60"/>
  <c r="C59"/>
  <c r="B59"/>
  <c r="C58"/>
  <c r="B58"/>
  <c r="C57"/>
  <c r="B57"/>
  <c r="C56"/>
  <c r="B56"/>
  <c r="C55"/>
  <c r="B55"/>
  <c r="C54"/>
  <c r="B54"/>
  <c r="C53"/>
  <c r="B53"/>
  <c r="C52"/>
  <c r="B52"/>
  <c r="C51"/>
  <c r="B51"/>
  <c r="C50"/>
  <c r="B50"/>
  <c r="C49"/>
  <c r="B49"/>
  <c r="C48"/>
  <c r="B48"/>
  <c r="C47"/>
  <c r="B47"/>
  <c r="C46"/>
  <c r="B46"/>
  <c r="C45"/>
  <c r="B45"/>
  <c r="C44"/>
  <c r="B44"/>
  <c r="C43"/>
  <c r="B43"/>
  <c r="C42"/>
  <c r="B42"/>
  <c r="C41"/>
  <c r="B41"/>
  <c r="C40"/>
  <c r="B40"/>
  <c r="C39"/>
  <c r="B39"/>
  <c r="C38"/>
  <c r="B38"/>
  <c r="C37"/>
  <c r="B37"/>
  <c r="C36"/>
  <c r="B36"/>
  <c r="C35"/>
  <c r="B35"/>
  <c r="C34"/>
  <c r="B34"/>
  <c r="C33"/>
  <c r="B33"/>
  <c r="C32"/>
  <c r="B32"/>
  <c r="C31"/>
  <c r="B31"/>
  <c r="C30"/>
  <c r="B30"/>
  <c r="C29"/>
  <c r="B29"/>
  <c r="C28"/>
  <c r="B28"/>
  <c r="C27"/>
  <c r="B27"/>
  <c r="C26"/>
  <c r="B26"/>
  <c r="C25"/>
  <c r="B25"/>
  <c r="C24"/>
  <c r="B24"/>
  <c r="C23"/>
  <c r="B23"/>
  <c r="C22"/>
  <c r="B22"/>
  <c r="C21"/>
  <c r="B21"/>
  <c r="C20"/>
  <c r="B20"/>
  <c r="C19"/>
  <c r="B19"/>
  <c r="C18"/>
  <c r="B18"/>
  <c r="C17"/>
  <c r="B17"/>
  <c r="C16"/>
  <c r="B16"/>
  <c r="C15"/>
  <c r="B15"/>
  <c r="C14"/>
  <c r="B14"/>
  <c r="C13"/>
  <c r="B13"/>
  <c r="C12"/>
  <c r="B12"/>
  <c r="C11"/>
  <c r="B11"/>
  <c r="C10"/>
  <c r="B10"/>
  <c r="C9"/>
  <c r="B9"/>
  <c r="C8"/>
  <c r="B8"/>
  <c r="C7"/>
  <c r="B7"/>
  <c r="C6"/>
  <c r="B6"/>
  <c r="C5"/>
  <c r="B5"/>
  <c r="C4"/>
  <c r="B4"/>
  <c r="H80" i="13"/>
  <c r="G80"/>
  <c r="B80"/>
  <c r="H79"/>
  <c r="G79"/>
  <c r="B79"/>
  <c r="H78"/>
  <c r="G78"/>
  <c r="B78"/>
  <c r="H77"/>
  <c r="G77"/>
  <c r="B77"/>
  <c r="H76"/>
  <c r="G76"/>
  <c r="B76"/>
  <c r="H75"/>
  <c r="G75"/>
  <c r="B75"/>
  <c r="H74"/>
  <c r="G74"/>
  <c r="B74"/>
  <c r="H73"/>
  <c r="G73"/>
  <c r="B73"/>
  <c r="H72"/>
  <c r="G72"/>
  <c r="B72"/>
  <c r="H71"/>
  <c r="G71"/>
  <c r="B71"/>
  <c r="G69"/>
  <c r="A69"/>
  <c r="A68"/>
  <c r="A67"/>
  <c r="D66"/>
  <c r="C66"/>
  <c r="A66"/>
  <c r="G57"/>
  <c r="E56"/>
  <c r="E55"/>
  <c r="E54"/>
  <c r="E53"/>
  <c r="E52"/>
  <c r="E51"/>
  <c r="E50"/>
  <c r="E49"/>
  <c r="E48"/>
  <c r="E47"/>
  <c r="G45"/>
  <c r="A45"/>
  <c r="A44"/>
  <c r="A43"/>
  <c r="D42"/>
  <c r="C42"/>
  <c r="A42"/>
  <c r="K31"/>
  <c r="J31"/>
  <c r="I31"/>
  <c r="H31"/>
  <c r="G31"/>
  <c r="F31"/>
  <c r="E31"/>
  <c r="D31"/>
  <c r="C31"/>
  <c r="B31"/>
  <c r="K30"/>
  <c r="J30"/>
  <c r="I30"/>
  <c r="H30"/>
  <c r="G30"/>
  <c r="F30"/>
  <c r="E30"/>
  <c r="D30"/>
  <c r="C30"/>
  <c r="B30"/>
  <c r="K29"/>
  <c r="J29"/>
  <c r="I29"/>
  <c r="H29"/>
  <c r="G29"/>
  <c r="F29"/>
  <c r="E29"/>
  <c r="D29"/>
  <c r="C29"/>
  <c r="B29"/>
  <c r="A27"/>
  <c r="A6"/>
  <c r="A5"/>
  <c r="A4"/>
  <c r="D3"/>
  <c r="C3"/>
  <c r="A3"/>
  <c r="C70" i="12"/>
  <c r="B70"/>
  <c r="C69"/>
  <c r="B69"/>
  <c r="C68"/>
  <c r="B68"/>
  <c r="C67"/>
  <c r="B67"/>
  <c r="C66"/>
  <c r="B66"/>
  <c r="C65"/>
  <c r="B65"/>
  <c r="C64"/>
  <c r="B64"/>
  <c r="C63"/>
  <c r="B63"/>
  <c r="C62"/>
  <c r="B62"/>
  <c r="C61"/>
  <c r="B61"/>
  <c r="A59"/>
  <c r="A58"/>
  <c r="A57"/>
  <c r="D56"/>
  <c r="C56"/>
  <c r="A56"/>
  <c r="F44"/>
  <c r="D44"/>
  <c r="B44"/>
  <c r="F43"/>
  <c r="D43"/>
  <c r="B43"/>
  <c r="F42"/>
  <c r="D42"/>
  <c r="B42"/>
  <c r="F41"/>
  <c r="D41"/>
  <c r="B41"/>
  <c r="F40"/>
  <c r="D40"/>
  <c r="B40"/>
  <c r="F39"/>
  <c r="D39"/>
  <c r="B39"/>
  <c r="F38"/>
  <c r="D38"/>
  <c r="B38"/>
  <c r="F37"/>
  <c r="D37"/>
  <c r="B37"/>
  <c r="F36"/>
  <c r="D36"/>
  <c r="B36"/>
  <c r="F35"/>
  <c r="D35"/>
  <c r="B35"/>
  <c r="A32"/>
  <c r="A31"/>
  <c r="A30"/>
  <c r="D29"/>
  <c r="C29"/>
  <c r="A29"/>
  <c r="J17"/>
  <c r="J16"/>
  <c r="J15"/>
  <c r="J14"/>
  <c r="J13"/>
  <c r="J12"/>
  <c r="J11"/>
  <c r="J10"/>
  <c r="J9"/>
  <c r="J8"/>
  <c r="A6"/>
  <c r="A5"/>
  <c r="A4"/>
  <c r="D3"/>
  <c r="C3"/>
  <c r="A3"/>
  <c r="H75" i="11"/>
  <c r="G75"/>
  <c r="B75"/>
  <c r="H74"/>
  <c r="G74"/>
  <c r="B74"/>
  <c r="H73"/>
  <c r="G73"/>
  <c r="B73"/>
  <c r="H72"/>
  <c r="G72"/>
  <c r="B72"/>
  <c r="H71"/>
  <c r="G71"/>
  <c r="B71"/>
  <c r="H70"/>
  <c r="G70"/>
  <c r="B70"/>
  <c r="H69"/>
  <c r="G69"/>
  <c r="B69"/>
  <c r="H68"/>
  <c r="G68"/>
  <c r="B68"/>
  <c r="H67"/>
  <c r="G67"/>
  <c r="B67"/>
  <c r="H66"/>
  <c r="G66"/>
  <c r="B66"/>
  <c r="G64"/>
  <c r="A64"/>
  <c r="A63"/>
  <c r="A62"/>
  <c r="D61"/>
  <c r="C61"/>
  <c r="A61"/>
  <c r="G54"/>
  <c r="E53"/>
  <c r="E52"/>
  <c r="E51"/>
  <c r="E50"/>
  <c r="E49"/>
  <c r="E48"/>
  <c r="E47"/>
  <c r="E46"/>
  <c r="E45"/>
  <c r="E44"/>
  <c r="G42"/>
  <c r="A42"/>
  <c r="A41"/>
  <c r="A40"/>
  <c r="D39"/>
  <c r="C39"/>
  <c r="A39"/>
  <c r="K29"/>
  <c r="J29"/>
  <c r="I29"/>
  <c r="H29"/>
  <c r="G29"/>
  <c r="F29"/>
  <c r="E29"/>
  <c r="D29"/>
  <c r="C29"/>
  <c r="B29"/>
  <c r="K28"/>
  <c r="J28"/>
  <c r="I28"/>
  <c r="H28"/>
  <c r="G28"/>
  <c r="F28"/>
  <c r="E28"/>
  <c r="D28"/>
  <c r="C28"/>
  <c r="B28"/>
  <c r="K27"/>
  <c r="J27"/>
  <c r="I27"/>
  <c r="H27"/>
  <c r="G27"/>
  <c r="F27"/>
  <c r="E27"/>
  <c r="D27"/>
  <c r="C27"/>
  <c r="B27"/>
  <c r="A25"/>
  <c r="A6"/>
  <c r="A5"/>
  <c r="A4"/>
  <c r="D3"/>
  <c r="C3"/>
  <c r="A3"/>
  <c r="C59" i="10"/>
  <c r="B59"/>
  <c r="C58"/>
  <c r="B58"/>
  <c r="C57"/>
  <c r="B57"/>
  <c r="C56"/>
  <c r="B56"/>
  <c r="C55"/>
  <c r="B55"/>
  <c r="C54"/>
  <c r="B54"/>
  <c r="C53"/>
  <c r="B53"/>
  <c r="C52"/>
  <c r="B52"/>
  <c r="C51"/>
  <c r="B51"/>
  <c r="C50"/>
  <c r="B50"/>
  <c r="A48"/>
  <c r="A47"/>
  <c r="A46"/>
  <c r="D45"/>
  <c r="C45"/>
  <c r="A45"/>
  <c r="F36"/>
  <c r="D36"/>
  <c r="B36"/>
  <c r="F35"/>
  <c r="D35"/>
  <c r="B35"/>
  <c r="F34"/>
  <c r="D34"/>
  <c r="B34"/>
  <c r="F33"/>
  <c r="D33"/>
  <c r="B33"/>
  <c r="F32"/>
  <c r="D32"/>
  <c r="B32"/>
  <c r="F31"/>
  <c r="D31"/>
  <c r="B31"/>
  <c r="F30"/>
  <c r="D30"/>
  <c r="B30"/>
  <c r="F29"/>
  <c r="D29"/>
  <c r="B29"/>
  <c r="F28"/>
  <c r="D28"/>
  <c r="B28"/>
  <c r="F27"/>
  <c r="D27"/>
  <c r="B27"/>
  <c r="A25"/>
  <c r="A24"/>
  <c r="A23"/>
  <c r="D22"/>
  <c r="C22"/>
  <c r="A22"/>
  <c r="J12"/>
  <c r="H12"/>
  <c r="J11"/>
  <c r="H11"/>
  <c r="J10"/>
  <c r="H10"/>
  <c r="J9"/>
  <c r="H9"/>
  <c r="J8"/>
  <c r="H8"/>
  <c r="A6"/>
  <c r="A5"/>
  <c r="A4"/>
  <c r="D3"/>
  <c r="C3"/>
  <c r="A3"/>
  <c r="D26" i="8"/>
  <c r="F25"/>
  <c r="E25"/>
  <c r="F24"/>
  <c r="E24"/>
  <c r="F23"/>
  <c r="E23"/>
  <c r="F22"/>
  <c r="E22"/>
  <c r="F21"/>
  <c r="E21"/>
  <c r="F20"/>
  <c r="E20"/>
  <c r="G18"/>
  <c r="F18"/>
  <c r="D18"/>
  <c r="C18"/>
  <c r="B18"/>
  <c r="G17"/>
  <c r="F17"/>
  <c r="D17"/>
  <c r="C17"/>
  <c r="B17"/>
  <c r="G16"/>
  <c r="F16"/>
  <c r="D16"/>
  <c r="C16"/>
  <c r="B16"/>
  <c r="G15"/>
  <c r="F15"/>
  <c r="D15"/>
  <c r="C15"/>
  <c r="B15"/>
  <c r="G14"/>
  <c r="F14"/>
  <c r="D14"/>
  <c r="C14"/>
  <c r="B14"/>
  <c r="G13"/>
  <c r="F13"/>
  <c r="D13"/>
  <c r="C13"/>
  <c r="B13"/>
  <c r="G12"/>
  <c r="F12"/>
  <c r="G11"/>
  <c r="F11"/>
  <c r="C8"/>
  <c r="A7"/>
  <c r="A6"/>
  <c r="A5"/>
  <c r="A4"/>
  <c r="A3"/>
  <c r="M25" i="31"/>
  <c r="L25"/>
  <c r="K25"/>
  <c r="J25"/>
  <c r="I25"/>
  <c r="H25"/>
  <c r="G25"/>
  <c r="F25"/>
  <c r="E25"/>
  <c r="M24"/>
  <c r="L24"/>
  <c r="K24"/>
  <c r="J24"/>
  <c r="I24"/>
  <c r="H24"/>
  <c r="G24"/>
  <c r="F24"/>
  <c r="E24"/>
  <c r="M23"/>
  <c r="L23"/>
  <c r="K23"/>
  <c r="J23"/>
  <c r="I23"/>
  <c r="H23"/>
  <c r="G23"/>
  <c r="F23"/>
  <c r="E23"/>
  <c r="M22"/>
  <c r="L22"/>
  <c r="K22"/>
  <c r="J22"/>
  <c r="I22"/>
  <c r="H22"/>
  <c r="G22"/>
  <c r="F22"/>
  <c r="E22"/>
  <c r="M21"/>
  <c r="L21"/>
  <c r="K21"/>
  <c r="J21"/>
  <c r="I21"/>
  <c r="H21"/>
  <c r="G21"/>
  <c r="F21"/>
  <c r="E21"/>
  <c r="M20"/>
  <c r="L20"/>
  <c r="K20"/>
  <c r="J20"/>
  <c r="I20"/>
  <c r="H20"/>
  <c r="G20"/>
  <c r="F20"/>
  <c r="E20"/>
  <c r="M18"/>
  <c r="L18"/>
  <c r="K18"/>
  <c r="J18"/>
  <c r="I18"/>
  <c r="H18"/>
  <c r="G18"/>
  <c r="F18"/>
  <c r="E18"/>
  <c r="D18"/>
  <c r="C18"/>
  <c r="B18"/>
  <c r="M17"/>
  <c r="L17"/>
  <c r="K17"/>
  <c r="J17"/>
  <c r="I17"/>
  <c r="H17"/>
  <c r="G17"/>
  <c r="F17"/>
  <c r="E17"/>
  <c r="D17"/>
  <c r="C17"/>
  <c r="B17"/>
  <c r="M16"/>
  <c r="L16"/>
  <c r="K16"/>
  <c r="J16"/>
  <c r="I16"/>
  <c r="H16"/>
  <c r="G16"/>
  <c r="F16"/>
  <c r="E16"/>
  <c r="D16"/>
  <c r="C16"/>
  <c r="B16"/>
  <c r="M15"/>
  <c r="L15"/>
  <c r="K15"/>
  <c r="J15"/>
  <c r="I15"/>
  <c r="H15"/>
  <c r="G15"/>
  <c r="F15"/>
  <c r="E15"/>
  <c r="D15"/>
  <c r="C15"/>
  <c r="B15"/>
  <c r="M14"/>
  <c r="L14"/>
  <c r="K14"/>
  <c r="J14"/>
  <c r="I14"/>
  <c r="H14"/>
  <c r="G14"/>
  <c r="F14"/>
  <c r="E14"/>
  <c r="D14"/>
  <c r="C14"/>
  <c r="B14"/>
  <c r="M13"/>
  <c r="L13"/>
  <c r="K13"/>
  <c r="J13"/>
  <c r="I13"/>
  <c r="H13"/>
  <c r="G13"/>
  <c r="F13"/>
  <c r="E13"/>
  <c r="D13"/>
  <c r="C13"/>
  <c r="B13"/>
  <c r="M12"/>
  <c r="L12"/>
  <c r="K12"/>
  <c r="J12"/>
  <c r="I12"/>
  <c r="H12"/>
  <c r="G12"/>
  <c r="F12"/>
  <c r="E12"/>
  <c r="M11"/>
  <c r="L11"/>
  <c r="K11"/>
  <c r="J11"/>
  <c r="I11"/>
  <c r="H11"/>
  <c r="G11"/>
  <c r="F11"/>
  <c r="E11"/>
  <c r="A9"/>
  <c r="C8"/>
  <c r="A7"/>
  <c r="A6"/>
  <c r="A5"/>
  <c r="A4"/>
  <c r="J12" i="42"/>
  <c r="H12"/>
  <c r="J11"/>
  <c r="H11"/>
  <c r="J10"/>
  <c r="H10"/>
  <c r="J9"/>
  <c r="H9"/>
  <c r="J8"/>
  <c r="H8"/>
  <c r="A5"/>
  <c r="D90" i="4"/>
  <c r="F89"/>
  <c r="E89"/>
  <c r="F88"/>
  <c r="E88"/>
  <c r="F87"/>
  <c r="E87"/>
  <c r="F86"/>
  <c r="E86"/>
  <c r="F85"/>
  <c r="E85"/>
  <c r="F84"/>
  <c r="E84"/>
  <c r="G82"/>
  <c r="F82"/>
  <c r="D82"/>
  <c r="C82"/>
  <c r="B82"/>
  <c r="G81"/>
  <c r="F81"/>
  <c r="D81"/>
  <c r="C81"/>
  <c r="B81"/>
  <c r="G80"/>
  <c r="F80"/>
  <c r="D80"/>
  <c r="C80"/>
  <c r="B80"/>
  <c r="G79"/>
  <c r="F79"/>
  <c r="D79"/>
  <c r="C79"/>
  <c r="B79"/>
  <c r="G78"/>
  <c r="F78"/>
  <c r="D78"/>
  <c r="C78"/>
  <c r="B78"/>
  <c r="G77"/>
  <c r="F77"/>
  <c r="D77"/>
  <c r="C77"/>
  <c r="B77"/>
  <c r="G76"/>
  <c r="F76"/>
  <c r="D76"/>
  <c r="C76"/>
  <c r="B76"/>
  <c r="G75"/>
  <c r="F75"/>
  <c r="D75"/>
  <c r="C75"/>
  <c r="B75"/>
  <c r="G74"/>
  <c r="F74"/>
  <c r="D74"/>
  <c r="C74"/>
  <c r="B74"/>
  <c r="G73"/>
  <c r="F73"/>
  <c r="D73"/>
  <c r="C73"/>
  <c r="B73"/>
  <c r="G72"/>
  <c r="F72"/>
  <c r="D72"/>
  <c r="C72"/>
  <c r="B72"/>
  <c r="G71"/>
  <c r="F71"/>
  <c r="D71"/>
  <c r="C71"/>
  <c r="B71"/>
  <c r="G70"/>
  <c r="F70"/>
  <c r="D70"/>
  <c r="C70"/>
  <c r="B70"/>
  <c r="G69"/>
  <c r="F69"/>
  <c r="D69"/>
  <c r="C69"/>
  <c r="B69"/>
  <c r="G68"/>
  <c r="F68"/>
  <c r="D68"/>
  <c r="C68"/>
  <c r="B68"/>
  <c r="G67"/>
  <c r="F67"/>
  <c r="D67"/>
  <c r="C67"/>
  <c r="B67"/>
  <c r="G66"/>
  <c r="F66"/>
  <c r="D66"/>
  <c r="C66"/>
  <c r="B66"/>
  <c r="G65"/>
  <c r="F65"/>
  <c r="D65"/>
  <c r="C65"/>
  <c r="B65"/>
  <c r="G64"/>
  <c r="F64"/>
  <c r="D64"/>
  <c r="C64"/>
  <c r="B64"/>
  <c r="G63"/>
  <c r="F63"/>
  <c r="D63"/>
  <c r="C63"/>
  <c r="B63"/>
  <c r="G62"/>
  <c r="F62"/>
  <c r="D62"/>
  <c r="C62"/>
  <c r="B62"/>
  <c r="G61"/>
  <c r="F61"/>
  <c r="D61"/>
  <c r="C61"/>
  <c r="B61"/>
  <c r="G60"/>
  <c r="F60"/>
  <c r="D60"/>
  <c r="C60"/>
  <c r="B60"/>
  <c r="G59"/>
  <c r="F59"/>
  <c r="D59"/>
  <c r="C59"/>
  <c r="B59"/>
  <c r="G58"/>
  <c r="F58"/>
  <c r="D58"/>
  <c r="C58"/>
  <c r="B58"/>
  <c r="G57"/>
  <c r="F57"/>
  <c r="D57"/>
  <c r="C57"/>
  <c r="B57"/>
  <c r="G56"/>
  <c r="F56"/>
  <c r="D56"/>
  <c r="C56"/>
  <c r="B56"/>
  <c r="G55"/>
  <c r="F55"/>
  <c r="D55"/>
  <c r="C55"/>
  <c r="B55"/>
  <c r="G54"/>
  <c r="F54"/>
  <c r="D54"/>
  <c r="C54"/>
  <c r="B54"/>
  <c r="G53"/>
  <c r="F53"/>
  <c r="D53"/>
  <c r="C53"/>
  <c r="B53"/>
  <c r="G52"/>
  <c r="F52"/>
  <c r="D52"/>
  <c r="C52"/>
  <c r="B52"/>
  <c r="G51"/>
  <c r="F51"/>
  <c r="D51"/>
  <c r="C51"/>
  <c r="B51"/>
  <c r="G50"/>
  <c r="F50"/>
  <c r="D50"/>
  <c r="C50"/>
  <c r="B50"/>
  <c r="G49"/>
  <c r="F49"/>
  <c r="D49"/>
  <c r="C49"/>
  <c r="B49"/>
  <c r="G48"/>
  <c r="F48"/>
  <c r="D48"/>
  <c r="C48"/>
  <c r="B48"/>
  <c r="G47"/>
  <c r="F47"/>
  <c r="D47"/>
  <c r="C47"/>
  <c r="B47"/>
  <c r="G46"/>
  <c r="F46"/>
  <c r="D46"/>
  <c r="C46"/>
  <c r="B46"/>
  <c r="G45"/>
  <c r="F45"/>
  <c r="D45"/>
  <c r="C45"/>
  <c r="B45"/>
  <c r="G44"/>
  <c r="F44"/>
  <c r="D44"/>
  <c r="C44"/>
  <c r="B44"/>
  <c r="G43"/>
  <c r="F43"/>
  <c r="D43"/>
  <c r="C43"/>
  <c r="B43"/>
  <c r="G42"/>
  <c r="F42"/>
  <c r="D42"/>
  <c r="C42"/>
  <c r="B42"/>
  <c r="G41"/>
  <c r="F41"/>
  <c r="D41"/>
  <c r="C41"/>
  <c r="B41"/>
  <c r="G40"/>
  <c r="F40"/>
  <c r="D40"/>
  <c r="C40"/>
  <c r="B40"/>
  <c r="G39"/>
  <c r="F39"/>
  <c r="D39"/>
  <c r="C39"/>
  <c r="B39"/>
  <c r="G38"/>
  <c r="F38"/>
  <c r="D38"/>
  <c r="C38"/>
  <c r="B38"/>
  <c r="G37"/>
  <c r="F37"/>
  <c r="D37"/>
  <c r="C37"/>
  <c r="B37"/>
  <c r="G36"/>
  <c r="F36"/>
  <c r="D36"/>
  <c r="C36"/>
  <c r="B36"/>
  <c r="G35"/>
  <c r="F35"/>
  <c r="D35"/>
  <c r="C35"/>
  <c r="B35"/>
  <c r="G34"/>
  <c r="F34"/>
  <c r="D34"/>
  <c r="C34"/>
  <c r="B34"/>
  <c r="G33"/>
  <c r="F33"/>
  <c r="D33"/>
  <c r="C33"/>
  <c r="B33"/>
  <c r="G32"/>
  <c r="F32"/>
  <c r="D32"/>
  <c r="C32"/>
  <c r="B32"/>
  <c r="G31"/>
  <c r="F31"/>
  <c r="D31"/>
  <c r="C31"/>
  <c r="B31"/>
  <c r="G30"/>
  <c r="F30"/>
  <c r="D30"/>
  <c r="C30"/>
  <c r="B30"/>
  <c r="G29"/>
  <c r="F29"/>
  <c r="D29"/>
  <c r="C29"/>
  <c r="B29"/>
  <c r="G28"/>
  <c r="F28"/>
  <c r="D28"/>
  <c r="C28"/>
  <c r="B28"/>
  <c r="G27"/>
  <c r="F27"/>
  <c r="D27"/>
  <c r="C27"/>
  <c r="B27"/>
  <c r="G26"/>
  <c r="F26"/>
  <c r="D26"/>
  <c r="C26"/>
  <c r="B26"/>
  <c r="G25"/>
  <c r="F25"/>
  <c r="D25"/>
  <c r="C25"/>
  <c r="B25"/>
  <c r="G24"/>
  <c r="F24"/>
  <c r="D24"/>
  <c r="C24"/>
  <c r="B24"/>
  <c r="G23"/>
  <c r="F23"/>
  <c r="D23"/>
  <c r="C23"/>
  <c r="B23"/>
  <c r="G22"/>
  <c r="F22"/>
  <c r="D22"/>
  <c r="C22"/>
  <c r="B22"/>
  <c r="G21"/>
  <c r="F21"/>
  <c r="D21"/>
  <c r="C21"/>
  <c r="B21"/>
  <c r="G20"/>
  <c r="F20"/>
  <c r="D20"/>
  <c r="C20"/>
  <c r="B20"/>
  <c r="G19"/>
  <c r="F19"/>
  <c r="D19"/>
  <c r="C19"/>
  <c r="B19"/>
  <c r="G18"/>
  <c r="F18"/>
  <c r="D18"/>
  <c r="C18"/>
  <c r="B18"/>
  <c r="G17"/>
  <c r="F17"/>
  <c r="D17"/>
  <c r="C17"/>
  <c r="B17"/>
  <c r="G16"/>
  <c r="F16"/>
  <c r="D16"/>
  <c r="C16"/>
  <c r="B16"/>
  <c r="G15"/>
  <c r="F15"/>
  <c r="D15"/>
  <c r="C15"/>
  <c r="B15"/>
  <c r="G14"/>
  <c r="F14"/>
  <c r="D14"/>
  <c r="C14"/>
  <c r="B14"/>
  <c r="G13"/>
  <c r="F13"/>
  <c r="D13"/>
  <c r="C13"/>
  <c r="B13"/>
  <c r="G12"/>
  <c r="F12"/>
  <c r="G11"/>
  <c r="F11"/>
  <c r="A9"/>
  <c r="C8"/>
  <c r="A7"/>
  <c r="A6"/>
  <c r="A5"/>
  <c r="A4"/>
  <c r="J43" i="28"/>
  <c r="J42"/>
  <c r="H42"/>
  <c r="G42"/>
  <c r="F42"/>
  <c r="E42"/>
  <c r="D42"/>
  <c r="K41"/>
  <c r="J41"/>
  <c r="I41"/>
  <c r="H41"/>
  <c r="G41"/>
  <c r="F41"/>
  <c r="E41"/>
  <c r="D41"/>
  <c r="K40"/>
  <c r="J40"/>
  <c r="I40"/>
  <c r="H40"/>
  <c r="G40"/>
  <c r="F40"/>
  <c r="E40"/>
  <c r="D40"/>
  <c r="K39"/>
  <c r="K42" s="1"/>
  <c r="K43" s="1"/>
  <c r="J39"/>
  <c r="I39"/>
  <c r="I42" s="1"/>
  <c r="I43" s="1"/>
  <c r="H39"/>
  <c r="G39"/>
  <c r="F39"/>
  <c r="E39"/>
  <c r="D39"/>
  <c r="L38"/>
  <c r="K38"/>
  <c r="J38"/>
  <c r="I38"/>
  <c r="H38"/>
  <c r="G38"/>
  <c r="F38"/>
  <c r="E38"/>
  <c r="D38"/>
  <c r="L37"/>
  <c r="L36"/>
  <c r="L35"/>
  <c r="L34"/>
  <c r="L33"/>
  <c r="L41" s="1"/>
  <c r="L32"/>
  <c r="L31"/>
  <c r="L30"/>
  <c r="L29"/>
  <c r="L28"/>
  <c r="L27"/>
  <c r="L26"/>
  <c r="L25"/>
  <c r="L24"/>
  <c r="L23"/>
  <c r="L22"/>
  <c r="L21"/>
  <c r="L20"/>
  <c r="L19"/>
  <c r="L18"/>
  <c r="L17"/>
  <c r="L16"/>
  <c r="L15"/>
  <c r="L14"/>
  <c r="L13"/>
  <c r="L12"/>
  <c r="K12"/>
  <c r="I12"/>
  <c r="H12"/>
  <c r="G12"/>
  <c r="F12"/>
  <c r="E12"/>
  <c r="L11"/>
  <c r="K11"/>
  <c r="I11"/>
  <c r="H11"/>
  <c r="G11"/>
  <c r="F11"/>
  <c r="E11"/>
  <c r="A7"/>
  <c r="A4"/>
  <c r="K43" i="27"/>
  <c r="J43"/>
  <c r="I43"/>
  <c r="H43"/>
  <c r="E43"/>
  <c r="D43"/>
  <c r="K42"/>
  <c r="J42"/>
  <c r="I42"/>
  <c r="H42"/>
  <c r="E42"/>
  <c r="D42"/>
  <c r="K41"/>
  <c r="J41"/>
  <c r="I41"/>
  <c r="H41"/>
  <c r="F41"/>
  <c r="E41"/>
  <c r="D41"/>
  <c r="K40"/>
  <c r="J40"/>
  <c r="I40"/>
  <c r="H40"/>
  <c r="E40"/>
  <c r="K39"/>
  <c r="J39"/>
  <c r="I39"/>
  <c r="H39"/>
  <c r="G39"/>
  <c r="F39"/>
  <c r="E39"/>
  <c r="D39"/>
  <c r="K38"/>
  <c r="J38"/>
  <c r="I38"/>
  <c r="H38"/>
  <c r="F38"/>
  <c r="F40" s="1"/>
  <c r="E38"/>
  <c r="D38"/>
  <c r="L37"/>
  <c r="K37"/>
  <c r="E37"/>
  <c r="L36"/>
  <c r="K36"/>
  <c r="E36"/>
  <c r="L35"/>
  <c r="K35"/>
  <c r="E35"/>
  <c r="L34"/>
  <c r="K34"/>
  <c r="E34"/>
  <c r="K33"/>
  <c r="G33"/>
  <c r="G41" s="1"/>
  <c r="E33"/>
  <c r="L32"/>
  <c r="K32"/>
  <c r="G32"/>
  <c r="E32"/>
  <c r="L31"/>
  <c r="K31"/>
  <c r="G31"/>
  <c r="E31"/>
  <c r="L30"/>
  <c r="K30"/>
  <c r="G30"/>
  <c r="E30"/>
  <c r="L29"/>
  <c r="E29"/>
  <c r="L28"/>
  <c r="K28"/>
  <c r="G28"/>
  <c r="E28"/>
  <c r="L27"/>
  <c r="K27"/>
  <c r="G27"/>
  <c r="E27"/>
  <c r="L26"/>
  <c r="K26"/>
  <c r="G26"/>
  <c r="E26"/>
  <c r="L25"/>
  <c r="K25"/>
  <c r="G25"/>
  <c r="E25"/>
  <c r="L24"/>
  <c r="K24"/>
  <c r="G24"/>
  <c r="E24"/>
  <c r="L23"/>
  <c r="K23"/>
  <c r="G23"/>
  <c r="E23"/>
  <c r="L22"/>
  <c r="K22"/>
  <c r="G22"/>
  <c r="E22"/>
  <c r="L21"/>
  <c r="K21"/>
  <c r="G21"/>
  <c r="E21"/>
  <c r="L20"/>
  <c r="K20"/>
  <c r="G20"/>
  <c r="E20"/>
  <c r="L19"/>
  <c r="K19"/>
  <c r="G19"/>
  <c r="E19"/>
  <c r="E18"/>
  <c r="L17"/>
  <c r="K17"/>
  <c r="E17"/>
  <c r="L16"/>
  <c r="G16"/>
  <c r="E16"/>
  <c r="L15"/>
  <c r="K15"/>
  <c r="G15"/>
  <c r="E15"/>
  <c r="L14"/>
  <c r="K14"/>
  <c r="G14"/>
  <c r="E14"/>
  <c r="L13"/>
  <c r="K13"/>
  <c r="G13"/>
  <c r="E13"/>
  <c r="L12"/>
  <c r="K12"/>
  <c r="J12"/>
  <c r="I12"/>
  <c r="H12"/>
  <c r="G12"/>
  <c r="F12"/>
  <c r="E12"/>
  <c r="D12"/>
  <c r="K11"/>
  <c r="A7"/>
  <c r="A4"/>
  <c r="M43" i="3"/>
  <c r="L43"/>
  <c r="K43"/>
  <c r="J43"/>
  <c r="I43"/>
  <c r="H43"/>
  <c r="G43"/>
  <c r="F43"/>
  <c r="E43"/>
  <c r="D43"/>
  <c r="M42"/>
  <c r="L42"/>
  <c r="K42"/>
  <c r="J42"/>
  <c r="I42"/>
  <c r="H42"/>
  <c r="G42"/>
  <c r="F42"/>
  <c r="E42"/>
  <c r="D42"/>
  <c r="M41"/>
  <c r="L41"/>
  <c r="K41"/>
  <c r="J41"/>
  <c r="I41"/>
  <c r="H41"/>
  <c r="G41"/>
  <c r="F41"/>
  <c r="E41"/>
  <c r="D41"/>
  <c r="M40"/>
  <c r="L40"/>
  <c r="K40"/>
  <c r="J40"/>
  <c r="I40"/>
  <c r="H40"/>
  <c r="G40"/>
  <c r="F40"/>
  <c r="E40"/>
  <c r="D40"/>
  <c r="M39"/>
  <c r="L39"/>
  <c r="K39"/>
  <c r="J39"/>
  <c r="I39"/>
  <c r="H39"/>
  <c r="G39"/>
  <c r="F39"/>
  <c r="E39"/>
  <c r="D39"/>
  <c r="M38"/>
  <c r="L38"/>
  <c r="K38"/>
  <c r="J38"/>
  <c r="I38"/>
  <c r="H38"/>
  <c r="G38"/>
  <c r="F38"/>
  <c r="E38"/>
  <c r="D38"/>
  <c r="M37"/>
  <c r="L37"/>
  <c r="I37"/>
  <c r="F37"/>
  <c r="M36"/>
  <c r="L36"/>
  <c r="I36"/>
  <c r="F36"/>
  <c r="M35"/>
  <c r="L35"/>
  <c r="I35"/>
  <c r="F35"/>
  <c r="M34"/>
  <c r="L34"/>
  <c r="I34"/>
  <c r="F34"/>
  <c r="M33"/>
  <c r="L33"/>
  <c r="I33"/>
  <c r="F33"/>
  <c r="M32"/>
  <c r="L32"/>
  <c r="I32"/>
  <c r="F32"/>
  <c r="M31"/>
  <c r="L31"/>
  <c r="I31"/>
  <c r="F31"/>
  <c r="M30"/>
  <c r="L30"/>
  <c r="I30"/>
  <c r="F30"/>
  <c r="M29"/>
  <c r="L29"/>
  <c r="I29"/>
  <c r="F29"/>
  <c r="M28"/>
  <c r="L28"/>
  <c r="I28"/>
  <c r="F28"/>
  <c r="M27"/>
  <c r="L27"/>
  <c r="I27"/>
  <c r="F27"/>
  <c r="M26"/>
  <c r="L26"/>
  <c r="I26"/>
  <c r="F26"/>
  <c r="M25"/>
  <c r="L25"/>
  <c r="I25"/>
  <c r="F25"/>
  <c r="M24"/>
  <c r="L24"/>
  <c r="I24"/>
  <c r="F24"/>
  <c r="M23"/>
  <c r="L23"/>
  <c r="I23"/>
  <c r="F23"/>
  <c r="M22"/>
  <c r="L22"/>
  <c r="I22"/>
  <c r="F22"/>
  <c r="M21"/>
  <c r="L21"/>
  <c r="I21"/>
  <c r="F21"/>
  <c r="M20"/>
  <c r="L20"/>
  <c r="I20"/>
  <c r="F20"/>
  <c r="M19"/>
  <c r="L19"/>
  <c r="I19"/>
  <c r="F19"/>
  <c r="M18"/>
  <c r="L18"/>
  <c r="I18"/>
  <c r="F18"/>
  <c r="M17"/>
  <c r="L17"/>
  <c r="I17"/>
  <c r="F17"/>
  <c r="M15"/>
  <c r="L15"/>
  <c r="I15"/>
  <c r="F15"/>
  <c r="M14"/>
  <c r="L14"/>
  <c r="I14"/>
  <c r="F14"/>
  <c r="M13"/>
  <c r="L13"/>
  <c r="I13"/>
  <c r="F13"/>
  <c r="M12"/>
  <c r="L12"/>
  <c r="K12"/>
  <c r="J12"/>
  <c r="I12"/>
  <c r="H12"/>
  <c r="G12"/>
  <c r="F12"/>
  <c r="E12"/>
  <c r="D12"/>
  <c r="L11"/>
  <c r="I11"/>
  <c r="A7"/>
  <c r="A6"/>
  <c r="A4"/>
  <c r="L32" i="26"/>
  <c r="J32"/>
  <c r="I32"/>
  <c r="H32"/>
  <c r="G32"/>
  <c r="F32"/>
  <c r="E32"/>
  <c r="D32"/>
  <c r="C32"/>
  <c r="J31"/>
  <c r="J30"/>
  <c r="J29"/>
  <c r="J28"/>
  <c r="J27"/>
  <c r="J20"/>
  <c r="I20"/>
  <c r="H20"/>
  <c r="G20"/>
  <c r="F20"/>
  <c r="E20"/>
  <c r="D20"/>
  <c r="C20"/>
  <c r="J19"/>
  <c r="I19"/>
  <c r="H19"/>
  <c r="G19"/>
  <c r="F19"/>
  <c r="E19"/>
  <c r="D19"/>
  <c r="J18"/>
  <c r="I18"/>
  <c r="H18"/>
  <c r="G18"/>
  <c r="F18"/>
  <c r="E18"/>
  <c r="D18"/>
  <c r="J17"/>
  <c r="I17"/>
  <c r="H17"/>
  <c r="G17"/>
  <c r="F17"/>
  <c r="E17"/>
  <c r="D17"/>
  <c r="J16"/>
  <c r="I16"/>
  <c r="H16"/>
  <c r="G16"/>
  <c r="F16"/>
  <c r="E16"/>
  <c r="D16"/>
  <c r="J15"/>
  <c r="I15"/>
  <c r="H15"/>
  <c r="G15"/>
  <c r="F15"/>
  <c r="E15"/>
  <c r="D15"/>
  <c r="J9"/>
  <c r="I9"/>
  <c r="H9"/>
  <c r="G9"/>
  <c r="F9"/>
  <c r="E9"/>
  <c r="D9"/>
  <c r="C9"/>
  <c r="J8"/>
  <c r="J7"/>
  <c r="J6"/>
  <c r="J5"/>
  <c r="J4"/>
  <c r="L40" i="28" l="1"/>
  <c r="L39"/>
  <c r="F42" i="27"/>
  <c r="F43" s="1"/>
  <c r="L33"/>
  <c r="G38"/>
  <c r="G40" s="1"/>
  <c r="G42" s="1"/>
  <c r="G43" s="1"/>
  <c r="L42" i="28" l="1"/>
  <c r="L39" i="27"/>
  <c r="L38"/>
  <c r="L40" s="1"/>
  <c r="L41"/>
  <c r="L42" l="1"/>
  <c r="L43" s="1"/>
</calcChain>
</file>

<file path=xl/sharedStrings.xml><?xml version="1.0" encoding="utf-8"?>
<sst xmlns="http://schemas.openxmlformats.org/spreadsheetml/2006/main" count="1594" uniqueCount="616">
  <si>
    <t>Sl. No.</t>
  </si>
  <si>
    <t>Register No.</t>
  </si>
  <si>
    <t>Name of the Student</t>
  </si>
  <si>
    <t>You are requested to FILL YELLOW background CELLS in respective pages</t>
  </si>
  <si>
    <t>478CS20001</t>
  </si>
  <si>
    <t>Anusha Acharya</t>
  </si>
  <si>
    <t>No. of Students</t>
  </si>
  <si>
    <t>Example: 65</t>
  </si>
  <si>
    <t>478CS20002</t>
  </si>
  <si>
    <t>John Ratan Menezes</t>
  </si>
  <si>
    <t>Semester with Program Name</t>
  </si>
  <si>
    <t>I SEM DCS</t>
  </si>
  <si>
    <t>Example: I SEM DCS</t>
  </si>
  <si>
    <t>478CS20003</t>
  </si>
  <si>
    <t>Kiran G Shat</t>
  </si>
  <si>
    <t>Program Name (Department)</t>
  </si>
  <si>
    <t>COMPUTER SCIENCE</t>
  </si>
  <si>
    <t>Example: COMPUTER SCIENCE</t>
  </si>
  <si>
    <t>478CS20004</t>
  </si>
  <si>
    <t>Mohammed Aman</t>
  </si>
  <si>
    <t>Course Name with Course Code</t>
  </si>
  <si>
    <t>Engineering Mathematics-I</t>
  </si>
  <si>
    <t>Example: MATHS 15SC02M</t>
  </si>
  <si>
    <t>478CS20005</t>
  </si>
  <si>
    <t>Sachin Bhat</t>
  </si>
  <si>
    <t>Course Co-ordinator</t>
  </si>
  <si>
    <t>SRILAXMI</t>
  </si>
  <si>
    <t>Example: RAGHAVENDRA BHAT N</t>
  </si>
  <si>
    <t>478CS20006</t>
  </si>
  <si>
    <t>Sooraj Kumar</t>
  </si>
  <si>
    <t>Year</t>
  </si>
  <si>
    <t>2020-21 (ODD)</t>
  </si>
  <si>
    <t>Example: 2015-16 (EVEN)</t>
  </si>
  <si>
    <t>Sem</t>
  </si>
  <si>
    <t>Example: 1</t>
  </si>
  <si>
    <t>FUNDAMENTALS OF COMPUTERS</t>
  </si>
  <si>
    <t>SRINATH</t>
  </si>
  <si>
    <t>ENVIRONMENT SUSTAINABILITY</t>
  </si>
  <si>
    <t>ROHINI D</t>
  </si>
  <si>
    <t>Note: .Since some yellow Background cells are merged, dragging these cells for copy purpose may lead to improper cell alignment</t>
  </si>
  <si>
    <t>FOR PRACTICAL SUBJECT PLEASE ENTER THE COURSE DETAILS HERE</t>
  </si>
  <si>
    <t>III SEM DCS</t>
  </si>
  <si>
    <t>COMPUTER SCIENCE &amp; ENGINEERING</t>
  </si>
  <si>
    <t>IT SKILLS- 15CS20</t>
  </si>
  <si>
    <t>Example:BASIC SCIENC LAB 15SC02M</t>
  </si>
  <si>
    <t>HAMEESH</t>
  </si>
  <si>
    <t>GIVEN FOR 200 MARKS in SYLLABUS</t>
  </si>
  <si>
    <t>Unit No</t>
  </si>
  <si>
    <t>Unit Title</t>
  </si>
  <si>
    <t>Teaching Hours</t>
  </si>
  <si>
    <t>R</t>
  </si>
  <si>
    <t>U</t>
  </si>
  <si>
    <t>A</t>
  </si>
  <si>
    <t>AL</t>
  </si>
  <si>
    <t>E</t>
  </si>
  <si>
    <t>C</t>
  </si>
  <si>
    <t>TOTAL</t>
  </si>
  <si>
    <t>Total</t>
  </si>
  <si>
    <t>FOR THREE  SESSIONAL 90 MARKS (IF REQUIRED-ROUND TO WHOLE NUMBER AND BALANCE THE TOTAL</t>
  </si>
  <si>
    <t>Calculation for Sessional Mark Distibution - Example</t>
  </si>
  <si>
    <t>Simple Example for All Three Sessionals</t>
  </si>
  <si>
    <t>Rounded Portions Shown in Green Color Fillings</t>
  </si>
  <si>
    <t>Marks Rounded</t>
  </si>
  <si>
    <t>Marks Distribution in ThreeTests</t>
  </si>
  <si>
    <t>T1</t>
  </si>
  <si>
    <t>T2</t>
  </si>
  <si>
    <t>T3</t>
  </si>
  <si>
    <t>22 (5R + 13U + 4A)</t>
  </si>
  <si>
    <t>8 (5R + 3U)</t>
  </si>
  <si>
    <t>15 (10U + 5A)</t>
  </si>
  <si>
    <t>13 (2R + 9U + 2A)</t>
  </si>
  <si>
    <t>2 (2R)</t>
  </si>
  <si>
    <t>16 (3R + 9U + 4A)</t>
  </si>
  <si>
    <t>14 (3R + 9U + 2A)</t>
  </si>
  <si>
    <t>Sessional Questions Should Contains These Key Words according to the Cognetive Levels (R, U, A, AL, E, C) Asked in the Syllabus (Search for More Keywords in Google, ask for Blooms Taxonomy / Revised Blooms Taxonomy)</t>
  </si>
  <si>
    <t xml:space="preserve">Remembering ( R ) </t>
  </si>
  <si>
    <t>Understanding ( U )</t>
  </si>
  <si>
    <t>Applying ( A )</t>
  </si>
  <si>
    <t>Analyzing ( AL )</t>
  </si>
  <si>
    <t>Evaluating ( E )</t>
  </si>
  <si>
    <t xml:space="preserve">Creating ( C ) </t>
  </si>
  <si>
    <t>Choose</t>
  </si>
  <si>
    <t>Classify</t>
  </si>
  <si>
    <t>Apply</t>
  </si>
  <si>
    <t>Analyze</t>
  </si>
  <si>
    <t>Agree</t>
  </si>
  <si>
    <t>Adapt</t>
  </si>
  <si>
    <t>Define</t>
  </si>
  <si>
    <t>Compare</t>
  </si>
  <si>
    <t>Build</t>
  </si>
  <si>
    <t>Assume</t>
  </si>
  <si>
    <t>Appraise</t>
  </si>
  <si>
    <t>Find</t>
  </si>
  <si>
    <t>Contrast</t>
  </si>
  <si>
    <t>Categorize</t>
  </si>
  <si>
    <t>Assess</t>
  </si>
  <si>
    <t>Change</t>
  </si>
  <si>
    <t>How</t>
  </si>
  <si>
    <t>Demonstrate</t>
  </si>
  <si>
    <t>Construct</t>
  </si>
  <si>
    <t>Award</t>
  </si>
  <si>
    <t>Label</t>
  </si>
  <si>
    <t>Explain</t>
  </si>
  <si>
    <t>Develop</t>
  </si>
  <si>
    <t>Combine</t>
  </si>
  <si>
    <t>List</t>
  </si>
  <si>
    <t>Extend</t>
  </si>
  <si>
    <t>Experiment with</t>
  </si>
  <si>
    <t>Conclusion</t>
  </si>
  <si>
    <t>Compile</t>
  </si>
  <si>
    <t>Match</t>
  </si>
  <si>
    <t>Illustrate</t>
  </si>
  <si>
    <t>Identify</t>
  </si>
  <si>
    <t>Conclude</t>
  </si>
  <si>
    <t>Compose</t>
  </si>
  <si>
    <t>Name</t>
  </si>
  <si>
    <t>Infer</t>
  </si>
  <si>
    <t>Interview</t>
  </si>
  <si>
    <t>Discover</t>
  </si>
  <si>
    <t>Criteria</t>
  </si>
  <si>
    <t>Omit</t>
  </si>
  <si>
    <t>Interpret</t>
  </si>
  <si>
    <t>Make</t>
  </si>
  <si>
    <t>Dissect</t>
  </si>
  <si>
    <t>Criticize</t>
  </si>
  <si>
    <t>Create</t>
  </si>
  <si>
    <t>Recall</t>
  </si>
  <si>
    <t>Outline</t>
  </si>
  <si>
    <t>of</t>
  </si>
  <si>
    <t>Distinguish</t>
  </si>
  <si>
    <t>Decide</t>
  </si>
  <si>
    <t>Delete</t>
  </si>
  <si>
    <t>Relate</t>
  </si>
  <si>
    <t>Model</t>
  </si>
  <si>
    <t>Divide</t>
  </si>
  <si>
    <t>Deduct</t>
  </si>
  <si>
    <t>Design</t>
  </si>
  <si>
    <t>Select</t>
  </si>
  <si>
    <t>Rephrase</t>
  </si>
  <si>
    <t>Organize</t>
  </si>
  <si>
    <t>Examine</t>
  </si>
  <si>
    <t>Defend</t>
  </si>
  <si>
    <t>Show</t>
  </si>
  <si>
    <t>Plan</t>
  </si>
  <si>
    <t>Function</t>
  </si>
  <si>
    <t>Determine</t>
  </si>
  <si>
    <t>Discuss</t>
  </si>
  <si>
    <t>Spell</t>
  </si>
  <si>
    <t>Summarize</t>
  </si>
  <si>
    <t>Inference</t>
  </si>
  <si>
    <t>Disprove</t>
  </si>
  <si>
    <t>Elaborate</t>
  </si>
  <si>
    <t>Tell</t>
  </si>
  <si>
    <t>Translate</t>
  </si>
  <si>
    <t>Solve</t>
  </si>
  <si>
    <t>Inspect</t>
  </si>
  <si>
    <t>Estimate</t>
  </si>
  <si>
    <t>What</t>
  </si>
  <si>
    <t>Utilize</t>
  </si>
  <si>
    <t>Evaluate</t>
  </si>
  <si>
    <t>Formulate</t>
  </si>
  <si>
    <t>When</t>
  </si>
  <si>
    <t>Motive</t>
  </si>
  <si>
    <t>Happen</t>
  </si>
  <si>
    <t>Where</t>
  </si>
  <si>
    <t>Relationships</t>
  </si>
  <si>
    <t>Importance</t>
  </si>
  <si>
    <t>Imagine</t>
  </si>
  <si>
    <t>Which</t>
  </si>
  <si>
    <t>Simplify</t>
  </si>
  <si>
    <t>Influence</t>
  </si>
  <si>
    <t>Improve</t>
  </si>
  <si>
    <t>Who</t>
  </si>
  <si>
    <t>Survey</t>
  </si>
  <si>
    <t>Invent</t>
  </si>
  <si>
    <t>Why</t>
  </si>
  <si>
    <t>Take part in</t>
  </si>
  <si>
    <t>Judge</t>
  </si>
  <si>
    <t>Make up</t>
  </si>
  <si>
    <t>Test for</t>
  </si>
  <si>
    <t>Justify</t>
  </si>
  <si>
    <t>Maximize</t>
  </si>
  <si>
    <t>Theme</t>
  </si>
  <si>
    <t>Mark</t>
  </si>
  <si>
    <t>Minimize</t>
  </si>
  <si>
    <t>Measure</t>
  </si>
  <si>
    <t>Modify</t>
  </si>
  <si>
    <t>Opinion</t>
  </si>
  <si>
    <t>Original</t>
  </si>
  <si>
    <t>Perceive</t>
  </si>
  <si>
    <t>Originate</t>
  </si>
  <si>
    <t>Prioritize</t>
  </si>
  <si>
    <t>Prove</t>
  </si>
  <si>
    <t>Predict</t>
  </si>
  <si>
    <t>Rate</t>
  </si>
  <si>
    <t>Propose</t>
  </si>
  <si>
    <t>Recommend</t>
  </si>
  <si>
    <t>Solution</t>
  </si>
  <si>
    <t>Rule on</t>
  </si>
  <si>
    <t>Suppose</t>
  </si>
  <si>
    <t>Support</t>
  </si>
  <si>
    <t>Test</t>
  </si>
  <si>
    <t>Value</t>
  </si>
  <si>
    <t>Theory</t>
  </si>
  <si>
    <t xml:space="preserve">INDIRA SHIVA RAO POLYTECHNIC, PERAMPALLY,UDUPI </t>
  </si>
  <si>
    <t xml:space="preserve"> INTERNAL QUALITY ASSURANCE CELL</t>
  </si>
  <si>
    <t>CONTINUOUS INTERNAL EVALUATION (CIE) - Written Tests</t>
  </si>
  <si>
    <t>Course Coordinator: THASWI SHETTY</t>
  </si>
  <si>
    <t>Class Strength</t>
  </si>
  <si>
    <t>YEAR 2023-2024 (ODD)</t>
  </si>
  <si>
    <t>CIE  - Written Test-1</t>
  </si>
  <si>
    <t>CIE  Written Test-2</t>
  </si>
  <si>
    <t>CIE -      Written Test-3</t>
  </si>
  <si>
    <t>CIE-Average of Written Tests</t>
  </si>
  <si>
    <t>Register Number</t>
  </si>
  <si>
    <t>Student Name</t>
  </si>
  <si>
    <t>CO1</t>
  </si>
  <si>
    <t>CO2</t>
  </si>
  <si>
    <t>CO3</t>
  </si>
  <si>
    <t>CO4</t>
  </si>
  <si>
    <t>CO5</t>
  </si>
  <si>
    <t>TEST</t>
  </si>
  <si>
    <t> </t>
  </si>
  <si>
    <t>MAXIUM MARKS</t>
  </si>
  <si>
    <t>TARGET VALUE</t>
  </si>
  <si>
    <t>478CS23001</t>
  </si>
  <si>
    <t>Adarsh C</t>
  </si>
  <si>
    <t>478CS23002</t>
  </si>
  <si>
    <t>Adarsha</t>
  </si>
  <si>
    <t>478CS23003</t>
  </si>
  <si>
    <t>Adesh</t>
  </si>
  <si>
    <t>478CS23004</t>
  </si>
  <si>
    <t>Adithya M S</t>
  </si>
  <si>
    <t>478CS23005</t>
  </si>
  <si>
    <t>Ajay Prabhu</t>
  </si>
  <si>
    <t>478CS23006</t>
  </si>
  <si>
    <t>Deekshith H Naik</t>
  </si>
  <si>
    <t>478CS23007</t>
  </si>
  <si>
    <t>Gagan Nagesh Harikanth</t>
  </si>
  <si>
    <t>478CS23008</t>
  </si>
  <si>
    <t>Kevin Dsouza</t>
  </si>
  <si>
    <t>478CS23009</t>
  </si>
  <si>
    <t>Naksha</t>
  </si>
  <si>
    <t>478CS23010</t>
  </si>
  <si>
    <t>Nihal</t>
  </si>
  <si>
    <t>478CS23011</t>
  </si>
  <si>
    <t>Nisha Poojary</t>
  </si>
  <si>
    <t>478CS23012</t>
  </si>
  <si>
    <t>Nishanth</t>
  </si>
  <si>
    <t>478CS23013</t>
  </si>
  <si>
    <t>P V Manasa</t>
  </si>
  <si>
    <t>478CS23014</t>
  </si>
  <si>
    <t>Pavan</t>
  </si>
  <si>
    <t>478CS23015</t>
  </si>
  <si>
    <t>Prathviraj</t>
  </si>
  <si>
    <t>478CS23016</t>
  </si>
  <si>
    <t>Sagar</t>
  </si>
  <si>
    <t>478CS23017</t>
  </si>
  <si>
    <t>Saleem</t>
  </si>
  <si>
    <t>478CS23018</t>
  </si>
  <si>
    <t>Shashanka</t>
  </si>
  <si>
    <t>478CS23019</t>
  </si>
  <si>
    <t>Shivaraj Naik</t>
  </si>
  <si>
    <t>478CS23020</t>
  </si>
  <si>
    <t>Shreyas</t>
  </si>
  <si>
    <t>478CS23021</t>
  </si>
  <si>
    <t>Sourabh</t>
  </si>
  <si>
    <t>478CS23022</t>
  </si>
  <si>
    <t>Tanish Shriyan</t>
  </si>
  <si>
    <t>478CS23023</t>
  </si>
  <si>
    <t>Veerendra Nagappa Devadiga</t>
  </si>
  <si>
    <t>478CS23024</t>
  </si>
  <si>
    <t>Veeresh</t>
  </si>
  <si>
    <t>478CS23025</t>
  </si>
  <si>
    <t>Vishwas</t>
  </si>
  <si>
    <t>CLASS AVERAGE</t>
  </si>
  <si>
    <t>ATTAINMENT LEVEL – 1 (60%)</t>
  </si>
  <si>
    <t>ATTAINMENT LEVEL – 2 (70%)</t>
  </si>
  <si>
    <t>ATTAINMENT LEVEL – 3 (80%)</t>
  </si>
  <si>
    <t>UNIT CO Attainment level</t>
  </si>
  <si>
    <t>COURSE COORDINATOR                                                               PROGRAM COORDINATOR                                                                 PRINCIPAL</t>
  </si>
  <si>
    <t>CONTINUOUS INTERNAL EVALUATION (CIE) - Quiz/MCQ, Open Book Test, Student Activity/Assignment</t>
  </si>
  <si>
    <t>Course Coordinator:THASWI</t>
  </si>
  <si>
    <t>Course Name with Course Code: FUNDAMENTAL OF COMPUTERS (20CS11T)</t>
  </si>
  <si>
    <t xml:space="preserve">Class Strength: </t>
  </si>
  <si>
    <t>Year:2023-24</t>
  </si>
  <si>
    <t>CIE  - MCQ/QUIZ</t>
  </si>
  <si>
    <t>CIE - Open Book Test</t>
  </si>
  <si>
    <t>CIE Activity/Assignment</t>
  </si>
  <si>
    <t>CIE-Average of 4,5,6</t>
  </si>
  <si>
    <t>COURSE COORDINATOR                                                                                                                                                         PROGRAM COORDINATOR</t>
  </si>
  <si>
    <t>CONTINUOUS INTERNAL EVALUATION (CIE)</t>
  </si>
  <si>
    <t>Course Coordinator: Thaswi</t>
  </si>
  <si>
    <t>Course Name &amp; Course Code: Fundamentals of Computer ( 20CS11T)</t>
  </si>
  <si>
    <t>Class Strength: 25</t>
  </si>
  <si>
    <t>CIE Assignment - 1, 2, 3 - Written Tests</t>
  </si>
  <si>
    <t>CIE Assignment - 4, 5, 6 Quiz/MCQ, Open Book Test, Activity/Assignment</t>
  </si>
  <si>
    <t>WT-1</t>
  </si>
  <si>
    <t>WT-2</t>
  </si>
  <si>
    <t>WT-3</t>
  </si>
  <si>
    <t>AS-4</t>
  </si>
  <si>
    <t>AS-5</t>
  </si>
  <si>
    <t>AS-6</t>
  </si>
  <si>
    <t>L</t>
  </si>
  <si>
    <t>COURSE COORDINATOR                                                                            PROGRAM COORDINATOR                                                              PRINCIPAL</t>
  </si>
  <si>
    <t>N.R.A.M. POLYTECHNIC, NITTE – 574 110</t>
  </si>
  <si>
    <t xml:space="preserve">Class Strenth: </t>
  </si>
  <si>
    <t>SEE Exam</t>
  </si>
  <si>
    <t>CIE</t>
  </si>
  <si>
    <t>Total Marks</t>
  </si>
  <si>
    <t>CO1-5</t>
  </si>
  <si>
    <t>COURSE OUT COME ATTAINMENT ( 60% of Attainment level + 40% Attainment level) </t>
  </si>
  <si>
    <t>Course Outcome Attainment Sheet - CIE</t>
  </si>
  <si>
    <t>BRANCH / SEMESTER: ISEM CS</t>
  </si>
  <si>
    <t>COURSE CODE: 20CS11T</t>
  </si>
  <si>
    <t>INSTITUTION CODE: 478</t>
  </si>
  <si>
    <t>Name of the Course Co-ordinator:THASWI</t>
  </si>
  <si>
    <t>No of students:25</t>
  </si>
  <si>
    <t>CO</t>
  </si>
  <si>
    <t>Written Test-1
(30)
Class Avg.</t>
  </si>
  <si>
    <t>Written Test-2
(30)
Class Avg.</t>
  </si>
  <si>
    <t>Written Test-3
(30)
Class Avg.</t>
  </si>
  <si>
    <t>MCQ/Quiz
(20)
Class Avg.</t>
  </si>
  <si>
    <t>Open Book Test 
(20)
Class Avg.</t>
  </si>
  <si>
    <t>Student Activity/Assignment
(20) 
Class Avg.</t>
  </si>
  <si>
    <t>CIE
Class Avg. 
(50)</t>
  </si>
  <si>
    <t>Adapted Target</t>
  </si>
  <si>
    <t>Gap (if any)</t>
  </si>
  <si>
    <t>Action initiated to fill the gap</t>
  </si>
  <si>
    <t>2.94/20</t>
  </si>
  <si>
    <t>6.28/8</t>
  </si>
  <si>
    <t>REVISION DONE</t>
  </si>
  <si>
    <t>0.58/10</t>
  </si>
  <si>
    <t>2.16/11</t>
  </si>
  <si>
    <t>10.64/20</t>
  </si>
  <si>
    <t>6.16/7</t>
  </si>
  <si>
    <t>5.96/19</t>
  </si>
  <si>
    <t>5.12/15</t>
  </si>
  <si>
    <t>13.12/20</t>
  </si>
  <si>
    <t>4.32/5</t>
  </si>
  <si>
    <t>CIE Assignment - 1, 2 - Written Tests</t>
  </si>
  <si>
    <t>CIE Assignment - 3, 4, 5 Skill Tests</t>
  </si>
  <si>
    <t>CIE Assignment - 6 - Student Activity</t>
  </si>
  <si>
    <t>ST-3</t>
  </si>
  <si>
    <t>ST-4</t>
  </si>
  <si>
    <t>ST-5</t>
  </si>
  <si>
    <t>AS</t>
  </si>
  <si>
    <t>CLASS STRENGTH</t>
  </si>
  <si>
    <t>SBTE EXAM</t>
  </si>
  <si>
    <t>CONTINUOUS INTERNAL EVALUATION</t>
  </si>
  <si>
    <t>SEE</t>
  </si>
  <si>
    <t>COURSE OUT COME ATTAINMENT ( 60% of Attainment level + 40% Attainment level)</t>
  </si>
  <si>
    <t>YEAR</t>
  </si>
  <si>
    <t>BRANCH / SEMESTER</t>
  </si>
  <si>
    <t>COURSE WITH CODE</t>
  </si>
  <si>
    <t>INSTITUTION CODE</t>
  </si>
  <si>
    <t>8.83/20</t>
  </si>
  <si>
    <t>17.83/20</t>
  </si>
  <si>
    <t>2.58/10</t>
  </si>
  <si>
    <t>5.50/10</t>
  </si>
  <si>
    <t>15.50/20</t>
  </si>
  <si>
    <t>12.17/20</t>
  </si>
  <si>
    <t>6.33/10</t>
  </si>
  <si>
    <t>6/20</t>
  </si>
  <si>
    <t>13.67/20</t>
  </si>
  <si>
    <t>Course Outcome Attainment Sheet - CIE-SBTE</t>
  </si>
  <si>
    <r>
      <rPr>
        <b/>
        <sz val="10"/>
        <rFont val="Times New Roman"/>
        <charset val="1"/>
      </rPr>
      <t xml:space="preserve">CIE (50)
</t>
    </r>
    <r>
      <rPr>
        <b/>
        <sz val="10"/>
        <rFont val="Times New Roman"/>
        <charset val="134"/>
      </rPr>
      <t>Class Avg.</t>
    </r>
  </si>
  <si>
    <r>
      <rPr>
        <b/>
        <sz val="10"/>
        <rFont val="Times New Roman"/>
        <charset val="1"/>
      </rPr>
      <t xml:space="preserve">SEE (50)
</t>
    </r>
    <r>
      <rPr>
        <b/>
        <sz val="10"/>
        <rFont val="Times New Roman"/>
        <charset val="134"/>
      </rPr>
      <t>Class Avg.</t>
    </r>
  </si>
  <si>
    <t>Direct CO Attainment</t>
  </si>
  <si>
    <t>Adopted Target</t>
  </si>
  <si>
    <t>CO6</t>
  </si>
  <si>
    <t>CO7</t>
  </si>
  <si>
    <t>CO8</t>
  </si>
  <si>
    <t>CO9</t>
  </si>
  <si>
    <t>CO10</t>
  </si>
  <si>
    <t>ACTION PLAN – THEORY</t>
  </si>
  <si>
    <t>Target</t>
  </si>
  <si>
    <t>CO-Attainment GAP</t>
  </si>
  <si>
    <t>Action proposed to Bridge the Gap</t>
  </si>
  <si>
    <t>Modification of Target</t>
  </si>
  <si>
    <t>CO – PO MAPPING</t>
  </si>
  <si>
    <t>CREDITS:</t>
  </si>
  <si>
    <t>PO1</t>
  </si>
  <si>
    <t>PO2</t>
  </si>
  <si>
    <t>PO3</t>
  </si>
  <si>
    <t>PO4</t>
  </si>
  <si>
    <t>PO5</t>
  </si>
  <si>
    <t>PO6</t>
  </si>
  <si>
    <t>PO7</t>
  </si>
  <si>
    <t>PO8</t>
  </si>
  <si>
    <t>PO9</t>
  </si>
  <si>
    <t>PO10</t>
  </si>
  <si>
    <t>X</t>
  </si>
  <si>
    <t xml:space="preserve">Programme Outcome Attainment </t>
  </si>
  <si>
    <t>Porogram 
Outcomes</t>
  </si>
  <si>
    <t>%</t>
  </si>
  <si>
    <t>Mapping Level</t>
  </si>
  <si>
    <t>PO Attainment</t>
  </si>
  <si>
    <t xml:space="preserve">CO – PO – MAPPING </t>
  </si>
  <si>
    <t>COS</t>
  </si>
  <si>
    <t>POS</t>
  </si>
  <si>
    <t>CL</t>
  </si>
  <si>
    <t>Class Sessions</t>
  </si>
  <si>
    <t>Course Outcome Attainment</t>
  </si>
  <si>
    <t>A1</t>
  </si>
  <si>
    <t>Remember ( R )</t>
  </si>
  <si>
    <t>Understand ( U )</t>
  </si>
  <si>
    <t>Apply ( AP )</t>
  </si>
  <si>
    <t>Analyze ( AL )</t>
  </si>
  <si>
    <t>Evaluate ( E )</t>
  </si>
  <si>
    <t>Create ( C )</t>
  </si>
  <si>
    <t>Written Test - 1
(20)
Class Avg.</t>
  </si>
  <si>
    <t>Written Test - 2
(20)
Class Avg.</t>
  </si>
  <si>
    <t>Skill Test - 1
(20)
Class Avg.</t>
  </si>
  <si>
    <t>Skill Test - 2
(20)
Class Avg.</t>
  </si>
  <si>
    <t>Skill Test - 3
(20)
Class Avg.</t>
  </si>
  <si>
    <t>Student Activity
(20)
Class Avg.</t>
  </si>
  <si>
    <r>
      <rPr>
        <b/>
        <sz val="10"/>
        <rFont val="Times New Roman"/>
        <charset val="1"/>
      </rPr>
      <t xml:space="preserve">CIE
</t>
    </r>
    <r>
      <rPr>
        <b/>
        <sz val="10"/>
        <rFont val="Times New Roman"/>
        <charset val="134"/>
      </rPr>
      <t>Class Avg. 
(50)</t>
    </r>
  </si>
  <si>
    <t>Gap (If Any)</t>
  </si>
  <si>
    <t>Note:Please Double the SBTE Class AVG marks as it is conducted for 50 marks (N36 to N45)</t>
  </si>
  <si>
    <t>ACTION PLAN – LABORATORY</t>
  </si>
  <si>
    <t>Program Outcome Attainment</t>
  </si>
  <si>
    <t>Lab Session</t>
  </si>
  <si>
    <t xml:space="preserve"> A. About Course (After undergoing)</t>
  </si>
  <si>
    <t xml:space="preserve"> B. Delivery of Instructions</t>
  </si>
  <si>
    <t xml:space="preserve"> C. Assessment</t>
  </si>
  <si>
    <t>Aspects of fundamentals covered in the Course</t>
  </si>
  <si>
    <t>Distribution of  contents in  the Course</t>
  </si>
  <si>
    <t>Coverage of modern / advanced topics in the Course</t>
  </si>
  <si>
    <t>Benefit you derived  from the Course</t>
  </si>
  <si>
    <t>Enhancement  of  skill base in Course outcomes</t>
  </si>
  <si>
    <t>Availability of text books / study materials</t>
  </si>
  <si>
    <t xml:space="preserve">Attainment of Course outcomes </t>
  </si>
  <si>
    <t>Delivery of lecture by focusing on curriculum</t>
  </si>
  <si>
    <r>
      <rPr>
        <b/>
        <sz val="12"/>
        <color indexed="8"/>
        <rFont val="Times New Roman"/>
        <charset val="134"/>
      </rPr>
      <t xml:space="preserve">Clarity in course content </t>
    </r>
    <r>
      <rPr>
        <b/>
        <sz val="10"/>
        <rFont val="Arial"/>
        <charset val="134"/>
      </rPr>
      <t xml:space="preserve">instructions delivery </t>
    </r>
  </si>
  <si>
    <t>Pace of the Teaching</t>
  </si>
  <si>
    <t>Use of innovative teaching methods</t>
  </si>
  <si>
    <t>Skills of linking the course to practical situations</t>
  </si>
  <si>
    <t>Conduct of class room discussions</t>
  </si>
  <si>
    <t>Accessibility of teacher for clearing the doubts</t>
  </si>
  <si>
    <t xml:space="preserve">Availability of teacher/instructor in the whole duration of laboratory hours/work shop practice </t>
  </si>
  <si>
    <t xml:space="preserve">Guidance given to  the students in conducting experiments/shop practices through set of instructions or demonstrations </t>
  </si>
  <si>
    <t>Conduct of  Continuous Internal Evaluation (CIE) as per curriculum schedule</t>
  </si>
  <si>
    <t>Coverage of course contents in IA Tests as per course outcomes</t>
  </si>
  <si>
    <t>Guidance / Attention paid by the teacher towards academically under performed students in IA tests / assignments / student activity  and conduct of remedial drill / test</t>
  </si>
  <si>
    <t>Level of fairness exhibited by the teacher in the evaluation of IA test/Assignment/Quiz etc.</t>
  </si>
  <si>
    <t xml:space="preserve">Regularity in assessment and evaluation of laboratory log books / practical records / work shop records. </t>
  </si>
  <si>
    <t>Conduct of Student activities and evaluation of activity records</t>
  </si>
  <si>
    <t>Roll. No.</t>
  </si>
  <si>
    <t>Please add the rows before 70 if you want more rows and Drag. Or delete entire rows if you do not require above all rows.</t>
  </si>
  <si>
    <t>GOVERNMENT OF KARNATAKA</t>
  </si>
  <si>
    <t>Department of Technical Education</t>
  </si>
  <si>
    <t>INTERNAL QUALITY ASSURANCE CELL</t>
  </si>
  <si>
    <r>
      <rPr>
        <b/>
        <sz val="12"/>
        <color indexed="8"/>
        <rFont val="Times New Roman"/>
        <charset val="1"/>
      </rPr>
      <t xml:space="preserve">COURSE SURVEY QUESTIONNAIRE (MID - </t>
    </r>
    <r>
      <rPr>
        <b/>
        <sz val="11"/>
        <color indexed="8"/>
        <rFont val="Times New Roman"/>
        <charset val="1"/>
      </rPr>
      <t>SEMESTER</t>
    </r>
    <r>
      <rPr>
        <b/>
        <sz val="14"/>
        <color indexed="8"/>
        <rFont val="Times New Roman"/>
        <charset val="1"/>
      </rPr>
      <t>)</t>
    </r>
  </si>
  <si>
    <t>(With Effect From 2015-16 for C-15 curriculum)</t>
  </si>
  <si>
    <t>Name of the Polytechnic: N.R.A.M. POLYTECHNIC, NITTE – 574 110</t>
  </si>
  <si>
    <t>No. of Students given the feedback</t>
  </si>
  <si>
    <t>Rating: A: Excellent (5), B: Very Good (4), C: Good (3), D: Satisfactory (2), E: Poor (1)</t>
  </si>
  <si>
    <t>Result</t>
  </si>
  <si>
    <t>Level</t>
  </si>
  <si>
    <t xml:space="preserve"> A. About Course</t>
  </si>
  <si>
    <r>
      <rPr>
        <sz val="12"/>
        <color indexed="8"/>
        <rFont val="Arial"/>
        <charset val="134"/>
      </rPr>
      <t xml:space="preserve">Clarity in course content </t>
    </r>
    <r>
      <rPr>
        <sz val="10"/>
        <rFont val="Arial"/>
        <charset val="134"/>
      </rPr>
      <t xml:space="preserve">instructions delivery </t>
    </r>
  </si>
  <si>
    <t>SUM of A + B + C</t>
  </si>
  <si>
    <r>
      <rPr>
        <b/>
        <sz val="12"/>
        <color indexed="8"/>
        <rFont val="Times New Roman"/>
        <charset val="1"/>
      </rPr>
      <t>COURSE SURVEY QUESTIONNAIRE (</t>
    </r>
    <r>
      <rPr>
        <b/>
        <sz val="11"/>
        <color indexed="8"/>
        <rFont val="Times New Roman"/>
        <charset val="1"/>
      </rPr>
      <t>SEMESTER END</t>
    </r>
    <r>
      <rPr>
        <b/>
        <sz val="14"/>
        <color indexed="8"/>
        <rFont val="Times New Roman"/>
        <charset val="1"/>
      </rPr>
      <t>)</t>
    </r>
  </si>
  <si>
    <t>Grade Point</t>
  </si>
  <si>
    <t>Assigned Grade</t>
  </si>
  <si>
    <t>A+</t>
  </si>
  <si>
    <t>B+</t>
  </si>
  <si>
    <t>B</t>
  </si>
  <si>
    <t>C+</t>
  </si>
  <si>
    <t>D</t>
  </si>
  <si>
    <t>F</t>
  </si>
  <si>
    <t>Outstanding</t>
  </si>
  <si>
    <t>Excellent</t>
  </si>
  <si>
    <t>Very Good</t>
  </si>
  <si>
    <t>Good</t>
  </si>
  <si>
    <t>Above Average</t>
  </si>
  <si>
    <t>Average</t>
  </si>
  <si>
    <t>Satisfactory</t>
  </si>
  <si>
    <t>Fail</t>
  </si>
  <si>
    <t>Range of Marks</t>
  </si>
  <si>
    <t>91-100</t>
  </si>
  <si>
    <t>81-90</t>
  </si>
  <si>
    <t>71-80</t>
  </si>
  <si>
    <t>61-70</t>
  </si>
  <si>
    <t>51-60</t>
  </si>
  <si>
    <t>45-50</t>
  </si>
  <si>
    <t>40-44</t>
  </si>
  <si>
    <t>&lt;40</t>
  </si>
  <si>
    <t>Semester - I</t>
  </si>
  <si>
    <t>Course Codes</t>
  </si>
  <si>
    <t>CCode-11</t>
  </si>
  <si>
    <t>CCode-12</t>
  </si>
  <si>
    <t>CCode-13</t>
  </si>
  <si>
    <t>CCode-14</t>
  </si>
  <si>
    <t>CCode-15</t>
  </si>
  <si>
    <t>CCode-16</t>
  </si>
  <si>
    <t>CCode-17</t>
  </si>
  <si>
    <t>Course Names</t>
  </si>
  <si>
    <t>CName-11</t>
  </si>
  <si>
    <t>CName-12</t>
  </si>
  <si>
    <t>CName-13</t>
  </si>
  <si>
    <t>CName-14</t>
  </si>
  <si>
    <t>CName-15</t>
  </si>
  <si>
    <t>CName-16</t>
  </si>
  <si>
    <t>CName-17</t>
  </si>
  <si>
    <t>Credits</t>
  </si>
  <si>
    <t>Semester - II</t>
  </si>
  <si>
    <t>CCode-21</t>
  </si>
  <si>
    <t>CCode-22</t>
  </si>
  <si>
    <t>CCode-23</t>
  </si>
  <si>
    <t>CCode-24</t>
  </si>
  <si>
    <t>CCode-25</t>
  </si>
  <si>
    <t>CCode-26</t>
  </si>
  <si>
    <t>CCode-27</t>
  </si>
  <si>
    <t>CName-21</t>
  </si>
  <si>
    <t>CName-22</t>
  </si>
  <si>
    <t>CName-23</t>
  </si>
  <si>
    <t>CName-24</t>
  </si>
  <si>
    <t>CName-25</t>
  </si>
  <si>
    <t>CName-26</t>
  </si>
  <si>
    <t>CName-27</t>
  </si>
  <si>
    <t>Semester - III</t>
  </si>
  <si>
    <t>CCode-31</t>
  </si>
  <si>
    <t>CCode-32</t>
  </si>
  <si>
    <t>CCode-33</t>
  </si>
  <si>
    <t>CCode-34</t>
  </si>
  <si>
    <t>CCode-35</t>
  </si>
  <si>
    <t>CCode-36</t>
  </si>
  <si>
    <t>CCode-37</t>
  </si>
  <si>
    <t>CName-31</t>
  </si>
  <si>
    <t>CName-32</t>
  </si>
  <si>
    <t>CName-33</t>
  </si>
  <si>
    <t>CName-34</t>
  </si>
  <si>
    <t>CName-35</t>
  </si>
  <si>
    <t>CName-36</t>
  </si>
  <si>
    <t>CName-37</t>
  </si>
  <si>
    <t>Semester - IV</t>
  </si>
  <si>
    <t>CCode-41</t>
  </si>
  <si>
    <t>CCode-42</t>
  </si>
  <si>
    <t>CCode-43</t>
  </si>
  <si>
    <t>CCode-44</t>
  </si>
  <si>
    <t>CCode-45</t>
  </si>
  <si>
    <t>CCode-46</t>
  </si>
  <si>
    <t>CCode-47</t>
  </si>
  <si>
    <t>CName-41</t>
  </si>
  <si>
    <t>CName-42</t>
  </si>
  <si>
    <t>CName-43</t>
  </si>
  <si>
    <t>CName-44</t>
  </si>
  <si>
    <t>CName-45</t>
  </si>
  <si>
    <t>CName-46</t>
  </si>
  <si>
    <t>CName-47</t>
  </si>
  <si>
    <t>Semester - V</t>
  </si>
  <si>
    <t>CCode-51</t>
  </si>
  <si>
    <t>CCode-52</t>
  </si>
  <si>
    <t>CCode-53</t>
  </si>
  <si>
    <t>CCode-54</t>
  </si>
  <si>
    <t>CCode-55</t>
  </si>
  <si>
    <t>CCode-56</t>
  </si>
  <si>
    <t>CCode-57</t>
  </si>
  <si>
    <t>CName-51</t>
  </si>
  <si>
    <t>CName-52</t>
  </si>
  <si>
    <t>CName-53</t>
  </si>
  <si>
    <t>CName-54</t>
  </si>
  <si>
    <t>CName-55</t>
  </si>
  <si>
    <t>CName-56</t>
  </si>
  <si>
    <t>CName-57</t>
  </si>
  <si>
    <t>Semester - VI</t>
  </si>
  <si>
    <t>CCode-61</t>
  </si>
  <si>
    <t>CCode-62</t>
  </si>
  <si>
    <t>CCode-63</t>
  </si>
  <si>
    <t>CCode-64</t>
  </si>
  <si>
    <t>CCode-65</t>
  </si>
  <si>
    <t>CCode-66</t>
  </si>
  <si>
    <t>CCode-67</t>
  </si>
  <si>
    <t>CName-61</t>
  </si>
  <si>
    <t>CName-62</t>
  </si>
  <si>
    <t>CName-63</t>
  </si>
  <si>
    <t>CName-64</t>
  </si>
  <si>
    <t>CName-65</t>
  </si>
  <si>
    <t>CName-66</t>
  </si>
  <si>
    <t>CName-67</t>
  </si>
  <si>
    <t>Course Name:</t>
  </si>
  <si>
    <t>ALL SUBJECTS</t>
  </si>
  <si>
    <t>Semester:</t>
  </si>
  <si>
    <t>I Semester</t>
  </si>
  <si>
    <t>Programme:</t>
  </si>
  <si>
    <t>Class Strength:</t>
  </si>
  <si>
    <t>Please fill the Subject Code field which is in bottom of this page. (Do not include this row while taking the printout)</t>
  </si>
  <si>
    <t>SEE EXAM</t>
  </si>
  <si>
    <t>Total Marks Scored</t>
  </si>
  <si>
    <t>Grades Scored</t>
  </si>
  <si>
    <t>Grade Points</t>
  </si>
  <si>
    <t>SGPA</t>
  </si>
  <si>
    <t>IA1</t>
  </si>
  <si>
    <t>IA2</t>
  </si>
  <si>
    <t>IA3</t>
  </si>
  <si>
    <t>IA4</t>
  </si>
  <si>
    <t>IA5</t>
  </si>
  <si>
    <t>IA6</t>
  </si>
  <si>
    <t>IA7</t>
  </si>
  <si>
    <t>COURSE OUT COME ATTAINMENT ( 60% of SBTE Attainment level + 40% of CIE Attainment level)</t>
  </si>
  <si>
    <t xml:space="preserve">PROGRAMME OUT COME ATTAINMENT </t>
  </si>
  <si>
    <t>Course Code</t>
  </si>
  <si>
    <t>Course Name</t>
  </si>
  <si>
    <t>GRADE</t>
  </si>
  <si>
    <t>G-Points</t>
  </si>
  <si>
    <t>C2-01 - this is example</t>
  </si>
  <si>
    <t>C2-02</t>
  </si>
  <si>
    <t>C2-03</t>
  </si>
  <si>
    <t>C2-04</t>
  </si>
  <si>
    <t>C2-05</t>
  </si>
  <si>
    <t>C2-06</t>
  </si>
  <si>
    <t>C2-07</t>
  </si>
  <si>
    <t>II Semester</t>
  </si>
  <si>
    <t xml:space="preserve">COURSE COORDINATOR                                                        PROGRAM COORDINATOR                                       PRINCIPAL                                                                                                             </t>
  </si>
</sst>
</file>

<file path=xl/styles.xml><?xml version="1.0" encoding="utf-8"?>
<styleSheet xmlns="http://schemas.openxmlformats.org/spreadsheetml/2006/main">
  <numFmts count="2">
    <numFmt numFmtId="164" formatCode="mmm/yy"/>
    <numFmt numFmtId="165" formatCode="[$-F400]h:mm:ss\ AM/PM"/>
  </numFmts>
  <fonts count="43">
    <font>
      <sz val="10"/>
      <name val="Arial"/>
      <charset val="134"/>
    </font>
    <font>
      <b/>
      <sz val="10"/>
      <name val="Times New Roman"/>
      <charset val="1"/>
    </font>
    <font>
      <sz val="10"/>
      <name val="Times New Roman"/>
      <charset val="1"/>
    </font>
    <font>
      <b/>
      <sz val="10"/>
      <color indexed="8"/>
      <name val="Times New Roman"/>
      <charset val="1"/>
    </font>
    <font>
      <b/>
      <sz val="12"/>
      <name val="Times New Roman"/>
      <charset val="1"/>
    </font>
    <font>
      <sz val="10"/>
      <color indexed="8"/>
      <name val="Times New Roman"/>
      <charset val="1"/>
    </font>
    <font>
      <b/>
      <sz val="10"/>
      <name val="Times New Roman"/>
      <charset val="134"/>
    </font>
    <font>
      <b/>
      <sz val="10"/>
      <color indexed="8"/>
      <name val="Times New Roman"/>
      <charset val="134"/>
    </font>
    <font>
      <b/>
      <sz val="10"/>
      <name val="Arial"/>
      <charset val="134"/>
    </font>
    <font>
      <b/>
      <sz val="11"/>
      <name val="Times New Roman"/>
      <charset val="134"/>
    </font>
    <font>
      <b/>
      <sz val="12"/>
      <name val="Arial"/>
      <charset val="134"/>
    </font>
    <font>
      <b/>
      <sz val="11"/>
      <name val="Arial"/>
      <charset val="134"/>
    </font>
    <font>
      <sz val="12"/>
      <name val="Arial"/>
      <charset val="134"/>
    </font>
    <font>
      <b/>
      <sz val="12"/>
      <color indexed="8"/>
      <name val="Times New Roman"/>
      <charset val="134"/>
    </font>
    <font>
      <b/>
      <sz val="12"/>
      <color indexed="8"/>
      <name val="Arial"/>
      <charset val="134"/>
    </font>
    <font>
      <b/>
      <sz val="14"/>
      <name val="Arial"/>
      <charset val="134"/>
    </font>
    <font>
      <b/>
      <sz val="12"/>
      <color indexed="8"/>
      <name val="Times New Roman"/>
      <charset val="1"/>
    </font>
    <font>
      <b/>
      <sz val="14"/>
      <color indexed="8"/>
      <name val="Times New Roman"/>
      <charset val="1"/>
    </font>
    <font>
      <sz val="12"/>
      <color indexed="8"/>
      <name val="Arial"/>
      <charset val="134"/>
    </font>
    <font>
      <sz val="12"/>
      <name val="Times New Roman"/>
      <charset val="1"/>
    </font>
    <font>
      <b/>
      <sz val="14"/>
      <name val="Times New Roman"/>
      <charset val="1"/>
    </font>
    <font>
      <b/>
      <sz val="12"/>
      <name val="Times New Roman"/>
      <charset val="134"/>
    </font>
    <font>
      <sz val="16"/>
      <name val="Times New Roman"/>
      <charset val="1"/>
    </font>
    <font>
      <b/>
      <sz val="13"/>
      <name val="Times New Roman"/>
      <charset val="1"/>
    </font>
    <font>
      <sz val="12"/>
      <name val="Times New Roman"/>
      <charset val="134"/>
    </font>
    <font>
      <b/>
      <sz val="10"/>
      <color rgb="FFFF0000"/>
      <name val="Times New Roman"/>
      <charset val="1"/>
    </font>
    <font>
      <sz val="12"/>
      <color indexed="8"/>
      <name val="Times New Roman"/>
      <charset val="134"/>
    </font>
    <font>
      <sz val="10"/>
      <color rgb="FFFF0000"/>
      <name val="Arial"/>
      <charset val="134"/>
    </font>
    <font>
      <sz val="10"/>
      <color rgb="FFFF0000"/>
      <name val="Times New Roman"/>
      <charset val="1"/>
    </font>
    <font>
      <sz val="12"/>
      <color rgb="FFFF0000"/>
      <name val="Times New Roman"/>
      <charset val="134"/>
    </font>
    <font>
      <b/>
      <sz val="12"/>
      <color rgb="FFFF0000"/>
      <name val="Times New Roman"/>
      <charset val="1"/>
    </font>
    <font>
      <sz val="11"/>
      <name val="Calibri"/>
      <charset val="134"/>
    </font>
    <font>
      <sz val="12"/>
      <color rgb="FFFF0000"/>
      <name val="Times New Roman"/>
      <charset val="1"/>
    </font>
    <font>
      <sz val="16"/>
      <color theme="9" tint="-0.499984740745262"/>
      <name val="Arial"/>
      <charset val="134"/>
    </font>
    <font>
      <b/>
      <sz val="18"/>
      <color theme="9" tint="-0.249977111117893"/>
      <name val="Arial"/>
      <charset val="134"/>
    </font>
    <font>
      <sz val="10"/>
      <color theme="9" tint="-0.249977111117893"/>
      <name val="Arial"/>
      <charset val="134"/>
    </font>
    <font>
      <b/>
      <sz val="18"/>
      <name val="Arial"/>
      <charset val="134"/>
    </font>
    <font>
      <sz val="18"/>
      <name val="Arial"/>
      <charset val="134"/>
    </font>
    <font>
      <b/>
      <sz val="20"/>
      <name val="Arial"/>
      <charset val="134"/>
    </font>
    <font>
      <sz val="10"/>
      <name val="FreeSans"/>
      <charset val="134"/>
    </font>
    <font>
      <b/>
      <sz val="11"/>
      <color indexed="8"/>
      <name val="Times New Roman"/>
      <charset val="1"/>
    </font>
    <font>
      <sz val="10"/>
      <name val="Arial"/>
      <charset val="134"/>
    </font>
    <font>
      <b/>
      <sz val="12"/>
      <name val="Times New Roman"/>
      <family val="1"/>
    </font>
  </fonts>
  <fills count="55">
    <fill>
      <patternFill patternType="none"/>
    </fill>
    <fill>
      <patternFill patternType="gray125"/>
    </fill>
    <fill>
      <patternFill patternType="solid">
        <fgColor indexed="34"/>
        <bgColor indexed="13"/>
      </patternFill>
    </fill>
    <fill>
      <patternFill patternType="solid">
        <fgColor indexed="26"/>
        <bgColor indexed="27"/>
      </patternFill>
    </fill>
    <fill>
      <patternFill patternType="solid">
        <fgColor indexed="13"/>
        <bgColor indexed="34"/>
      </patternFill>
    </fill>
    <fill>
      <patternFill patternType="solid">
        <fgColor rgb="FFFFFF00"/>
        <bgColor indexed="64"/>
      </patternFill>
    </fill>
    <fill>
      <patternFill patternType="solid">
        <fgColor indexed="22"/>
        <bgColor indexed="31"/>
      </patternFill>
    </fill>
    <fill>
      <patternFill patternType="solid">
        <fgColor rgb="FFFFC000"/>
        <bgColor indexed="34"/>
      </patternFill>
    </fill>
    <fill>
      <patternFill patternType="solid">
        <fgColor rgb="FFFFC000"/>
        <bgColor indexed="64"/>
      </patternFill>
    </fill>
    <fill>
      <patternFill patternType="solid">
        <fgColor theme="0" tint="-0.14996795556505021"/>
        <bgColor indexed="34"/>
      </patternFill>
    </fill>
    <fill>
      <patternFill patternType="solid">
        <fgColor theme="3" tint="0.79995117038483843"/>
        <bgColor indexed="64"/>
      </patternFill>
    </fill>
    <fill>
      <patternFill patternType="solid">
        <fgColor theme="9" tint="0.59999389629810485"/>
        <bgColor indexed="64"/>
      </patternFill>
    </fill>
    <fill>
      <patternFill patternType="solid">
        <fgColor rgb="FF00B0F0"/>
        <bgColor indexed="64"/>
      </patternFill>
    </fill>
    <fill>
      <patternFill patternType="solid">
        <fgColor theme="6" tint="0.59999389629810485"/>
        <bgColor indexed="64"/>
      </patternFill>
    </fill>
    <fill>
      <patternFill patternType="solid">
        <fgColor theme="7" tint="0.79995117038483843"/>
        <bgColor indexed="64"/>
      </patternFill>
    </fill>
    <fill>
      <patternFill patternType="solid">
        <fgColor indexed="60"/>
        <bgColor indexed="10"/>
      </patternFill>
    </fill>
    <fill>
      <patternFill patternType="solid">
        <fgColor indexed="42"/>
        <bgColor indexed="45"/>
      </patternFill>
    </fill>
    <fill>
      <patternFill patternType="solid">
        <fgColor indexed="45"/>
        <bgColor indexed="42"/>
      </patternFill>
    </fill>
    <fill>
      <patternFill patternType="solid">
        <fgColor theme="0" tint="-0.249977111117893"/>
        <bgColor indexed="64"/>
      </patternFill>
    </fill>
    <fill>
      <patternFill patternType="solid">
        <fgColor theme="4" tint="0.39994506668294322"/>
        <bgColor indexed="64"/>
      </patternFill>
    </fill>
    <fill>
      <patternFill patternType="solid">
        <fgColor theme="0" tint="-0.34998626667073579"/>
        <bgColor indexed="64"/>
      </patternFill>
    </fill>
    <fill>
      <patternFill patternType="solid">
        <fgColor indexed="41"/>
        <bgColor indexed="27"/>
      </patternFill>
    </fill>
    <fill>
      <patternFill patternType="solid">
        <fgColor indexed="9"/>
        <bgColor indexed="26"/>
      </patternFill>
    </fill>
    <fill>
      <patternFill patternType="solid">
        <fgColor indexed="44"/>
        <bgColor indexed="49"/>
      </patternFill>
    </fill>
    <fill>
      <patternFill patternType="solid">
        <fgColor indexed="43"/>
        <bgColor indexed="42"/>
      </patternFill>
    </fill>
    <fill>
      <patternFill patternType="solid">
        <fgColor indexed="47"/>
        <bgColor indexed="41"/>
      </patternFill>
    </fill>
    <fill>
      <patternFill patternType="solid">
        <fgColor indexed="31"/>
        <bgColor indexed="22"/>
      </patternFill>
    </fill>
    <fill>
      <patternFill patternType="solid">
        <fgColor indexed="55"/>
        <bgColor indexed="29"/>
      </patternFill>
    </fill>
    <fill>
      <patternFill patternType="solid">
        <fgColor theme="3" tint="0.79995117038483843"/>
        <bgColor indexed="29"/>
      </patternFill>
    </fill>
    <fill>
      <patternFill patternType="solid">
        <fgColor theme="9" tint="0.39994506668294322"/>
        <bgColor indexed="45"/>
      </patternFill>
    </fill>
    <fill>
      <patternFill patternType="solid">
        <fgColor theme="9" tint="0.59999389629810485"/>
        <bgColor indexed="41"/>
      </patternFill>
    </fill>
    <fill>
      <patternFill patternType="solid">
        <fgColor theme="6" tint="0.59999389629810485"/>
        <bgColor indexed="29"/>
      </patternFill>
    </fill>
    <fill>
      <patternFill patternType="solid">
        <fgColor theme="6" tint="0.59999389629810485"/>
        <bgColor indexed="45"/>
      </patternFill>
    </fill>
    <fill>
      <patternFill patternType="solid">
        <fgColor theme="0" tint="-0.249977111117893"/>
        <bgColor indexed="45"/>
      </patternFill>
    </fill>
    <fill>
      <patternFill patternType="solid">
        <fgColor theme="0" tint="-0.14996795556505021"/>
        <bgColor indexed="64"/>
      </patternFill>
    </fill>
    <fill>
      <patternFill patternType="solid">
        <fgColor theme="0" tint="-0.14996795556505021"/>
        <bgColor indexed="27"/>
      </patternFill>
    </fill>
    <fill>
      <patternFill patternType="solid">
        <fgColor theme="0" tint="-0.14996795556505021"/>
        <bgColor indexed="13"/>
      </patternFill>
    </fill>
    <fill>
      <patternFill patternType="solid">
        <fgColor theme="0"/>
        <bgColor indexed="31"/>
      </patternFill>
    </fill>
    <fill>
      <patternFill patternType="solid">
        <fgColor theme="0"/>
        <bgColor indexed="29"/>
      </patternFill>
    </fill>
    <fill>
      <patternFill patternType="solid">
        <fgColor theme="0"/>
        <bgColor indexed="22"/>
      </patternFill>
    </fill>
    <fill>
      <patternFill patternType="solid">
        <fgColor theme="3" tint="0.39994506668294322"/>
        <bgColor indexed="64"/>
      </patternFill>
    </fill>
    <fill>
      <patternFill patternType="solid">
        <fgColor theme="5" tint="0.79995117038483843"/>
        <bgColor indexed="64"/>
      </patternFill>
    </fill>
    <fill>
      <patternFill patternType="solid">
        <fgColor theme="8" tint="0.79995117038483843"/>
        <bgColor indexed="64"/>
      </patternFill>
    </fill>
    <fill>
      <patternFill patternType="solid">
        <fgColor theme="8" tint="0.59999389629810485"/>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6" tint="-0.499984740745262"/>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8" tint="0.39994506668294322"/>
        <bgColor indexed="64"/>
      </patternFill>
    </fill>
    <fill>
      <patternFill patternType="solid">
        <fgColor theme="4" tint="0.59999389629810485"/>
        <bgColor indexed="64"/>
      </patternFill>
    </fill>
    <fill>
      <patternFill patternType="solid">
        <fgColor indexed="48"/>
        <bgColor indexed="54"/>
      </patternFill>
    </fill>
    <fill>
      <patternFill patternType="solid">
        <fgColor indexed="53"/>
        <bgColor indexed="60"/>
      </patternFill>
    </fill>
    <fill>
      <patternFill patternType="solid">
        <fgColor indexed="10"/>
        <bgColor indexed="60"/>
      </patternFill>
    </fill>
    <fill>
      <patternFill patternType="solid">
        <fgColor indexed="52"/>
        <bgColor indexed="51"/>
      </patternFill>
    </fill>
  </fills>
  <borders count="45">
    <border>
      <left/>
      <right/>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style="hair">
        <color indexed="8"/>
      </left>
      <right style="hair">
        <color indexed="8"/>
      </right>
      <top style="hair">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hair">
        <color indexed="8"/>
      </left>
      <right/>
      <top style="thin">
        <color indexed="8"/>
      </top>
      <bottom style="thin">
        <color indexed="8"/>
      </bottom>
      <diagonal/>
    </border>
    <border>
      <left/>
      <right style="hair">
        <color indexed="8"/>
      </right>
      <top style="thin">
        <color indexed="8"/>
      </top>
      <bottom style="thin">
        <color indexed="8"/>
      </bottom>
      <diagonal/>
    </border>
    <border>
      <left style="hair">
        <color indexed="8"/>
      </left>
      <right style="hair">
        <color indexed="8"/>
      </right>
      <top/>
      <bottom/>
      <diagonal/>
    </border>
    <border>
      <left/>
      <right/>
      <top style="thin">
        <color auto="1"/>
      </top>
      <bottom style="thin">
        <color auto="1"/>
      </bottom>
      <diagonal/>
    </border>
    <border>
      <left style="hair">
        <color indexed="8"/>
      </left>
      <right style="hair">
        <color indexed="8"/>
      </right>
      <top style="hair">
        <color indexed="8"/>
      </top>
      <bottom style="thin">
        <color indexed="8"/>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hair">
        <color indexed="8"/>
      </right>
      <top/>
      <bottom style="hair">
        <color indexed="8"/>
      </bottom>
      <diagonal/>
    </border>
    <border>
      <left style="thin">
        <color auto="1"/>
      </left>
      <right/>
      <top style="thin">
        <color auto="1"/>
      </top>
      <bottom style="hair">
        <color indexed="8"/>
      </bottom>
      <diagonal/>
    </border>
    <border>
      <left/>
      <right/>
      <top style="thin">
        <color auto="1"/>
      </top>
      <bottom style="hair">
        <color indexed="8"/>
      </bottom>
      <diagonal/>
    </border>
    <border>
      <left style="hair">
        <color indexed="8"/>
      </left>
      <right/>
      <top style="hair">
        <color indexed="8"/>
      </top>
      <bottom/>
      <diagonal/>
    </border>
    <border>
      <left style="hair">
        <color indexed="8"/>
      </left>
      <right/>
      <top/>
      <bottom style="hair">
        <color indexed="8"/>
      </bottom>
      <diagonal/>
    </border>
    <border>
      <left/>
      <right/>
      <top style="hair">
        <color indexed="8"/>
      </top>
      <bottom/>
      <diagonal/>
    </border>
    <border>
      <left style="hair">
        <color indexed="8"/>
      </left>
      <right/>
      <top/>
      <bottom/>
      <diagonal/>
    </border>
    <border>
      <left/>
      <right/>
      <top/>
      <bottom style="hair">
        <color indexed="8"/>
      </bottom>
      <diagonal/>
    </border>
    <border>
      <left/>
      <right style="thin">
        <color auto="1"/>
      </right>
      <top style="thin">
        <color auto="1"/>
      </top>
      <bottom style="hair">
        <color indexed="8"/>
      </bottom>
      <diagonal/>
    </border>
    <border>
      <left/>
      <right style="hair">
        <color indexed="8"/>
      </right>
      <top style="hair">
        <color indexed="8"/>
      </top>
      <bottom/>
      <diagonal/>
    </border>
    <border>
      <left/>
      <right style="hair">
        <color indexed="8"/>
      </right>
      <top/>
      <bottom/>
      <diagonal/>
    </border>
    <border>
      <left style="thin">
        <color indexed="8"/>
      </left>
      <right style="thin">
        <color indexed="8"/>
      </right>
      <top/>
      <bottom style="thin">
        <color indexed="8"/>
      </bottom>
      <diagonal/>
    </border>
    <border>
      <left/>
      <right/>
      <top style="thin">
        <color indexed="8"/>
      </top>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thin">
        <color auto="1"/>
      </left>
      <right/>
      <top style="thin">
        <color auto="1"/>
      </top>
      <bottom style="thin">
        <color auto="1"/>
      </bottom>
      <diagonal/>
    </border>
  </borders>
  <cellStyleXfs count="22">
    <xf numFmtId="0" fontId="0" fillId="0" borderId="0"/>
    <xf numFmtId="0" fontId="39" fillId="52"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39" fillId="54" borderId="0" applyNumberFormat="0" applyBorder="0" applyAlignment="0" applyProtection="0"/>
    <xf numFmtId="0" fontId="41" fillId="0" borderId="0" applyNumberFormat="0" applyBorder="0" applyAlignment="0" applyProtection="0"/>
    <xf numFmtId="0" fontId="2" fillId="0" borderId="0" applyNumberFormat="0" applyFill="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xf numFmtId="0" fontId="39" fillId="53" borderId="0" applyNumberFormat="0" applyBorder="0" applyAlignment="0" applyProtection="0"/>
  </cellStyleXfs>
  <cellXfs count="479">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xf numFmtId="0" fontId="1" fillId="0" borderId="2" xfId="0" applyFont="1" applyBorder="1" applyAlignment="1">
      <alignment horizontal="center" vertical="center" wrapText="1"/>
    </xf>
    <xf numFmtId="0" fontId="3" fillId="0" borderId="2" xfId="0" applyFont="1" applyBorder="1" applyAlignment="1">
      <alignment horizontal="center" vertical="center" wrapText="1"/>
    </xf>
    <xf numFmtId="0" fontId="1" fillId="0" borderId="2" xfId="0" applyFont="1" applyBorder="1" applyAlignment="1">
      <alignment horizontal="left" vertical="center" wrapText="1"/>
    </xf>
    <xf numFmtId="0" fontId="3" fillId="0" borderId="2" xfId="0" applyFont="1" applyBorder="1" applyAlignment="1">
      <alignment horizontal="left" vertical="center" wrapText="1"/>
    </xf>
    <xf numFmtId="0" fontId="1" fillId="0" borderId="2" xfId="0" applyFont="1" applyBorder="1" applyAlignment="1">
      <alignment horizontal="left" vertical="center"/>
    </xf>
    <xf numFmtId="0" fontId="1" fillId="3" borderId="2"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1" fontId="2" fillId="5" borderId="2" xfId="0" applyNumberFormat="1"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1" fontId="2" fillId="8" borderId="2"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4" fillId="0" borderId="2" xfId="0" applyFont="1" applyBorder="1" applyAlignment="1">
      <alignment horizontal="center" vertical="center" wrapText="1"/>
    </xf>
    <xf numFmtId="0" fontId="1" fillId="9" borderId="2" xfId="0" applyFont="1" applyFill="1" applyBorder="1" applyAlignment="1">
      <alignment horizontal="center" vertical="center" wrapText="1"/>
    </xf>
    <xf numFmtId="1" fontId="2" fillId="10" borderId="2" xfId="0" applyNumberFormat="1" applyFont="1" applyFill="1" applyBorder="1" applyAlignment="1">
      <alignment horizontal="center" vertical="center" wrapText="1"/>
    </xf>
    <xf numFmtId="0" fontId="2"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1" fontId="2" fillId="13" borderId="2" xfId="0" applyNumberFormat="1" applyFont="1" applyFill="1" applyBorder="1" applyAlignment="1">
      <alignment horizontal="center" vertical="center" wrapText="1"/>
    </xf>
    <xf numFmtId="2" fontId="2" fillId="14" borderId="1" xfId="0" applyNumberFormat="1" applyFont="1" applyFill="1" applyBorder="1" applyAlignment="1">
      <alignment horizontal="center" vertical="center" wrapText="1"/>
    </xf>
    <xf numFmtId="2" fontId="1" fillId="0" borderId="2" xfId="0" applyNumberFormat="1" applyFont="1" applyBorder="1" applyAlignment="1">
      <alignment horizontal="center" vertical="center" wrapText="1"/>
    </xf>
    <xf numFmtId="0" fontId="1" fillId="15" borderId="2" xfId="0" applyFont="1" applyFill="1" applyBorder="1" applyAlignment="1">
      <alignment horizontal="center" vertical="center" wrapText="1"/>
    </xf>
    <xf numFmtId="2" fontId="1" fillId="16" borderId="2" xfId="0" applyNumberFormat="1" applyFont="1" applyFill="1" applyBorder="1" applyAlignment="1">
      <alignment horizontal="center" vertical="center" wrapText="1"/>
    </xf>
    <xf numFmtId="0" fontId="1" fillId="16" borderId="2" xfId="0" applyFont="1" applyFill="1" applyBorder="1" applyAlignment="1">
      <alignment horizontal="center" vertical="center" wrapText="1"/>
    </xf>
    <xf numFmtId="0" fontId="0" fillId="0" borderId="2" xfId="0" applyBorder="1"/>
    <xf numFmtId="0" fontId="1" fillId="0" borderId="2" xfId="0" applyFont="1" applyBorder="1" applyAlignment="1">
      <alignment horizontal="center"/>
    </xf>
    <xf numFmtId="2" fontId="5" fillId="17" borderId="2" xfId="0" applyNumberFormat="1" applyFont="1" applyFill="1" applyBorder="1" applyAlignment="1">
      <alignment horizontal="center" vertical="center" wrapText="1"/>
    </xf>
    <xf numFmtId="0" fontId="6" fillId="17" borderId="2" xfId="0" applyFont="1" applyFill="1" applyBorder="1" applyAlignment="1">
      <alignment horizontal="center" vertical="center" wrapText="1"/>
    </xf>
    <xf numFmtId="0" fontId="7" fillId="15"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xf>
    <xf numFmtId="0" fontId="1" fillId="0" borderId="4" xfId="0" applyFont="1" applyBorder="1" applyAlignment="1">
      <alignment horizontal="center" vertical="center"/>
    </xf>
    <xf numFmtId="0" fontId="1" fillId="0" borderId="1" xfId="0" applyFont="1" applyBorder="1" applyAlignment="1">
      <alignment horizontal="left" vertical="center" wrapText="1"/>
    </xf>
    <xf numFmtId="0" fontId="8" fillId="0" borderId="1" xfId="0" applyFont="1" applyBorder="1"/>
    <xf numFmtId="0" fontId="9"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8" fillId="11" borderId="5" xfId="0" applyFont="1" applyFill="1" applyBorder="1"/>
    <xf numFmtId="0" fontId="8" fillId="19" borderId="5" xfId="0" applyFont="1" applyFill="1" applyBorder="1" applyAlignment="1">
      <alignment horizontal="center" vertical="center"/>
    </xf>
    <xf numFmtId="0" fontId="8" fillId="11" borderId="6" xfId="0" applyFont="1" applyFill="1" applyBorder="1"/>
    <xf numFmtId="0" fontId="8" fillId="11" borderId="0" xfId="0" applyFont="1" applyFill="1"/>
    <xf numFmtId="0" fontId="8" fillId="5" borderId="5"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0" xfId="0" applyFont="1"/>
    <xf numFmtId="0" fontId="0" fillId="20" borderId="0" xfId="0" applyFill="1"/>
    <xf numFmtId="0" fontId="0" fillId="0" borderId="2" xfId="0" applyBorder="1" applyAlignment="1">
      <alignment wrapText="1"/>
    </xf>
    <xf numFmtId="0" fontId="10" fillId="0" borderId="2" xfId="0" applyFont="1" applyBorder="1" applyAlignment="1">
      <alignment horizontal="center"/>
    </xf>
    <xf numFmtId="0" fontId="0" fillId="0" borderId="2" xfId="0" applyBorder="1" applyAlignment="1">
      <alignment horizontal="center"/>
    </xf>
    <xf numFmtId="0" fontId="10" fillId="21" borderId="2" xfId="0" applyFont="1" applyFill="1" applyBorder="1" applyAlignment="1">
      <alignment horizontal="center" textRotation="90" wrapText="1"/>
    </xf>
    <xf numFmtId="0" fontId="11" fillId="6" borderId="2" xfId="0" applyFont="1" applyFill="1" applyBorder="1" applyAlignment="1">
      <alignment horizontal="center"/>
    </xf>
    <xf numFmtId="0" fontId="11" fillId="6" borderId="2" xfId="0" applyFont="1" applyFill="1" applyBorder="1"/>
    <xf numFmtId="0" fontId="8" fillId="6" borderId="2" xfId="0" applyFont="1" applyFill="1" applyBorder="1" applyAlignment="1">
      <alignment horizontal="center"/>
    </xf>
    <xf numFmtId="0" fontId="12" fillId="0" borderId="2" xfId="0" applyFont="1" applyBorder="1" applyAlignment="1">
      <alignment horizontal="center"/>
    </xf>
    <xf numFmtId="0" fontId="13" fillId="21" borderId="2" xfId="0" applyFont="1" applyFill="1" applyBorder="1" applyAlignment="1">
      <alignment horizontal="center" textRotation="90" wrapText="1"/>
    </xf>
    <xf numFmtId="0" fontId="14" fillId="21" borderId="2" xfId="0" applyFont="1" applyFill="1" applyBorder="1" applyAlignment="1">
      <alignment horizontal="center" textRotation="90" wrapText="1"/>
    </xf>
    <xf numFmtId="0" fontId="15" fillId="0" borderId="2" xfId="0" applyFont="1" applyBorder="1" applyAlignment="1">
      <alignment horizontal="center"/>
    </xf>
    <xf numFmtId="0" fontId="15" fillId="0" borderId="2" xfId="0" applyFont="1" applyBorder="1"/>
    <xf numFmtId="0" fontId="17" fillId="4" borderId="2" xfId="0" applyFont="1" applyFill="1" applyBorder="1" applyAlignment="1">
      <alignment horizontal="center" vertical="center" wrapText="1"/>
    </xf>
    <xf numFmtId="1" fontId="10" fillId="21" borderId="2" xfId="0" applyNumberFormat="1" applyFont="1" applyFill="1" applyBorder="1" applyAlignment="1">
      <alignment horizontal="center" vertical="center" wrapText="1"/>
    </xf>
    <xf numFmtId="2" fontId="12" fillId="21" borderId="2" xfId="0" applyNumberFormat="1" applyFont="1" applyFill="1" applyBorder="1" applyAlignment="1">
      <alignment horizontal="center" vertical="center" wrapText="1"/>
    </xf>
    <xf numFmtId="1" fontId="12" fillId="3" borderId="2" xfId="0" applyNumberFormat="1" applyFont="1" applyFill="1" applyBorder="1" applyAlignment="1">
      <alignment horizontal="center" vertical="center" wrapText="1"/>
    </xf>
    <xf numFmtId="0" fontId="0" fillId="0" borderId="2" xfId="0" applyBorder="1" applyAlignment="1">
      <alignment horizontal="center" vertical="center" wrapText="1"/>
    </xf>
    <xf numFmtId="0" fontId="10" fillId="0" borderId="2" xfId="0" applyFont="1" applyBorder="1" applyAlignment="1">
      <alignment horizontal="center" vertical="center" wrapText="1"/>
    </xf>
    <xf numFmtId="0" fontId="12" fillId="0" borderId="2" xfId="0" applyFont="1" applyBorder="1" applyAlignment="1">
      <alignment horizontal="center" vertical="center" wrapText="1"/>
    </xf>
    <xf numFmtId="2" fontId="12" fillId="3" borderId="2" xfId="0" applyNumberFormat="1" applyFont="1" applyFill="1" applyBorder="1" applyAlignment="1">
      <alignment vertical="center" wrapText="1"/>
    </xf>
    <xf numFmtId="0" fontId="10" fillId="3" borderId="2" xfId="0" applyFont="1" applyFill="1" applyBorder="1" applyAlignment="1">
      <alignment horizontal="center" vertical="center" wrapText="1"/>
    </xf>
    <xf numFmtId="0" fontId="0" fillId="0" borderId="2" xfId="0" applyBorder="1" applyAlignment="1">
      <alignment horizontal="center" wrapText="1"/>
    </xf>
    <xf numFmtId="2" fontId="10" fillId="21" borderId="2" xfId="0" applyNumberFormat="1" applyFont="1" applyFill="1" applyBorder="1" applyAlignment="1">
      <alignment horizontal="center" vertical="center" wrapText="1"/>
    </xf>
    <xf numFmtId="2" fontId="12" fillId="0" borderId="2" xfId="0" applyNumberFormat="1" applyFont="1" applyBorder="1" applyAlignment="1">
      <alignment horizontal="center" vertical="center" wrapText="1"/>
    </xf>
    <xf numFmtId="2" fontId="10" fillId="0" borderId="2" xfId="0" applyNumberFormat="1" applyFont="1" applyBorder="1" applyAlignment="1">
      <alignment horizontal="center" vertical="center" wrapText="1"/>
    </xf>
    <xf numFmtId="2" fontId="10" fillId="3" borderId="2" xfId="0" applyNumberFormat="1" applyFont="1" applyFill="1" applyBorder="1" applyAlignment="1">
      <alignment horizontal="center" vertical="center" wrapText="1"/>
    </xf>
    <xf numFmtId="0" fontId="4" fillId="0" borderId="1" xfId="0" applyFont="1" applyBorder="1" applyAlignment="1">
      <alignment wrapText="1"/>
    </xf>
    <xf numFmtId="0" fontId="4" fillId="23" borderId="1" xfId="0" applyFont="1" applyFill="1" applyBorder="1" applyAlignment="1">
      <alignment wrapText="1"/>
    </xf>
    <xf numFmtId="0" fontId="19" fillId="0" borderId="1" xfId="0" applyFont="1" applyBorder="1" applyAlignment="1">
      <alignment horizontal="center" vertical="center" wrapText="1"/>
    </xf>
    <xf numFmtId="0" fontId="19" fillId="23" borderId="1" xfId="0" applyFont="1" applyFill="1" applyBorder="1" applyAlignment="1">
      <alignment wrapText="1"/>
    </xf>
    <xf numFmtId="0" fontId="19" fillId="0" borderId="1" xfId="0" applyFont="1" applyBorder="1" applyAlignment="1">
      <alignment vertical="center" wrapText="1"/>
    </xf>
    <xf numFmtId="0" fontId="19" fillId="0" borderId="1" xfId="0" applyFont="1" applyBorder="1" applyAlignment="1">
      <alignment horizontal="left" vertical="center" wrapText="1"/>
    </xf>
    <xf numFmtId="0" fontId="19" fillId="0" borderId="1" xfId="0" applyFont="1"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4" borderId="1" xfId="0" applyFont="1" applyFill="1" applyBorder="1" applyAlignment="1">
      <alignment horizontal="center" vertical="center" wrapText="1"/>
    </xf>
    <xf numFmtId="0" fontId="4" fillId="21" borderId="1" xfId="0" applyFont="1" applyFill="1" applyBorder="1" applyAlignment="1">
      <alignment horizontal="center" vertical="center" wrapText="1"/>
    </xf>
    <xf numFmtId="0" fontId="4" fillId="21" borderId="1" xfId="0" applyFont="1" applyFill="1" applyBorder="1" applyAlignment="1">
      <alignment horizontal="center" wrapText="1"/>
    </xf>
    <xf numFmtId="0" fontId="21" fillId="4" borderId="1" xfId="0" applyFont="1" applyFill="1" applyBorder="1" applyAlignment="1">
      <alignment horizontal="center" vertical="center" wrapText="1"/>
    </xf>
    <xf numFmtId="0" fontId="4" fillId="0" borderId="1" xfId="0" applyFont="1" applyBorder="1" applyAlignment="1">
      <alignment horizontal="center" wrapText="1"/>
    </xf>
    <xf numFmtId="0" fontId="4" fillId="23" borderId="1" xfId="0" applyFont="1" applyFill="1" applyBorder="1" applyAlignment="1">
      <alignment horizontal="center" wrapText="1"/>
    </xf>
    <xf numFmtId="0" fontId="4" fillId="21" borderId="0" xfId="0" applyFont="1" applyFill="1" applyAlignment="1">
      <alignment horizontal="center" vertical="center" wrapText="1"/>
    </xf>
    <xf numFmtId="2" fontId="4" fillId="0" borderId="1" xfId="0" applyNumberFormat="1" applyFont="1" applyBorder="1" applyAlignment="1">
      <alignment horizontal="center" vertical="center" wrapText="1"/>
    </xf>
    <xf numFmtId="2" fontId="4" fillId="3" borderId="1"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4" fillId="4" borderId="1" xfId="0" applyFont="1" applyFill="1" applyBorder="1" applyAlignment="1">
      <alignment horizontal="left" vertical="center" wrapText="1"/>
    </xf>
    <xf numFmtId="0" fontId="19" fillId="4" borderId="1" xfId="0" applyFont="1" applyFill="1" applyBorder="1" applyAlignment="1">
      <alignment horizontal="center" vertical="center" wrapText="1"/>
    </xf>
    <xf numFmtId="0" fontId="16" fillId="0" borderId="1" xfId="0" applyFont="1" applyBorder="1" applyAlignment="1">
      <alignment wrapText="1"/>
    </xf>
    <xf numFmtId="0" fontId="16" fillId="0" borderId="1" xfId="0" applyFont="1" applyBorder="1" applyAlignment="1">
      <alignment horizontal="center" vertical="center" wrapText="1"/>
    </xf>
    <xf numFmtId="2" fontId="4" fillId="0" borderId="1" xfId="0" applyNumberFormat="1" applyFont="1" applyBorder="1" applyAlignment="1">
      <alignment wrapText="1"/>
    </xf>
    <xf numFmtId="0" fontId="4" fillId="0" borderId="1" xfId="0" applyFont="1" applyBorder="1" applyAlignment="1">
      <alignment horizontal="left" wrapText="1"/>
    </xf>
    <xf numFmtId="2" fontId="19" fillId="0" borderId="1" xfId="0" applyNumberFormat="1" applyFont="1" applyBorder="1" applyAlignment="1">
      <alignment horizontal="center" vertical="center" wrapText="1"/>
    </xf>
    <xf numFmtId="0" fontId="4" fillId="21" borderId="1" xfId="0" applyFont="1" applyFill="1" applyBorder="1" applyAlignment="1">
      <alignment vertical="center" wrapText="1"/>
    </xf>
    <xf numFmtId="0" fontId="4" fillId="21" borderId="1" xfId="0" applyFont="1" applyFill="1" applyBorder="1" applyAlignment="1">
      <alignment horizontal="left" vertical="center" wrapText="1"/>
    </xf>
    <xf numFmtId="0" fontId="19" fillId="24" borderId="1" xfId="0" applyFont="1" applyFill="1" applyBorder="1" applyAlignment="1">
      <alignment horizontal="left" vertical="center" wrapText="1"/>
    </xf>
    <xf numFmtId="0" fontId="20" fillId="0" borderId="1" xfId="0" applyFont="1" applyBorder="1" applyAlignment="1">
      <alignment horizontal="center" wrapText="1"/>
    </xf>
    <xf numFmtId="0" fontId="1" fillId="0" borderId="1" xfId="0" applyFont="1" applyBorder="1" applyAlignment="1">
      <alignment horizontal="center" wrapText="1"/>
    </xf>
    <xf numFmtId="0" fontId="2" fillId="23" borderId="1" xfId="0" applyFont="1" applyFill="1" applyBorder="1" applyAlignment="1">
      <alignment horizontal="center" wrapText="1"/>
    </xf>
    <xf numFmtId="0" fontId="22" fillId="0" borderId="1" xfId="0" applyFont="1" applyBorder="1" applyAlignment="1">
      <alignment horizontal="center" wrapText="1"/>
    </xf>
    <xf numFmtId="0" fontId="2" fillId="0" borderId="1" xfId="0" applyFont="1" applyBorder="1" applyAlignment="1">
      <alignment horizontal="center" wrapText="1"/>
    </xf>
    <xf numFmtId="0" fontId="1"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4" borderId="1" xfId="0" applyFont="1" applyFill="1" applyBorder="1" applyAlignment="1">
      <alignment horizontal="left" wrapText="1"/>
    </xf>
    <xf numFmtId="2" fontId="1" fillId="4" borderId="1" xfId="0" applyNumberFormat="1" applyFont="1" applyFill="1" applyBorder="1" applyAlignment="1">
      <alignment horizontal="center" wrapText="1"/>
    </xf>
    <xf numFmtId="0" fontId="1" fillId="23" borderId="1" xfId="0" applyFont="1" applyFill="1" applyBorder="1" applyAlignment="1">
      <alignment horizontal="center" wrapText="1"/>
    </xf>
    <xf numFmtId="0" fontId="6" fillId="0" borderId="1" xfId="0" applyFont="1" applyBorder="1" applyAlignment="1">
      <alignment horizontal="left" vertical="center" wrapText="1"/>
    </xf>
    <xf numFmtId="0" fontId="1" fillId="0" borderId="1" xfId="0" applyFont="1" applyBorder="1" applyAlignment="1">
      <alignment horizontal="left" wrapText="1"/>
    </xf>
    <xf numFmtId="2" fontId="1" fillId="0" borderId="1" xfId="0" applyNumberFormat="1" applyFont="1" applyBorder="1" applyAlignment="1">
      <alignment horizontal="center" wrapText="1"/>
    </xf>
    <xf numFmtId="0" fontId="2" fillId="5" borderId="1" xfId="0" applyFont="1" applyFill="1" applyBorder="1" applyAlignment="1">
      <alignment horizontal="center" wrapText="1"/>
    </xf>
    <xf numFmtId="0" fontId="1" fillId="0" borderId="1" xfId="0" applyFont="1" applyBorder="1" applyAlignment="1">
      <alignment horizontal="center"/>
    </xf>
    <xf numFmtId="0" fontId="1" fillId="6" borderId="1" xfId="0" applyFont="1" applyFill="1" applyBorder="1" applyAlignment="1">
      <alignment horizontal="center" vertical="center" wrapText="1"/>
    </xf>
    <xf numFmtId="2" fontId="1" fillId="2" borderId="1" xfId="0" applyNumberFormat="1" applyFont="1" applyFill="1" applyBorder="1" applyAlignment="1">
      <alignment horizontal="center" wrapText="1"/>
    </xf>
    <xf numFmtId="2" fontId="1" fillId="4" borderId="1" xfId="0" applyNumberFormat="1" applyFont="1" applyFill="1" applyBorder="1" applyAlignment="1">
      <alignment horizontal="center" vertical="center" wrapText="1"/>
    </xf>
    <xf numFmtId="2" fontId="1" fillId="0" borderId="1" xfId="0" applyNumberFormat="1" applyFont="1" applyBorder="1" applyAlignment="1">
      <alignment horizontal="center" vertical="center" wrapText="1"/>
    </xf>
    <xf numFmtId="0" fontId="21" fillId="4" borderId="1" xfId="0" applyFont="1" applyFill="1" applyBorder="1" applyAlignment="1">
      <alignment horizontal="center" wrapText="1"/>
    </xf>
    <xf numFmtId="0" fontId="4" fillId="23" borderId="1"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0" xfId="0" applyFont="1" applyBorder="1" applyAlignment="1">
      <alignment horizontal="center" wrapText="1"/>
    </xf>
    <xf numFmtId="0" fontId="4" fillId="21" borderId="2" xfId="0" applyFont="1" applyFill="1" applyBorder="1" applyAlignment="1">
      <alignment horizontal="center" vertical="center" wrapText="1"/>
    </xf>
    <xf numFmtId="0" fontId="4" fillId="21" borderId="2" xfId="0" applyFont="1" applyFill="1" applyBorder="1" applyAlignment="1">
      <alignment vertical="center" wrapText="1"/>
    </xf>
    <xf numFmtId="2" fontId="4" fillId="0" borderId="2" xfId="0" applyNumberFormat="1" applyFont="1" applyBorder="1" applyAlignment="1">
      <alignment horizontal="center" vertical="center" wrapText="1"/>
    </xf>
    <xf numFmtId="0" fontId="19" fillId="0" borderId="2" xfId="0" applyFont="1" applyBorder="1" applyAlignment="1">
      <alignment horizontal="center" vertical="center" wrapText="1"/>
    </xf>
    <xf numFmtId="2" fontId="4" fillId="21" borderId="2" xfId="0" applyNumberFormat="1" applyFont="1" applyFill="1" applyBorder="1" applyAlignment="1">
      <alignment horizontal="center" vertical="center" wrapText="1"/>
    </xf>
    <xf numFmtId="0" fontId="19" fillId="0" borderId="4" xfId="0" applyFont="1" applyBorder="1" applyAlignment="1">
      <alignment wrapText="1"/>
    </xf>
    <xf numFmtId="0" fontId="19" fillId="0" borderId="10" xfId="0" applyFont="1" applyBorder="1" applyAlignment="1">
      <alignment wrapText="1"/>
    </xf>
    <xf numFmtId="0" fontId="4" fillId="0" borderId="2" xfId="0" applyFont="1" applyBorder="1" applyAlignment="1">
      <alignment horizontal="left" vertical="center" wrapText="1"/>
    </xf>
    <xf numFmtId="0" fontId="4" fillId="0" borderId="10" xfId="0" applyFont="1" applyBorder="1" applyAlignment="1">
      <alignment wrapText="1"/>
    </xf>
    <xf numFmtId="0" fontId="19" fillId="0" borderId="3" xfId="0" applyFont="1" applyBorder="1" applyAlignment="1">
      <alignment wrapText="1"/>
    </xf>
    <xf numFmtId="0" fontId="4" fillId="21" borderId="2" xfId="0" applyFont="1" applyFill="1" applyBorder="1" applyAlignment="1">
      <alignment horizontal="center" wrapText="1"/>
    </xf>
    <xf numFmtId="0" fontId="19" fillId="0" borderId="2" xfId="0" applyFont="1" applyBorder="1" applyAlignment="1">
      <alignment horizontal="left" vertical="center" wrapText="1"/>
    </xf>
    <xf numFmtId="2" fontId="19" fillId="0" borderId="2" xfId="0" applyNumberFormat="1" applyFont="1" applyBorder="1" applyAlignment="1">
      <alignment horizontal="center" vertical="center" wrapText="1"/>
    </xf>
    <xf numFmtId="0" fontId="4" fillId="0" borderId="4" xfId="0" applyFont="1" applyBorder="1" applyAlignment="1">
      <alignment wrapText="1"/>
    </xf>
    <xf numFmtId="0" fontId="2" fillId="0" borderId="1" xfId="0" applyFont="1" applyBorder="1" applyAlignment="1">
      <alignment horizontal="left" wrapText="1"/>
    </xf>
    <xf numFmtId="0" fontId="2" fillId="23" borderId="1" xfId="0" applyFont="1" applyFill="1" applyBorder="1" applyAlignment="1">
      <alignment horizontal="left" wrapText="1"/>
    </xf>
    <xf numFmtId="0" fontId="19" fillId="0" borderId="1" xfId="0" applyFont="1" applyBorder="1" applyAlignment="1">
      <alignment horizontal="center" wrapText="1"/>
    </xf>
    <xf numFmtId="0" fontId="0" fillId="0" borderId="1" xfId="0" applyBorder="1" applyAlignment="1">
      <alignment horizontal="center" vertical="center"/>
    </xf>
    <xf numFmtId="0" fontId="1" fillId="0" borderId="10" xfId="0" applyFont="1" applyBorder="1" applyAlignment="1">
      <alignment horizontal="left" vertical="center" wrapText="1"/>
    </xf>
    <xf numFmtId="0" fontId="1" fillId="0" borderId="10" xfId="0" applyFont="1" applyBorder="1" applyAlignment="1">
      <alignment horizontal="center" vertical="center" wrapText="1"/>
    </xf>
    <xf numFmtId="0" fontId="1" fillId="21" borderId="2" xfId="0" applyFont="1" applyFill="1" applyBorder="1" applyAlignment="1">
      <alignment horizontal="center" vertical="center" wrapText="1"/>
    </xf>
    <xf numFmtId="1" fontId="1" fillId="2"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6" xfId="0" applyFont="1" applyBorder="1" applyAlignment="1">
      <alignment horizontal="left" vertical="center" wrapText="1"/>
    </xf>
    <xf numFmtId="0" fontId="1" fillId="0" borderId="16" xfId="0" applyFont="1" applyBorder="1" applyAlignment="1">
      <alignment horizontal="center" vertical="center" wrapText="1"/>
    </xf>
    <xf numFmtId="0" fontId="1" fillId="25"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1" fillId="0" borderId="17" xfId="0" applyFont="1" applyBorder="1" applyAlignment="1">
      <alignment horizontal="center" vertical="center"/>
    </xf>
    <xf numFmtId="0" fontId="3" fillId="0" borderId="17"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center" vertical="center" wrapText="1"/>
    </xf>
    <xf numFmtId="0" fontId="1" fillId="6" borderId="21" xfId="0" applyFont="1" applyFill="1" applyBorder="1" applyAlignment="1">
      <alignment horizontal="center" vertical="center" wrapText="1"/>
    </xf>
    <xf numFmtId="0" fontId="1" fillId="6" borderId="21" xfId="0" applyFont="1" applyFill="1" applyBorder="1" applyAlignment="1">
      <alignment horizontal="left" vertical="center" wrapText="1"/>
    </xf>
    <xf numFmtId="0" fontId="1" fillId="6" borderId="5" xfId="0" applyFont="1" applyFill="1" applyBorder="1" applyAlignment="1">
      <alignment horizontal="center" vertical="center" wrapText="1"/>
    </xf>
    <xf numFmtId="0" fontId="1" fillId="6" borderId="5" xfId="0" applyFont="1" applyFill="1" applyBorder="1" applyAlignment="1">
      <alignment horizontal="left" vertical="center" wrapText="1"/>
    </xf>
    <xf numFmtId="0" fontId="2" fillId="26" borderId="5" xfId="0" applyFont="1" applyFill="1" applyBorder="1" applyAlignment="1">
      <alignment horizontal="center" vertical="center" wrapText="1"/>
    </xf>
    <xf numFmtId="0" fontId="1" fillId="26" borderId="5" xfId="0" applyFont="1" applyFill="1" applyBorder="1" applyAlignment="1">
      <alignment horizontal="center" vertical="center" wrapText="1"/>
    </xf>
    <xf numFmtId="0" fontId="2" fillId="27"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left" vertical="center" wrapText="1"/>
    </xf>
    <xf numFmtId="0" fontId="1" fillId="0" borderId="5" xfId="0" applyFont="1" applyBorder="1" applyAlignment="1">
      <alignment horizontal="left" vertical="center" wrapText="1"/>
    </xf>
    <xf numFmtId="2" fontId="1" fillId="28" borderId="5" xfId="0" applyNumberFormat="1" applyFont="1" applyFill="1" applyBorder="1" applyAlignment="1">
      <alignment horizontal="center" vertical="center" wrapText="1"/>
    </xf>
    <xf numFmtId="2" fontId="1" fillId="29" borderId="5" xfId="0" applyNumberFormat="1" applyFont="1" applyFill="1" applyBorder="1" applyAlignment="1">
      <alignment horizontal="center" vertical="center" wrapText="1"/>
    </xf>
    <xf numFmtId="0" fontId="1" fillId="30" borderId="5" xfId="0" applyFont="1" applyFill="1" applyBorder="1" applyAlignment="1">
      <alignment horizontal="center" vertical="center" wrapText="1"/>
    </xf>
    <xf numFmtId="0" fontId="1" fillId="0" borderId="4" xfId="0" applyFont="1" applyBorder="1" applyAlignment="1">
      <alignment horizontal="left" vertical="center" wrapText="1"/>
    </xf>
    <xf numFmtId="0" fontId="6" fillId="13" borderId="21" xfId="0" applyFont="1" applyFill="1" applyBorder="1" applyAlignment="1">
      <alignment horizontal="left" vertical="center" wrapText="1"/>
    </xf>
    <xf numFmtId="0" fontId="1" fillId="25" borderId="21" xfId="0" applyFont="1" applyFill="1" applyBorder="1" applyAlignment="1">
      <alignment horizontal="center" vertical="center" wrapText="1"/>
    </xf>
    <xf numFmtId="0" fontId="1" fillId="27" borderId="5" xfId="0" applyFont="1" applyFill="1" applyBorder="1" applyAlignment="1">
      <alignment horizontal="center" vertical="center" wrapText="1"/>
    </xf>
    <xf numFmtId="0" fontId="1" fillId="31" borderId="5" xfId="0" applyFont="1" applyFill="1" applyBorder="1" applyAlignment="1">
      <alignment horizontal="center" vertical="center" wrapText="1"/>
    </xf>
    <xf numFmtId="2" fontId="1" fillId="32" borderId="5" xfId="0" applyNumberFormat="1" applyFont="1" applyFill="1" applyBorder="1" applyAlignment="1">
      <alignment horizontal="center" vertical="center" wrapText="1"/>
    </xf>
    <xf numFmtId="2" fontId="1" fillId="33" borderId="5" xfId="0" applyNumberFormat="1" applyFont="1" applyFill="1" applyBorder="1" applyAlignment="1">
      <alignment horizontal="center" vertical="center" wrapText="1"/>
    </xf>
    <xf numFmtId="0" fontId="4" fillId="0" borderId="5" xfId="0" applyFont="1" applyBorder="1" applyAlignment="1">
      <alignment horizontal="center" vertical="center" wrapText="1"/>
    </xf>
    <xf numFmtId="0" fontId="24" fillId="0" borderId="5" xfId="0" applyFont="1" applyBorder="1" applyAlignment="1">
      <alignment horizontal="center" vertical="center" wrapText="1"/>
    </xf>
    <xf numFmtId="49" fontId="24" fillId="0" borderId="5" xfId="0" applyNumberFormat="1" applyFont="1" applyBorder="1" applyAlignment="1">
      <alignment horizontal="center" vertical="center" wrapText="1"/>
    </xf>
    <xf numFmtId="0" fontId="24" fillId="0" borderId="5" xfId="0" applyFont="1" applyBorder="1" applyAlignment="1">
      <alignment horizontal="left" vertical="center" wrapText="1"/>
    </xf>
    <xf numFmtId="0" fontId="21" fillId="0" borderId="5" xfId="0" applyFont="1" applyBorder="1" applyAlignment="1">
      <alignment horizontal="center" vertical="center" wrapText="1"/>
    </xf>
    <xf numFmtId="0" fontId="0" fillId="0" borderId="25" xfId="0" applyBorder="1" applyAlignment="1">
      <alignment vertical="center" wrapText="1"/>
    </xf>
    <xf numFmtId="0" fontId="0" fillId="0" borderId="26" xfId="0" applyBorder="1" applyAlignment="1">
      <alignment vertical="center" wrapText="1"/>
    </xf>
    <xf numFmtId="0" fontId="4" fillId="0" borderId="19" xfId="0" applyFont="1" applyBorder="1" applyAlignment="1">
      <alignment horizontal="center" vertical="center" wrapText="1"/>
    </xf>
    <xf numFmtId="0" fontId="4" fillId="0" borderId="19" xfId="0" applyFont="1" applyBorder="1" applyAlignment="1">
      <alignment horizontal="center" wrapText="1"/>
    </xf>
    <xf numFmtId="0" fontId="19" fillId="0" borderId="19" xfId="0" applyFont="1" applyBorder="1" applyAlignment="1">
      <alignment horizontal="center" wrapText="1"/>
    </xf>
    <xf numFmtId="0" fontId="2" fillId="0" borderId="19" xfId="0" applyFont="1" applyBorder="1" applyAlignment="1">
      <alignment horizontal="center" vertical="center" wrapText="1"/>
    </xf>
    <xf numFmtId="0" fontId="2" fillId="0" borderId="29" xfId="0" applyFont="1" applyBorder="1" applyAlignment="1">
      <alignment horizontal="center" vertical="center" wrapText="1"/>
    </xf>
    <xf numFmtId="0" fontId="0" fillId="0" borderId="20" xfId="0" applyBorder="1" applyAlignment="1">
      <alignment vertical="center" wrapText="1"/>
    </xf>
    <xf numFmtId="0" fontId="1" fillId="0" borderId="5" xfId="0" applyFont="1" applyBorder="1" applyAlignment="1">
      <alignment horizontal="center" vertical="center"/>
    </xf>
    <xf numFmtId="0" fontId="1" fillId="34"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1" fillId="35" borderId="5" xfId="0" applyFont="1" applyFill="1" applyBorder="1" applyAlignment="1">
      <alignment horizontal="center" vertical="center" wrapText="1"/>
    </xf>
    <xf numFmtId="1" fontId="1" fillId="36" borderId="5"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2" fontId="1" fillId="0" borderId="5" xfId="0" applyNumberFormat="1" applyFont="1" applyBorder="1" applyAlignment="1">
      <alignment horizontal="center" vertical="center" wrapText="1"/>
    </xf>
    <xf numFmtId="0" fontId="1" fillId="15" borderId="5" xfId="0" applyFont="1" applyFill="1" applyBorder="1" applyAlignment="1">
      <alignment horizontal="center" vertical="center" wrapText="1"/>
    </xf>
    <xf numFmtId="0" fontId="1" fillId="25" borderId="5"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25" fillId="0" borderId="1" xfId="0" applyFont="1" applyBorder="1" applyAlignment="1">
      <alignment horizontal="center" vertical="center" wrapText="1"/>
    </xf>
    <xf numFmtId="0" fontId="0" fillId="0" borderId="21" xfId="0" applyBorder="1"/>
    <xf numFmtId="0" fontId="26" fillId="0" borderId="4" xfId="0" applyFont="1" applyBorder="1" applyAlignment="1">
      <alignment horizontal="center" vertical="center" wrapText="1"/>
    </xf>
    <xf numFmtId="0" fontId="0" fillId="0" borderId="5" xfId="0" applyBorder="1"/>
    <xf numFmtId="0" fontId="27" fillId="0" borderId="21" xfId="0" applyFont="1" applyBorder="1"/>
    <xf numFmtId="0" fontId="27" fillId="0" borderId="5" xfId="0" applyFont="1" applyBorder="1"/>
    <xf numFmtId="0" fontId="28" fillId="0" borderId="1" xfId="0" applyFont="1" applyBorder="1" applyAlignment="1">
      <alignment horizontal="center" vertical="center" wrapText="1"/>
    </xf>
    <xf numFmtId="0" fontId="29" fillId="0" borderId="4" xfId="0" applyFont="1" applyBorder="1" applyAlignment="1">
      <alignment horizontal="center" vertical="center" wrapText="1"/>
    </xf>
    <xf numFmtId="0" fontId="0" fillId="0" borderId="5" xfId="0" applyBorder="1" applyAlignment="1">
      <alignment wrapText="1"/>
    </xf>
    <xf numFmtId="0" fontId="0" fillId="0" borderId="5" xfId="0" applyFont="1" applyBorder="1"/>
    <xf numFmtId="0" fontId="30" fillId="0" borderId="5" xfId="0" applyFont="1" applyBorder="1" applyAlignment="1">
      <alignment horizontal="center" vertical="center" wrapText="1"/>
    </xf>
    <xf numFmtId="0" fontId="30" fillId="0" borderId="1" xfId="0" applyFont="1" applyBorder="1" applyAlignment="1">
      <alignment horizontal="center" vertical="center" wrapText="1"/>
    </xf>
    <xf numFmtId="165" fontId="0" fillId="0" borderId="5" xfId="0" applyNumberFormat="1" applyBorder="1" applyAlignment="1">
      <alignment wrapText="1"/>
    </xf>
    <xf numFmtId="0" fontId="24" fillId="0" borderId="1" xfId="0" applyFont="1" applyBorder="1" applyAlignment="1">
      <alignment horizontal="center" vertical="center" wrapText="1"/>
    </xf>
    <xf numFmtId="49" fontId="24" fillId="0" borderId="1" xfId="0" applyNumberFormat="1" applyFont="1" applyBorder="1" applyAlignment="1">
      <alignment horizontal="center" vertical="center" wrapText="1"/>
    </xf>
    <xf numFmtId="0" fontId="25" fillId="0" borderId="3" xfId="0" applyFont="1" applyBorder="1" applyAlignment="1">
      <alignment horizontal="center" vertical="center" wrapText="1"/>
    </xf>
    <xf numFmtId="0" fontId="16" fillId="0" borderId="5" xfId="0" applyFont="1" applyBorder="1" applyAlignment="1">
      <alignment horizontal="center" vertical="center" wrapText="1"/>
    </xf>
    <xf numFmtId="0" fontId="4" fillId="0" borderId="5" xfId="0" applyFont="1" applyBorder="1" applyAlignment="1">
      <alignment horizontal="left" vertical="center"/>
    </xf>
    <xf numFmtId="0" fontId="4" fillId="0" borderId="5" xfId="0" applyFont="1" applyBorder="1" applyAlignment="1">
      <alignment vertical="center" wrapText="1"/>
    </xf>
    <xf numFmtId="0" fontId="4" fillId="37" borderId="5" xfId="0" applyFont="1" applyFill="1" applyBorder="1" applyAlignment="1">
      <alignment horizontal="center" vertical="center" wrapText="1"/>
    </xf>
    <xf numFmtId="0" fontId="4" fillId="37" borderId="5" xfId="0" applyFont="1" applyFill="1" applyBorder="1" applyAlignment="1">
      <alignment horizontal="left" vertical="center" wrapText="1"/>
    </xf>
    <xf numFmtId="0" fontId="1" fillId="37" borderId="5" xfId="0" applyFont="1" applyFill="1" applyBorder="1" applyAlignment="1">
      <alignment horizontal="left" vertical="center" wrapText="1"/>
    </xf>
    <xf numFmtId="0" fontId="19"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6" fillId="0" borderId="5" xfId="0" applyNumberFormat="1" applyFont="1" applyBorder="1" applyAlignment="1">
      <alignment horizontal="center" vertical="center" wrapText="1"/>
    </xf>
    <xf numFmtId="0" fontId="0" fillId="0" borderId="5" xfId="0" applyBorder="1" applyAlignment="1">
      <alignment vertical="center" wrapText="1"/>
    </xf>
    <xf numFmtId="0" fontId="6" fillId="0" borderId="5" xfId="0" applyFont="1" applyBorder="1" applyAlignment="1">
      <alignment horizontal="center" vertical="center" wrapText="1"/>
    </xf>
    <xf numFmtId="2" fontId="6" fillId="0" borderId="5" xfId="0" applyNumberFormat="1" applyFont="1" applyBorder="1" applyAlignment="1">
      <alignment horizontal="center" vertical="center" wrapText="1"/>
    </xf>
    <xf numFmtId="0" fontId="31" fillId="0" borderId="5" xfId="0" applyFont="1" applyBorder="1"/>
    <xf numFmtId="0" fontId="31" fillId="0" borderId="5" xfId="0" applyFont="1" applyBorder="1" applyAlignment="1">
      <alignment horizontal="center" vertical="center"/>
    </xf>
    <xf numFmtId="0" fontId="1" fillId="0" borderId="3" xfId="0" applyFont="1" applyBorder="1" applyAlignment="1">
      <alignment vertical="center" wrapText="1"/>
    </xf>
    <xf numFmtId="0" fontId="0" fillId="0" borderId="39" xfId="0" applyBorder="1" applyAlignment="1"/>
    <xf numFmtId="0" fontId="0" fillId="0" borderId="29" xfId="0" applyBorder="1" applyAlignment="1"/>
    <xf numFmtId="0" fontId="13" fillId="0" borderId="5" xfId="0" applyFont="1" applyBorder="1" applyAlignment="1">
      <alignment horizontal="center" vertical="center" wrapText="1"/>
    </xf>
    <xf numFmtId="0" fontId="19" fillId="0" borderId="40" xfId="0" applyFont="1" applyBorder="1" applyAlignment="1">
      <alignment horizontal="center" vertical="center" wrapText="1"/>
    </xf>
    <xf numFmtId="0" fontId="24" fillId="38" borderId="40" xfId="0" applyFont="1" applyFill="1" applyBorder="1" applyAlignment="1">
      <alignment horizontal="center" vertical="center" wrapText="1"/>
    </xf>
    <xf numFmtId="0" fontId="26" fillId="0" borderId="1" xfId="0" applyFont="1" applyBorder="1" applyAlignment="1">
      <alignment horizontal="center" vertical="center" wrapText="1"/>
    </xf>
    <xf numFmtId="0" fontId="24" fillId="38" borderId="2" xfId="0" applyFont="1" applyFill="1" applyBorder="1" applyAlignment="1">
      <alignment horizontal="center" vertical="center" wrapText="1"/>
    </xf>
    <xf numFmtId="0" fontId="32" fillId="0" borderId="2" xfId="0" applyFont="1" applyBorder="1" applyAlignment="1">
      <alignment horizontal="center" vertical="center" wrapText="1"/>
    </xf>
    <xf numFmtId="0" fontId="29" fillId="0" borderId="1" xfId="0" applyFont="1" applyBorder="1" applyAlignment="1">
      <alignment horizontal="center" vertical="center" wrapText="1"/>
    </xf>
    <xf numFmtId="0" fontId="29" fillId="38" borderId="2" xfId="0" applyFont="1" applyFill="1" applyBorder="1" applyAlignment="1">
      <alignment horizontal="center" vertical="center" wrapText="1"/>
    </xf>
    <xf numFmtId="0" fontId="19" fillId="0" borderId="41" xfId="0" applyFont="1" applyBorder="1" applyAlignment="1">
      <alignment horizontal="center" vertical="center" wrapText="1"/>
    </xf>
    <xf numFmtId="0" fontId="24" fillId="38" borderId="0" xfId="0" applyFont="1" applyFill="1" applyAlignment="1">
      <alignment horizontal="center" vertical="center" wrapText="1"/>
    </xf>
    <xf numFmtId="2" fontId="16" fillId="0" borderId="1" xfId="0" applyNumberFormat="1" applyFont="1" applyBorder="1" applyAlignment="1">
      <alignment horizontal="center" vertical="center" wrapText="1"/>
    </xf>
    <xf numFmtId="0" fontId="24" fillId="39" borderId="40" xfId="0" applyFont="1" applyFill="1" applyBorder="1" applyAlignment="1">
      <alignment horizontal="center" vertical="center" wrapText="1"/>
    </xf>
    <xf numFmtId="0" fontId="24" fillId="39" borderId="2" xfId="0" applyFont="1" applyFill="1" applyBorder="1" applyAlignment="1">
      <alignment horizontal="center" vertical="center" wrapText="1"/>
    </xf>
    <xf numFmtId="0" fontId="29" fillId="39" borderId="2" xfId="0" applyFont="1" applyFill="1" applyBorder="1" applyAlignment="1">
      <alignment horizontal="center" vertical="center" wrapText="1"/>
    </xf>
    <xf numFmtId="0" fontId="29" fillId="39" borderId="40" xfId="0" applyFont="1" applyFill="1" applyBorder="1" applyAlignment="1">
      <alignment horizontal="center" vertical="center" wrapText="1"/>
    </xf>
    <xf numFmtId="0" fontId="24" fillId="39" borderId="0" xfId="0" applyFont="1" applyFill="1" applyAlignment="1">
      <alignment horizontal="center" vertical="center" wrapText="1"/>
    </xf>
    <xf numFmtId="0" fontId="0" fillId="0" borderId="0" xfId="0" applyAlignment="1">
      <alignment horizontal="center" vertical="center"/>
    </xf>
    <xf numFmtId="0" fontId="8" fillId="40" borderId="0" xfId="0" applyFont="1" applyFill="1" applyAlignment="1">
      <alignment horizontal="center" vertical="center"/>
    </xf>
    <xf numFmtId="0" fontId="0" fillId="41" borderId="5" xfId="0" applyFill="1" applyBorder="1" applyAlignment="1">
      <alignment horizontal="center" vertical="center"/>
    </xf>
    <xf numFmtId="0" fontId="0" fillId="13" borderId="17" xfId="0" applyFill="1" applyBorder="1" applyAlignment="1">
      <alignment horizontal="center" vertical="center"/>
    </xf>
    <xf numFmtId="0" fontId="0" fillId="14" borderId="5" xfId="0" applyFill="1" applyBorder="1" applyAlignment="1">
      <alignment horizontal="center" vertical="center"/>
    </xf>
    <xf numFmtId="0" fontId="0" fillId="42" borderId="5" xfId="0" applyFill="1" applyBorder="1" applyAlignment="1">
      <alignment horizontal="center" vertical="center"/>
    </xf>
    <xf numFmtId="0" fontId="34" fillId="43" borderId="0" xfId="0" applyFont="1" applyFill="1" applyAlignment="1">
      <alignment horizontal="left" vertical="center"/>
    </xf>
    <xf numFmtId="0" fontId="35" fillId="43" borderId="0" xfId="0" applyFont="1" applyFill="1"/>
    <xf numFmtId="0" fontId="0" fillId="20" borderId="5" xfId="0" applyFill="1" applyBorder="1"/>
    <xf numFmtId="0" fontId="8" fillId="20" borderId="5" xfId="0" applyFont="1" applyFill="1" applyBorder="1" applyAlignment="1">
      <alignment horizontal="center" vertical="center"/>
    </xf>
    <xf numFmtId="0" fontId="0" fillId="0" borderId="5" xfId="0" applyBorder="1" applyAlignment="1">
      <alignment horizontal="center" vertical="center"/>
    </xf>
    <xf numFmtId="0" fontId="0" fillId="5" borderId="5" xfId="0" applyFill="1" applyBorder="1" applyAlignment="1">
      <alignment horizontal="center" vertical="center"/>
    </xf>
    <xf numFmtId="0" fontId="8" fillId="20" borderId="5" xfId="0" applyFont="1" applyFill="1" applyBorder="1"/>
    <xf numFmtId="0" fontId="0" fillId="40" borderId="0" xfId="0" applyFill="1"/>
    <xf numFmtId="0" fontId="0" fillId="20" borderId="5" xfId="0" applyFill="1" applyBorder="1" applyAlignment="1">
      <alignment horizontal="center" vertical="center"/>
    </xf>
    <xf numFmtId="0" fontId="0" fillId="44" borderId="5" xfId="0" applyFill="1" applyBorder="1" applyAlignment="1">
      <alignment horizontal="center" vertical="center"/>
    </xf>
    <xf numFmtId="0" fontId="8" fillId="20" borderId="0" xfId="0" applyFont="1" applyFill="1"/>
    <xf numFmtId="0" fontId="8" fillId="20" borderId="0" xfId="0" applyFont="1" applyFill="1" applyAlignment="1">
      <alignment horizontal="center" vertical="center"/>
    </xf>
    <xf numFmtId="0" fontId="4" fillId="0" borderId="4" xfId="0" applyFont="1" applyBorder="1" applyAlignment="1">
      <alignment horizontal="left" vertical="center" wrapText="1"/>
    </xf>
    <xf numFmtId="0" fontId="0" fillId="46" borderId="5" xfId="0" applyFill="1" applyBorder="1" applyAlignment="1">
      <alignment horizontal="center" vertical="center"/>
    </xf>
    <xf numFmtId="0" fontId="8" fillId="46" borderId="5" xfId="0" applyFont="1" applyFill="1" applyBorder="1" applyAlignment="1">
      <alignment horizontal="center" vertical="center"/>
    </xf>
    <xf numFmtId="0" fontId="0" fillId="13" borderId="5" xfId="0" applyFill="1" applyBorder="1" applyAlignment="1">
      <alignment horizontal="center" vertical="center"/>
    </xf>
    <xf numFmtId="0" fontId="0" fillId="20" borderId="0" xfId="0" applyFill="1" applyAlignment="1">
      <alignment horizontal="center" vertical="center"/>
    </xf>
    <xf numFmtId="0" fontId="8" fillId="47" borderId="23" xfId="0" applyFont="1" applyFill="1" applyBorder="1"/>
    <xf numFmtId="0" fontId="8" fillId="47" borderId="27" xfId="0" applyFont="1" applyFill="1" applyBorder="1"/>
    <xf numFmtId="0" fontId="8" fillId="48" borderId="5" xfId="0" applyFont="1" applyFill="1" applyBorder="1" applyAlignment="1">
      <alignment horizontal="center" vertical="center"/>
    </xf>
    <xf numFmtId="0" fontId="0" fillId="49" borderId="5" xfId="0" applyFill="1" applyBorder="1" applyAlignment="1">
      <alignment horizontal="center" vertical="center"/>
    </xf>
    <xf numFmtId="0" fontId="0" fillId="0" borderId="28" xfId="0" applyBorder="1" applyAlignment="1">
      <alignment horizontal="center" vertical="center"/>
    </xf>
    <xf numFmtId="0" fontId="0" fillId="49" borderId="44" xfId="0" applyFill="1" applyBorder="1" applyAlignment="1">
      <alignment horizontal="center" vertical="center"/>
    </xf>
    <xf numFmtId="0" fontId="0" fillId="11" borderId="5" xfId="0" applyFill="1" applyBorder="1" applyAlignment="1">
      <alignment horizontal="center" vertical="center"/>
    </xf>
    <xf numFmtId="0" fontId="0" fillId="11" borderId="44" xfId="0" applyFill="1" applyBorder="1" applyAlignment="1">
      <alignment horizontal="center" vertical="center"/>
    </xf>
    <xf numFmtId="0" fontId="0" fillId="50" borderId="5" xfId="0" applyFill="1" applyBorder="1" applyAlignment="1">
      <alignment horizontal="center" vertical="center"/>
    </xf>
    <xf numFmtId="0" fontId="0" fillId="50" borderId="7" xfId="0" applyFill="1" applyBorder="1" applyAlignment="1">
      <alignment horizontal="center" vertical="center"/>
    </xf>
    <xf numFmtId="0" fontId="8" fillId="45" borderId="5" xfId="0" applyFont="1" applyFill="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wrapText="1"/>
    </xf>
    <xf numFmtId="0" fontId="0" fillId="0" borderId="1" xfId="0" applyBorder="1" applyAlignment="1">
      <alignment wrapText="1"/>
    </xf>
    <xf numFmtId="0" fontId="0" fillId="4" borderId="1" xfId="0" applyFill="1" applyBorder="1" applyAlignment="1">
      <alignment wrapText="1"/>
    </xf>
    <xf numFmtId="0" fontId="0" fillId="4" borderId="1" xfId="0" applyFill="1" applyBorder="1" applyAlignment="1">
      <alignment horizontal="center" vertical="center" wrapText="1"/>
    </xf>
    <xf numFmtId="0" fontId="0" fillId="0" borderId="0" xfId="0" applyAlignment="1">
      <alignment wrapText="1"/>
    </xf>
    <xf numFmtId="0" fontId="36" fillId="51" borderId="1" xfId="0" applyFont="1" applyFill="1" applyBorder="1" applyAlignment="1">
      <alignment horizontal="center" wrapText="1"/>
    </xf>
    <xf numFmtId="0" fontId="8" fillId="4" borderId="1" xfId="0" applyFont="1" applyFill="1" applyBorder="1" applyAlignment="1">
      <alignment wrapText="1"/>
    </xf>
    <xf numFmtId="0" fontId="8" fillId="4" borderId="1" xfId="0" applyFont="1" applyFill="1" applyBorder="1" applyAlignment="1">
      <alignment horizontal="center" wrapText="1"/>
    </xf>
    <xf numFmtId="0" fontId="36" fillId="45" borderId="0" xfId="0" applyFont="1" applyFill="1" applyAlignment="1">
      <alignment horizontal="center" vertical="center" wrapText="1"/>
    </xf>
    <xf numFmtId="0" fontId="37" fillId="0" borderId="0" xfId="0" applyFont="1"/>
    <xf numFmtId="0" fontId="38" fillId="45" borderId="0" xfId="0" applyFont="1" applyFill="1" applyAlignment="1">
      <alignment horizontal="center" vertical="center" wrapText="1"/>
    </xf>
    <xf numFmtId="0" fontId="0" fillId="46" borderId="26" xfId="0" applyFill="1" applyBorder="1"/>
    <xf numFmtId="0" fontId="8" fillId="20" borderId="22" xfId="0" applyFont="1" applyFill="1" applyBorder="1" applyAlignment="1">
      <alignment horizontal="center" vertical="center" wrapText="1"/>
    </xf>
    <xf numFmtId="0" fontId="0" fillId="0" borderId="25" xfId="0" applyBorder="1" applyAlignment="1">
      <alignment wrapText="1"/>
    </xf>
    <xf numFmtId="0" fontId="33" fillId="13" borderId="0" xfId="0" applyFont="1" applyFill="1" applyAlignment="1">
      <alignment horizontal="center" vertical="center" wrapText="1"/>
    </xf>
    <xf numFmtId="0" fontId="33" fillId="13" borderId="0" xfId="0" applyFont="1" applyFill="1" applyAlignment="1">
      <alignment wrapText="1"/>
    </xf>
    <xf numFmtId="0" fontId="1" fillId="0" borderId="32" xfId="0" applyFont="1" applyBorder="1" applyAlignment="1">
      <alignment horizontal="center" vertical="center" wrapText="1"/>
    </xf>
    <xf numFmtId="0" fontId="0" fillId="0" borderId="34" xfId="0" applyBorder="1" applyAlignment="1">
      <alignment vertical="center" wrapText="1"/>
    </xf>
    <xf numFmtId="0" fontId="0" fillId="0" borderId="38" xfId="0" applyBorder="1" applyAlignment="1">
      <alignment vertical="center" wrapText="1"/>
    </xf>
    <xf numFmtId="0" fontId="0" fillId="0" borderId="33" xfId="0" applyBorder="1" applyAlignment="1">
      <alignment vertical="center" wrapText="1"/>
    </xf>
    <xf numFmtId="0" fontId="0" fillId="0" borderId="36" xfId="0" applyBorder="1" applyAlignment="1">
      <alignment vertical="center" wrapText="1"/>
    </xf>
    <xf numFmtId="0" fontId="0" fillId="0" borderId="29" xfId="0" applyBorder="1" applyAlignment="1">
      <alignment vertical="center" wrapText="1"/>
    </xf>
    <xf numFmtId="0" fontId="1" fillId="0" borderId="34"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0" xfId="0" applyFont="1" applyAlignment="1">
      <alignment horizontal="center" vertical="center" wrapText="1"/>
    </xf>
    <xf numFmtId="0" fontId="1" fillId="0" borderId="39"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29" xfId="0" applyFont="1" applyBorder="1" applyAlignment="1">
      <alignment horizontal="center"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4" fillId="0" borderId="5" xfId="0" applyFont="1" applyBorder="1" applyAlignment="1">
      <alignment vertical="center" wrapText="1"/>
    </xf>
    <xf numFmtId="0" fontId="12" fillId="0" borderId="5" xfId="0" applyFont="1" applyBorder="1" applyAlignment="1">
      <alignment wrapText="1"/>
    </xf>
    <xf numFmtId="0" fontId="4" fillId="0" borderId="5" xfId="0" applyFont="1" applyBorder="1" applyAlignment="1">
      <alignment horizontal="left" vertical="center" wrapText="1"/>
    </xf>
    <xf numFmtId="0" fontId="0" fillId="0" borderId="5" xfId="0" applyBorder="1" applyAlignment="1">
      <alignment vertical="center" wrapText="1"/>
    </xf>
    <xf numFmtId="0" fontId="16" fillId="0" borderId="5" xfId="0" applyFont="1" applyBorder="1" applyAlignment="1">
      <alignment horizontal="center" vertical="center" wrapText="1"/>
    </xf>
    <xf numFmtId="0" fontId="13" fillId="0" borderId="5" xfId="0" applyFont="1" applyBorder="1" applyAlignment="1">
      <alignment horizontal="center" vertical="center" wrapText="1"/>
    </xf>
    <xf numFmtId="0" fontId="6" fillId="0" borderId="5" xfId="0" applyFont="1" applyBorder="1" applyAlignment="1">
      <alignment horizontal="center" vertical="center" wrapText="1"/>
    </xf>
    <xf numFmtId="0" fontId="3" fillId="0" borderId="5" xfId="0" applyFont="1" applyBorder="1" applyAlignment="1">
      <alignment horizontal="center" vertical="center" wrapText="1"/>
    </xf>
    <xf numFmtId="0" fontId="4" fillId="0" borderId="5" xfId="0" applyFont="1" applyBorder="1" applyAlignment="1">
      <alignment horizontal="center" vertical="center" wrapText="1"/>
    </xf>
    <xf numFmtId="0" fontId="16" fillId="0" borderId="5" xfId="0" applyFont="1" applyBorder="1" applyAlignment="1">
      <alignment horizontal="left" vertical="center" wrapText="1"/>
    </xf>
    <xf numFmtId="0" fontId="1" fillId="0" borderId="5" xfId="0" applyFont="1" applyBorder="1" applyAlignment="1">
      <alignment horizontal="center" vertical="center" wrapText="1"/>
    </xf>
    <xf numFmtId="0" fontId="0" fillId="0" borderId="5" xfId="0" applyBorder="1"/>
    <xf numFmtId="0" fontId="0" fillId="0" borderId="5" xfId="0" applyBorder="1" applyAlignment="1">
      <alignment wrapText="1"/>
    </xf>
    <xf numFmtId="0" fontId="2" fillId="0" borderId="5" xfId="0" applyFont="1" applyBorder="1" applyAlignment="1">
      <alignment horizontal="center" vertical="center" wrapText="1"/>
    </xf>
    <xf numFmtId="0" fontId="0" fillId="0" borderId="35" xfId="0" applyBorder="1" applyAlignment="1">
      <alignment vertical="center"/>
    </xf>
    <xf numFmtId="0" fontId="0" fillId="0" borderId="0" xfId="0" applyAlignment="1">
      <alignment vertical="center"/>
    </xf>
    <xf numFmtId="0" fontId="0" fillId="0" borderId="39" xfId="0" applyBorder="1" applyAlignment="1">
      <alignment vertical="center"/>
    </xf>
    <xf numFmtId="0" fontId="0" fillId="0" borderId="33" xfId="0" applyBorder="1" applyAlignment="1">
      <alignment vertical="center"/>
    </xf>
    <xf numFmtId="0" fontId="0" fillId="0" borderId="36" xfId="0" applyBorder="1" applyAlignment="1">
      <alignment vertical="center"/>
    </xf>
    <xf numFmtId="0" fontId="0" fillId="0" borderId="29" xfId="0" applyBorder="1" applyAlignment="1">
      <alignment vertical="center"/>
    </xf>
    <xf numFmtId="0" fontId="2" fillId="0" borderId="32"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4" xfId="0" applyFont="1" applyBorder="1" applyAlignment="1">
      <alignment horizontal="left" vertical="center" wrapText="1"/>
    </xf>
    <xf numFmtId="0" fontId="2" fillId="0" borderId="38"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6" xfId="0" applyFont="1" applyBorder="1" applyAlignment="1">
      <alignment horizontal="left" vertical="center" wrapText="1"/>
    </xf>
    <xf numFmtId="0" fontId="2" fillId="0" borderId="29" xfId="0" applyFont="1" applyBorder="1" applyAlignment="1">
      <alignment horizontal="center" vertical="center" wrapText="1"/>
    </xf>
    <xf numFmtId="0" fontId="4" fillId="0" borderId="33" xfId="0" applyFont="1" applyBorder="1" applyAlignment="1">
      <alignment horizontal="left" vertical="center" wrapText="1"/>
    </xf>
    <xf numFmtId="0" fontId="4" fillId="0" borderId="9" xfId="0" applyFont="1" applyBorder="1" applyAlignment="1">
      <alignment horizontal="left" vertical="center" wrapText="1"/>
    </xf>
    <xf numFmtId="0" fontId="4" fillId="0" borderId="3" xfId="0" applyFont="1" applyBorder="1" applyAlignment="1">
      <alignment horizontal="left" vertical="center" wrapText="1"/>
    </xf>
    <xf numFmtId="0" fontId="4" fillId="0" borderId="8" xfId="0" applyFont="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2"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5" xfId="0" applyFont="1" applyBorder="1" applyAlignment="1">
      <alignment horizontal="left" vertical="center" wrapText="1"/>
    </xf>
    <xf numFmtId="0" fontId="3" fillId="0" borderId="5" xfId="0" applyFont="1" applyBorder="1" applyAlignment="1">
      <alignment horizontal="left" vertical="center" wrapText="1"/>
    </xf>
    <xf numFmtId="0" fontId="6" fillId="0" borderId="24" xfId="0" applyFont="1" applyBorder="1" applyAlignment="1">
      <alignment horizontal="center" vertical="center" wrapText="1"/>
    </xf>
    <xf numFmtId="0" fontId="0" fillId="0" borderId="0" xfId="0" applyAlignment="1">
      <alignment vertical="center" wrapText="1"/>
    </xf>
    <xf numFmtId="0" fontId="0" fillId="0" borderId="28" xfId="0" applyBorder="1" applyAlignment="1">
      <alignment vertical="center" wrapText="1"/>
    </xf>
    <xf numFmtId="0" fontId="0" fillId="0" borderId="24" xfId="0" applyBorder="1" applyAlignment="1">
      <alignment vertical="center" wrapText="1"/>
    </xf>
    <xf numFmtId="0" fontId="6" fillId="0" borderId="22" xfId="0" applyFont="1" applyBorder="1" applyAlignment="1">
      <alignment horizontal="center" vertical="center" wrapText="1"/>
    </xf>
    <xf numFmtId="0" fontId="0" fillId="0" borderId="23" xfId="0" applyBorder="1" applyAlignment="1">
      <alignment horizontal="center" vertical="center" wrapText="1"/>
    </xf>
    <xf numFmtId="0" fontId="0" fillId="0" borderId="27" xfId="0" applyBorder="1" applyAlignment="1">
      <alignment horizontal="center" vertical="center" wrapText="1"/>
    </xf>
    <xf numFmtId="0" fontId="3" fillId="27" borderId="21" xfId="0" applyFont="1" applyFill="1" applyBorder="1" applyAlignment="1">
      <alignment horizontal="left" vertical="center"/>
    </xf>
    <xf numFmtId="0" fontId="0" fillId="0" borderId="21" xfId="0" applyBorder="1" applyAlignment="1">
      <alignment horizontal="left" vertical="center"/>
    </xf>
    <xf numFmtId="0" fontId="1" fillId="0" borderId="1" xfId="0" applyFont="1" applyBorder="1" applyAlignment="1">
      <alignment horizontal="left" vertical="center" wrapText="1"/>
    </xf>
    <xf numFmtId="0" fontId="1" fillId="0" borderId="18" xfId="0" applyFont="1" applyBorder="1" applyAlignment="1">
      <alignment horizontal="left" vertical="center" wrapText="1"/>
    </xf>
    <xf numFmtId="0" fontId="3" fillId="26" borderId="20" xfId="0" applyFont="1" applyFill="1" applyBorder="1" applyAlignment="1">
      <alignment horizontal="center" vertical="center" wrapText="1"/>
    </xf>
    <xf numFmtId="0" fontId="3" fillId="26" borderId="21" xfId="0" applyFont="1" applyFill="1" applyBorder="1" applyAlignment="1">
      <alignment horizontal="center" vertical="center" wrapText="1"/>
    </xf>
    <xf numFmtId="0" fontId="1" fillId="0" borderId="7" xfId="0" applyFont="1" applyBorder="1" applyAlignment="1">
      <alignment horizontal="center" vertical="center" wrapText="1"/>
    </xf>
    <xf numFmtId="0" fontId="3"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2"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1" fillId="0" borderId="13" xfId="0" applyFont="1" applyBorder="1" applyAlignment="1">
      <alignment horizontal="left" wrapText="1"/>
    </xf>
    <xf numFmtId="0" fontId="1" fillId="2" borderId="1" xfId="0" applyFont="1" applyFill="1" applyBorder="1" applyAlignment="1">
      <alignment wrapText="1"/>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3" xfId="0" applyFill="1" applyBorder="1" applyAlignment="1">
      <alignment horizontal="center" vertical="center"/>
    </xf>
    <xf numFmtId="0" fontId="23" fillId="6" borderId="1" xfId="0" applyFont="1" applyFill="1" applyBorder="1" applyAlignment="1">
      <alignment horizontal="center"/>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3" xfId="0" applyFont="1" applyBorder="1" applyAlignment="1">
      <alignment vertical="center" wrapText="1"/>
    </xf>
    <xf numFmtId="0" fontId="20" fillId="0" borderId="1" xfId="0" applyFont="1" applyBorder="1" applyAlignment="1">
      <alignment horizontal="center" wrapText="1"/>
    </xf>
    <xf numFmtId="0" fontId="19" fillId="0" borderId="2" xfId="0" applyFont="1" applyBorder="1" applyAlignment="1">
      <alignment horizontal="left" vertical="center" wrapText="1"/>
    </xf>
    <xf numFmtId="0" fontId="4" fillId="0" borderId="1" xfId="0" applyFont="1" applyBorder="1" applyAlignment="1">
      <alignment horizontal="left" vertical="center" wrapText="1"/>
    </xf>
    <xf numFmtId="0" fontId="4" fillId="21"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19" fillId="4" borderId="1" xfId="0" applyFont="1" applyFill="1" applyBorder="1" applyAlignment="1">
      <alignment vertical="center" wrapText="1"/>
    </xf>
    <xf numFmtId="0" fontId="20" fillId="6" borderId="2" xfId="0" applyFont="1" applyFill="1" applyBorder="1" applyAlignment="1">
      <alignment horizontal="center" vertical="center" wrapText="1"/>
    </xf>
    <xf numFmtId="0" fontId="4" fillId="0" borderId="2" xfId="0" applyFont="1" applyBorder="1" applyAlignment="1">
      <alignment horizontal="center" wrapText="1"/>
    </xf>
    <xf numFmtId="0" fontId="4" fillId="21"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0" fillId="6" borderId="1" xfId="0" applyFont="1" applyFill="1" applyBorder="1" applyAlignment="1">
      <alignment horizontal="center" vertical="center" wrapText="1"/>
    </xf>
    <xf numFmtId="0" fontId="20" fillId="21" borderId="2" xfId="0" applyFont="1" applyFill="1" applyBorder="1" applyAlignment="1">
      <alignment horizontal="center" wrapText="1"/>
    </xf>
    <xf numFmtId="0" fontId="21" fillId="0" borderId="2" xfId="0" applyFont="1" applyBorder="1" applyAlignment="1">
      <alignment horizontal="left" vertical="center" wrapText="1"/>
    </xf>
    <xf numFmtId="0" fontId="6" fillId="0" borderId="1" xfId="0" applyFont="1" applyBorder="1" applyAlignment="1">
      <alignment horizontal="left" vertical="center" wrapText="1"/>
    </xf>
    <xf numFmtId="0" fontId="0" fillId="0" borderId="9" xfId="0" applyBorder="1" applyAlignment="1">
      <alignment horizontal="center" wrapText="1"/>
    </xf>
    <xf numFmtId="0" fontId="0" fillId="0" borderId="3" xfId="0" applyBorder="1" applyAlignment="1">
      <alignment horizontal="center" wrapText="1"/>
    </xf>
    <xf numFmtId="0" fontId="1" fillId="0" borderId="1" xfId="0" applyFont="1" applyBorder="1" applyAlignment="1">
      <alignment horizontal="left" wrapText="1"/>
    </xf>
    <xf numFmtId="0" fontId="1" fillId="0" borderId="1" xfId="0" applyFont="1" applyBorder="1" applyAlignment="1">
      <alignment horizontal="center"/>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1" fillId="0" borderId="8" xfId="0" applyFont="1" applyBorder="1" applyAlignment="1">
      <alignment horizontal="center"/>
    </xf>
    <xf numFmtId="0" fontId="1" fillId="0" borderId="9" xfId="0" applyFont="1" applyBorder="1" applyAlignment="1">
      <alignment horizontal="center"/>
    </xf>
    <xf numFmtId="0" fontId="1" fillId="0" borderId="3" xfId="0" applyFont="1" applyBorder="1" applyAlignment="1">
      <alignment horizontal="center"/>
    </xf>
    <xf numFmtId="0" fontId="0" fillId="0" borderId="9" xfId="0" applyBorder="1" applyAlignment="1">
      <alignment horizontal="center"/>
    </xf>
    <xf numFmtId="0" fontId="0" fillId="0" borderId="3" xfId="0" applyBorder="1" applyAlignment="1">
      <alignment horizontal="center"/>
    </xf>
    <xf numFmtId="0" fontId="19" fillId="0" borderId="1" xfId="0" applyFont="1" applyBorder="1" applyAlignment="1">
      <alignment horizontal="left" vertical="center" wrapText="1"/>
    </xf>
    <xf numFmtId="0" fontId="4" fillId="4" borderId="1" xfId="0" applyFont="1" applyFill="1" applyBorder="1" applyAlignment="1">
      <alignment horizontal="center" vertical="center" wrapText="1"/>
    </xf>
    <xf numFmtId="0" fontId="4" fillId="0" borderId="1" xfId="0" applyFont="1" applyBorder="1" applyAlignment="1">
      <alignment horizontal="center" wrapText="1"/>
    </xf>
    <xf numFmtId="0" fontId="19" fillId="4" borderId="1" xfId="0" applyFont="1" applyFill="1" applyBorder="1" applyAlignment="1">
      <alignment horizontal="left" vertical="center" wrapText="1"/>
    </xf>
    <xf numFmtId="0" fontId="20" fillId="6" borderId="1" xfId="0" applyFont="1" applyFill="1" applyBorder="1" applyAlignment="1">
      <alignment horizontal="center" wrapText="1"/>
    </xf>
    <xf numFmtId="0" fontId="4" fillId="3" borderId="1" xfId="0" applyFont="1" applyFill="1" applyBorder="1" applyAlignment="1">
      <alignment horizontal="left" vertical="center" wrapText="1"/>
    </xf>
    <xf numFmtId="0" fontId="20" fillId="21" borderId="1" xfId="0" applyFont="1" applyFill="1" applyBorder="1" applyAlignment="1">
      <alignment horizontal="center" vertical="center" wrapText="1"/>
    </xf>
    <xf numFmtId="0" fontId="12" fillId="0" borderId="2" xfId="0" applyFont="1" applyBorder="1" applyAlignment="1">
      <alignment vertical="center" wrapText="1"/>
    </xf>
    <xf numFmtId="2" fontId="10" fillId="3" borderId="2" xfId="0" applyNumberFormat="1" applyFont="1" applyFill="1" applyBorder="1" applyAlignment="1">
      <alignment horizontal="right" vertical="center" wrapText="1"/>
    </xf>
    <xf numFmtId="0" fontId="18" fillId="0" borderId="2" xfId="0" applyFont="1" applyBorder="1" applyAlignment="1">
      <alignment vertical="center" wrapText="1"/>
    </xf>
    <xf numFmtId="0" fontId="18" fillId="0" borderId="2" xfId="0" applyFont="1" applyBorder="1" applyAlignment="1">
      <alignment horizontal="justify" vertical="center" wrapText="1"/>
    </xf>
    <xf numFmtId="2" fontId="10" fillId="3" borderId="2" xfId="0" applyNumberFormat="1" applyFont="1" applyFill="1" applyBorder="1" applyAlignment="1">
      <alignment horizontal="justify" vertical="center" wrapText="1"/>
    </xf>
    <xf numFmtId="0" fontId="18" fillId="22" borderId="2" xfId="0" applyFont="1" applyFill="1" applyBorder="1" applyAlignment="1">
      <alignment vertical="center" wrapText="1"/>
    </xf>
    <xf numFmtId="0" fontId="12" fillId="0" borderId="2" xfId="0" applyFont="1" applyBorder="1" applyAlignment="1">
      <alignment horizontal="left" vertical="center" wrapText="1"/>
    </xf>
    <xf numFmtId="2" fontId="16" fillId="0" borderId="2" xfId="0" applyNumberFormat="1" applyFont="1" applyBorder="1" applyAlignment="1">
      <alignment horizontal="left" vertical="center" wrapText="1"/>
    </xf>
    <xf numFmtId="2" fontId="16" fillId="0" borderId="2" xfId="0" applyNumberFormat="1" applyFont="1" applyBorder="1" applyAlignment="1">
      <alignment horizontal="center" vertical="center" wrapText="1"/>
    </xf>
    <xf numFmtId="2" fontId="10" fillId="21" borderId="2" xfId="0" applyNumberFormat="1" applyFont="1" applyFill="1" applyBorder="1" applyAlignment="1">
      <alignment horizontal="justify" vertical="center" wrapText="1"/>
    </xf>
    <xf numFmtId="0" fontId="8" fillId="0" borderId="2" xfId="0" applyFont="1" applyBorder="1" applyAlignment="1">
      <alignment horizontal="center"/>
    </xf>
    <xf numFmtId="0" fontId="15" fillId="4" borderId="2" xfId="0" applyFont="1" applyFill="1" applyBorder="1" applyAlignment="1">
      <alignment horizontal="center"/>
    </xf>
    <xf numFmtId="2" fontId="15" fillId="0" borderId="2" xfId="0" applyNumberFormat="1" applyFont="1" applyBorder="1" applyAlignment="1">
      <alignment horizontal="center" wrapText="1"/>
    </xf>
    <xf numFmtId="0" fontId="3" fillId="0" borderId="2" xfId="0" applyFont="1" applyBorder="1" applyAlignment="1">
      <alignment horizontal="left" vertical="center" wrapText="1"/>
    </xf>
    <xf numFmtId="0" fontId="1" fillId="2" borderId="2" xfId="0" applyFont="1" applyFill="1" applyBorder="1" applyAlignment="1">
      <alignment horizontal="center" vertical="center" wrapText="1"/>
    </xf>
    <xf numFmtId="0" fontId="3" fillId="0" borderId="2" xfId="0" applyFont="1" applyBorder="1" applyAlignment="1">
      <alignment horizontal="center" vertical="center" wrapText="1"/>
    </xf>
    <xf numFmtId="2" fontId="42" fillId="0" borderId="5" xfId="0" applyNumberFormat="1" applyFont="1" applyBorder="1" applyAlignment="1">
      <alignment horizontal="center" vertical="center" wrapText="1"/>
    </xf>
    <xf numFmtId="0" fontId="42" fillId="0" borderId="5" xfId="0" applyFont="1" applyBorder="1" applyAlignment="1">
      <alignment horizontal="center" vertical="center" wrapText="1"/>
    </xf>
    <xf numFmtId="49" fontId="42" fillId="0" borderId="5" xfId="0" applyNumberFormat="1" applyFont="1" applyBorder="1" applyAlignment="1">
      <alignment horizontal="center" vertical="center" wrapText="1"/>
    </xf>
    <xf numFmtId="164" fontId="42" fillId="0" borderId="5" xfId="0" applyNumberFormat="1" applyFont="1" applyBorder="1" applyAlignment="1">
      <alignment horizontal="center" vertical="center" wrapText="1"/>
    </xf>
  </cellXfs>
  <cellStyles count="22">
    <cellStyle name="Normal" xfId="0" builtinId="0"/>
    <cellStyle name="Untitled1" xfId="1"/>
    <cellStyle name="Untitled10" xfId="2"/>
    <cellStyle name="Untitled11" xfId="3"/>
    <cellStyle name="Untitled12" xfId="4"/>
    <cellStyle name="Untitled13" xfId="5"/>
    <cellStyle name="Untitled14" xfId="6"/>
    <cellStyle name="Untitled15" xfId="7"/>
    <cellStyle name="Untitled16" xfId="8"/>
    <cellStyle name="Untitled17" xfId="9"/>
    <cellStyle name="Untitled18" xfId="10"/>
    <cellStyle name="Untitled19" xfId="11"/>
    <cellStyle name="Untitled2" xfId="12"/>
    <cellStyle name="Untitled20" xfId="13"/>
    <cellStyle name="Untitled21" xfId="14"/>
    <cellStyle name="Untitled3" xfId="15"/>
    <cellStyle name="Untitled4" xfId="16"/>
    <cellStyle name="Untitled5" xfId="17"/>
    <cellStyle name="Untitled6" xfId="18"/>
    <cellStyle name="Untitled7" xfId="19"/>
    <cellStyle name="Untitled8" xfId="20"/>
    <cellStyle name="Untitled9" xfId="21"/>
  </cellStyles>
  <dxfs count="4">
    <dxf>
      <font>
        <b val="0"/>
        <i val="0"/>
        <strike val="0"/>
        <u val="none"/>
        <sz val="10"/>
        <color indexed="8"/>
      </font>
      <fill>
        <patternFill patternType="solid">
          <fgColor indexed="51"/>
          <bgColor indexed="52"/>
        </patternFill>
      </fill>
    </dxf>
    <dxf>
      <font>
        <b val="0"/>
        <i val="0"/>
        <strike val="0"/>
        <u val="none"/>
        <sz val="10"/>
        <color indexed="8"/>
      </font>
      <fill>
        <patternFill patternType="solid">
          <fgColor indexed="51"/>
          <bgColor indexed="52"/>
        </patternFill>
      </fill>
    </dxf>
    <dxf>
      <font>
        <b val="0"/>
        <i val="0"/>
        <strike val="0"/>
        <u val="none"/>
        <sz val="10"/>
        <color indexed="8"/>
      </font>
      <fill>
        <patternFill patternType="solid">
          <fgColor indexed="51"/>
          <bgColor indexed="52"/>
        </patternFill>
      </fill>
    </dxf>
    <dxf>
      <font>
        <b val="0"/>
        <i val="0"/>
        <strike val="0"/>
        <u val="none"/>
        <sz val="10"/>
        <color indexed="8"/>
      </font>
      <fill>
        <patternFill patternType="solid">
          <fgColor indexed="51"/>
          <bgColor indexed="5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3333"/>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EEEEEE"/>
      <rgbColor rgb="00E6E6FF"/>
      <rgbColor rgb="00660066"/>
      <rgbColor rgb="00FF8080"/>
      <rgbColor rgb="000066CC"/>
      <rgbColor rgb="00CCCCFF"/>
      <rgbColor rgb="00000080"/>
      <rgbColor rgb="00FF00FF"/>
      <rgbColor rgb="00FFF200"/>
      <rgbColor rgb="0000FFFF"/>
      <rgbColor rgb="00800080"/>
      <rgbColor rgb="00800000"/>
      <rgbColor rgb="00008080"/>
      <rgbColor rgb="000000FF"/>
      <rgbColor rgb="0000CCFF"/>
      <rgbColor rgb="00DDDDDD"/>
      <rgbColor rgb="00CCFF99"/>
      <rgbColor rgb="00FFFF99"/>
      <rgbColor rgb="0066FFFF"/>
      <rgbColor rgb="00CCFF66"/>
      <rgbColor rgb="00CC99FF"/>
      <rgbColor rgb="00FFCC99"/>
      <rgbColor rgb="006666FF"/>
      <rgbColor rgb="0033CCCC"/>
      <rgbColor rgb="0066CC00"/>
      <rgbColor rgb="00FFCC00"/>
      <rgbColor rgb="00FF9900"/>
      <rgbColor rgb="00FF6600"/>
      <rgbColor rgb="00666699"/>
      <rgbColor rgb="00CC9966"/>
      <rgbColor rgb="00003366"/>
      <rgbColor rgb="00339966"/>
      <rgbColor rgb="00003300"/>
      <rgbColor rgb="00333300"/>
      <rgbColor rgb="00DD4814"/>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93"/>
  <sheetViews>
    <sheetView topLeftCell="A7" zoomScale="85" zoomScaleNormal="85" workbookViewId="0">
      <selection activeCell="E13" sqref="E13"/>
    </sheetView>
  </sheetViews>
  <sheetFormatPr defaultColWidth="11.5703125" defaultRowHeight="12.75"/>
  <cols>
    <col min="1" max="1" width="5.42578125" style="305" customWidth="1"/>
    <col min="2" max="2" width="15.42578125" style="305" customWidth="1"/>
    <col min="3" max="3" width="36" style="305" customWidth="1"/>
    <col min="4" max="4" width="32.5703125" style="305" customWidth="1"/>
    <col min="5" max="5" width="35.140625" style="304" customWidth="1"/>
    <col min="6" max="6" width="39.85546875" style="305" customWidth="1"/>
    <col min="7" max="16384" width="11.5703125" style="305"/>
  </cols>
  <sheetData>
    <row r="1" spans="1:8" s="304" customFormat="1" ht="27" customHeight="1">
      <c r="A1" s="304" t="s">
        <v>0</v>
      </c>
      <c r="B1" s="304" t="s">
        <v>1</v>
      </c>
      <c r="C1" s="304" t="s">
        <v>2</v>
      </c>
      <c r="D1" s="309" t="s">
        <v>3</v>
      </c>
      <c r="E1" s="309"/>
      <c r="F1" s="309"/>
      <c r="G1" s="309"/>
      <c r="H1" s="309"/>
    </row>
    <row r="2" spans="1:8">
      <c r="A2" s="305">
        <v>1</v>
      </c>
      <c r="B2" s="306" t="s">
        <v>4</v>
      </c>
      <c r="C2" s="306" t="s">
        <v>5</v>
      </c>
      <c r="D2" s="304" t="s">
        <v>6</v>
      </c>
      <c r="E2" s="307">
        <v>6</v>
      </c>
      <c r="F2" s="305" t="s">
        <v>7</v>
      </c>
    </row>
    <row r="3" spans="1:8">
      <c r="A3" s="305">
        <v>2</v>
      </c>
      <c r="B3" s="306" t="s">
        <v>8</v>
      </c>
      <c r="C3" s="306" t="s">
        <v>9</v>
      </c>
      <c r="D3" s="304" t="s">
        <v>10</v>
      </c>
      <c r="E3" s="307" t="s">
        <v>11</v>
      </c>
      <c r="F3" s="305" t="s">
        <v>12</v>
      </c>
    </row>
    <row r="4" spans="1:8">
      <c r="A4" s="305">
        <v>3</v>
      </c>
      <c r="B4" s="306" t="s">
        <v>13</v>
      </c>
      <c r="C4" s="306" t="s">
        <v>14</v>
      </c>
      <c r="D4" s="304" t="s">
        <v>15</v>
      </c>
      <c r="E4" s="307" t="s">
        <v>16</v>
      </c>
      <c r="F4" s="305" t="s">
        <v>17</v>
      </c>
    </row>
    <row r="5" spans="1:8">
      <c r="A5" s="305">
        <v>4</v>
      </c>
      <c r="B5" s="306" t="s">
        <v>18</v>
      </c>
      <c r="C5" s="306" t="s">
        <v>19</v>
      </c>
      <c r="D5" s="304" t="s">
        <v>20</v>
      </c>
      <c r="E5" s="307" t="s">
        <v>21</v>
      </c>
      <c r="F5" s="305" t="s">
        <v>22</v>
      </c>
    </row>
    <row r="6" spans="1:8">
      <c r="A6" s="305">
        <v>5</v>
      </c>
      <c r="B6" s="306" t="s">
        <v>23</v>
      </c>
      <c r="C6" s="306" t="s">
        <v>24</v>
      </c>
      <c r="D6" s="304" t="s">
        <v>25</v>
      </c>
      <c r="E6" s="307" t="s">
        <v>26</v>
      </c>
      <c r="F6" s="305" t="s">
        <v>27</v>
      </c>
    </row>
    <row r="7" spans="1:8">
      <c r="A7" s="305">
        <v>6</v>
      </c>
      <c r="B7" s="306" t="s">
        <v>28</v>
      </c>
      <c r="C7" s="306" t="s">
        <v>29</v>
      </c>
      <c r="D7" s="304" t="s">
        <v>30</v>
      </c>
      <c r="E7" s="307" t="s">
        <v>31</v>
      </c>
      <c r="F7" s="305" t="s">
        <v>32</v>
      </c>
    </row>
    <row r="8" spans="1:8">
      <c r="A8" s="305">
        <v>7</v>
      </c>
      <c r="B8" s="306"/>
      <c r="C8" s="306"/>
      <c r="D8" s="304" t="s">
        <v>33</v>
      </c>
      <c r="E8" s="307">
        <v>1</v>
      </c>
      <c r="F8" s="305" t="s">
        <v>34</v>
      </c>
    </row>
    <row r="9" spans="1:8">
      <c r="B9" s="306"/>
      <c r="C9" s="306"/>
      <c r="D9" s="304"/>
      <c r="E9" s="307"/>
    </row>
    <row r="10" spans="1:8">
      <c r="B10" s="306"/>
      <c r="C10" s="306"/>
      <c r="D10" s="304" t="s">
        <v>6</v>
      </c>
      <c r="E10" s="307">
        <v>6</v>
      </c>
      <c r="F10" s="305" t="s">
        <v>7</v>
      </c>
    </row>
    <row r="11" spans="1:8">
      <c r="B11" s="306"/>
      <c r="C11" s="306"/>
      <c r="D11" s="304" t="s">
        <v>10</v>
      </c>
      <c r="E11" s="307" t="s">
        <v>11</v>
      </c>
      <c r="F11" s="305" t="s">
        <v>12</v>
      </c>
    </row>
    <row r="12" spans="1:8">
      <c r="B12" s="306"/>
      <c r="C12" s="306"/>
      <c r="D12" s="304" t="s">
        <v>15</v>
      </c>
      <c r="E12" s="307" t="s">
        <v>16</v>
      </c>
      <c r="F12" s="305" t="s">
        <v>17</v>
      </c>
    </row>
    <row r="13" spans="1:8">
      <c r="B13" s="306"/>
      <c r="C13" s="306"/>
      <c r="D13" s="304" t="s">
        <v>20</v>
      </c>
      <c r="E13" s="307" t="s">
        <v>35</v>
      </c>
      <c r="F13" s="305" t="s">
        <v>22</v>
      </c>
    </row>
    <row r="14" spans="1:8">
      <c r="B14" s="306"/>
      <c r="C14" s="306"/>
      <c r="D14" s="304" t="s">
        <v>25</v>
      </c>
      <c r="E14" s="307" t="s">
        <v>36</v>
      </c>
      <c r="F14" s="305" t="s">
        <v>27</v>
      </c>
    </row>
    <row r="15" spans="1:8" ht="19.5" customHeight="1">
      <c r="A15" s="305">
        <v>8</v>
      </c>
      <c r="B15" s="306"/>
      <c r="C15" s="306"/>
      <c r="D15" s="304" t="s">
        <v>30</v>
      </c>
      <c r="E15" s="307" t="s">
        <v>31</v>
      </c>
      <c r="F15" s="305" t="s">
        <v>32</v>
      </c>
    </row>
    <row r="16" spans="1:8" ht="18.75" customHeight="1">
      <c r="A16" s="305">
        <v>9</v>
      </c>
      <c r="B16" s="306"/>
      <c r="C16" s="306"/>
      <c r="D16" s="304" t="s">
        <v>33</v>
      </c>
      <c r="E16" s="307">
        <v>1</v>
      </c>
      <c r="F16" s="305" t="s">
        <v>34</v>
      </c>
    </row>
    <row r="17" spans="1:6">
      <c r="A17" s="305">
        <v>10</v>
      </c>
      <c r="B17" s="306"/>
      <c r="C17" s="306"/>
    </row>
    <row r="18" spans="1:6">
      <c r="B18" s="306"/>
      <c r="C18" s="306"/>
      <c r="D18" s="304" t="s">
        <v>6</v>
      </c>
      <c r="E18" s="307">
        <v>6</v>
      </c>
      <c r="F18" s="305" t="s">
        <v>7</v>
      </c>
    </row>
    <row r="19" spans="1:6">
      <c r="B19" s="306"/>
      <c r="C19" s="306"/>
      <c r="D19" s="304" t="s">
        <v>10</v>
      </c>
      <c r="E19" s="307" t="s">
        <v>11</v>
      </c>
      <c r="F19" s="305" t="s">
        <v>12</v>
      </c>
    </row>
    <row r="20" spans="1:6">
      <c r="B20" s="306"/>
      <c r="C20" s="306"/>
      <c r="D20" s="304" t="s">
        <v>15</v>
      </c>
      <c r="E20" s="307" t="s">
        <v>16</v>
      </c>
      <c r="F20" s="305" t="s">
        <v>17</v>
      </c>
    </row>
    <row r="21" spans="1:6">
      <c r="B21" s="306"/>
      <c r="C21" s="306"/>
      <c r="D21" s="304" t="s">
        <v>20</v>
      </c>
      <c r="E21" s="307" t="s">
        <v>37</v>
      </c>
      <c r="F21" s="305" t="s">
        <v>22</v>
      </c>
    </row>
    <row r="22" spans="1:6">
      <c r="B22" s="306"/>
      <c r="C22" s="306"/>
      <c r="D22" s="304" t="s">
        <v>25</v>
      </c>
      <c r="E22" s="307" t="s">
        <v>38</v>
      </c>
      <c r="F22" s="305" t="s">
        <v>27</v>
      </c>
    </row>
    <row r="23" spans="1:6">
      <c r="B23" s="306"/>
      <c r="C23" s="306"/>
      <c r="D23" s="304" t="s">
        <v>30</v>
      </c>
      <c r="E23" s="307" t="s">
        <v>31</v>
      </c>
      <c r="F23" s="305" t="s">
        <v>32</v>
      </c>
    </row>
    <row r="24" spans="1:6">
      <c r="B24" s="306"/>
      <c r="C24" s="306"/>
      <c r="D24" s="304" t="s">
        <v>33</v>
      </c>
      <c r="E24" s="307">
        <v>1</v>
      </c>
      <c r="F24" s="305" t="s">
        <v>34</v>
      </c>
    </row>
    <row r="25" spans="1:6">
      <c r="B25" s="306"/>
      <c r="C25" s="306"/>
    </row>
    <row r="26" spans="1:6">
      <c r="B26" s="306"/>
      <c r="C26" s="306"/>
    </row>
    <row r="27" spans="1:6">
      <c r="B27" s="306"/>
      <c r="C27" s="306"/>
    </row>
    <row r="28" spans="1:6">
      <c r="B28" s="306"/>
      <c r="C28" s="306"/>
    </row>
    <row r="29" spans="1:6">
      <c r="B29" s="306"/>
      <c r="C29" s="306"/>
    </row>
    <row r="30" spans="1:6">
      <c r="B30" s="306"/>
      <c r="C30" s="306"/>
    </row>
    <row r="31" spans="1:6">
      <c r="B31" s="306"/>
      <c r="C31" s="306"/>
    </row>
    <row r="32" spans="1:6">
      <c r="B32" s="306"/>
      <c r="C32" s="306"/>
    </row>
    <row r="33" spans="1:8">
      <c r="B33" s="306"/>
      <c r="C33" s="306"/>
    </row>
    <row r="34" spans="1:8">
      <c r="B34" s="306"/>
      <c r="C34" s="306"/>
    </row>
    <row r="35" spans="1:8">
      <c r="B35" s="306"/>
      <c r="C35" s="306"/>
    </row>
    <row r="36" spans="1:8">
      <c r="B36" s="306"/>
      <c r="C36" s="306"/>
    </row>
    <row r="37" spans="1:8">
      <c r="B37" s="306"/>
      <c r="C37" s="306"/>
    </row>
    <row r="38" spans="1:8">
      <c r="B38" s="306"/>
      <c r="C38" s="306"/>
    </row>
    <row r="39" spans="1:8" ht="12.75" customHeight="1">
      <c r="A39" s="305">
        <v>11</v>
      </c>
      <c r="B39" s="306"/>
      <c r="C39" s="306"/>
      <c r="D39" s="310" t="s">
        <v>39</v>
      </c>
      <c r="E39" s="310"/>
      <c r="F39" s="310"/>
      <c r="G39" s="310"/>
      <c r="H39" s="310"/>
    </row>
    <row r="40" spans="1:8">
      <c r="A40" s="305">
        <v>12</v>
      </c>
      <c r="B40" s="306"/>
      <c r="C40" s="306"/>
      <c r="D40" s="308"/>
    </row>
    <row r="41" spans="1:8" ht="12.75" customHeight="1">
      <c r="A41" s="305">
        <v>13</v>
      </c>
      <c r="B41" s="306"/>
      <c r="C41" s="306"/>
      <c r="D41" s="311" t="s">
        <v>40</v>
      </c>
      <c r="E41" s="311"/>
      <c r="F41" s="311"/>
    </row>
    <row r="42" spans="1:8">
      <c r="A42" s="305">
        <v>14</v>
      </c>
      <c r="B42" s="306"/>
      <c r="C42" s="306"/>
      <c r="D42" s="304" t="s">
        <v>6</v>
      </c>
      <c r="E42" s="307">
        <v>45</v>
      </c>
      <c r="F42" s="305" t="s">
        <v>7</v>
      </c>
    </row>
    <row r="43" spans="1:8">
      <c r="A43" s="305">
        <v>15</v>
      </c>
      <c r="B43" s="306"/>
      <c r="C43" s="306"/>
      <c r="D43" s="304" t="s">
        <v>10</v>
      </c>
      <c r="E43" s="307" t="s">
        <v>41</v>
      </c>
      <c r="F43" s="305" t="s">
        <v>12</v>
      </c>
    </row>
    <row r="44" spans="1:8" ht="25.5">
      <c r="A44" s="305">
        <v>16</v>
      </c>
      <c r="B44" s="306"/>
      <c r="C44" s="306"/>
      <c r="D44" s="304" t="s">
        <v>15</v>
      </c>
      <c r="E44" s="307" t="s">
        <v>42</v>
      </c>
      <c r="F44" s="305" t="s">
        <v>17</v>
      </c>
    </row>
    <row r="45" spans="1:8">
      <c r="A45" s="305">
        <v>17</v>
      </c>
      <c r="B45" s="306"/>
      <c r="C45" s="306"/>
      <c r="D45" s="304" t="s">
        <v>20</v>
      </c>
      <c r="E45" s="307" t="s">
        <v>43</v>
      </c>
      <c r="F45" s="305" t="s">
        <v>44</v>
      </c>
    </row>
    <row r="46" spans="1:8">
      <c r="A46" s="305">
        <v>18</v>
      </c>
      <c r="B46" s="306"/>
      <c r="C46" s="306"/>
      <c r="D46" s="304" t="s">
        <v>25</v>
      </c>
      <c r="E46" s="307" t="s">
        <v>45</v>
      </c>
      <c r="F46" s="305" t="s">
        <v>27</v>
      </c>
    </row>
    <row r="47" spans="1:8">
      <c r="A47" s="305">
        <v>19</v>
      </c>
      <c r="B47" s="306"/>
      <c r="C47" s="306"/>
      <c r="D47" s="304" t="s">
        <v>30</v>
      </c>
      <c r="E47" s="307" t="s">
        <v>31</v>
      </c>
      <c r="F47" s="305" t="s">
        <v>32</v>
      </c>
    </row>
    <row r="48" spans="1:8">
      <c r="A48" s="305">
        <v>20</v>
      </c>
      <c r="B48" s="306"/>
      <c r="C48" s="306"/>
      <c r="D48" s="304" t="s">
        <v>33</v>
      </c>
      <c r="E48" s="307">
        <v>4</v>
      </c>
      <c r="F48" s="305" t="s">
        <v>34</v>
      </c>
    </row>
    <row r="49" spans="1:3">
      <c r="A49" s="305">
        <v>21</v>
      </c>
      <c r="B49" s="306"/>
      <c r="C49" s="306"/>
    </row>
    <row r="50" spans="1:3">
      <c r="A50" s="305">
        <v>22</v>
      </c>
      <c r="B50" s="306"/>
      <c r="C50" s="306"/>
    </row>
    <row r="51" spans="1:3">
      <c r="A51" s="305">
        <v>23</v>
      </c>
      <c r="B51" s="306"/>
      <c r="C51" s="306"/>
    </row>
    <row r="52" spans="1:3">
      <c r="A52" s="305">
        <v>24</v>
      </c>
      <c r="B52" s="306"/>
      <c r="C52" s="306"/>
    </row>
    <row r="53" spans="1:3">
      <c r="A53" s="305">
        <v>25</v>
      </c>
      <c r="B53" s="306"/>
      <c r="C53" s="306"/>
    </row>
    <row r="54" spans="1:3">
      <c r="A54" s="305">
        <v>26</v>
      </c>
      <c r="B54" s="306"/>
      <c r="C54" s="306"/>
    </row>
    <row r="55" spans="1:3">
      <c r="A55" s="305">
        <v>27</v>
      </c>
      <c r="B55" s="306"/>
      <c r="C55" s="306"/>
    </row>
    <row r="56" spans="1:3">
      <c r="A56" s="305">
        <v>28</v>
      </c>
      <c r="B56" s="306"/>
      <c r="C56" s="306"/>
    </row>
    <row r="57" spans="1:3">
      <c r="A57" s="305">
        <v>29</v>
      </c>
      <c r="B57" s="306"/>
      <c r="C57" s="306"/>
    </row>
    <row r="58" spans="1:3">
      <c r="A58" s="305">
        <v>30</v>
      </c>
      <c r="B58" s="306"/>
      <c r="C58" s="306"/>
    </row>
    <row r="59" spans="1:3">
      <c r="A59" s="305">
        <v>31</v>
      </c>
      <c r="B59" s="306"/>
      <c r="C59" s="306"/>
    </row>
    <row r="60" spans="1:3">
      <c r="A60" s="305">
        <v>32</v>
      </c>
      <c r="B60" s="306"/>
      <c r="C60" s="306"/>
    </row>
    <row r="61" spans="1:3">
      <c r="A61" s="305">
        <v>33</v>
      </c>
      <c r="B61" s="306"/>
      <c r="C61" s="306"/>
    </row>
    <row r="62" spans="1:3">
      <c r="A62" s="305">
        <v>34</v>
      </c>
      <c r="B62" s="306"/>
      <c r="C62" s="306"/>
    </row>
    <row r="63" spans="1:3">
      <c r="A63" s="305">
        <v>35</v>
      </c>
      <c r="B63" s="306"/>
      <c r="C63" s="306"/>
    </row>
    <row r="64" spans="1:3">
      <c r="A64" s="305">
        <v>36</v>
      </c>
      <c r="B64" s="306"/>
      <c r="C64" s="306"/>
    </row>
    <row r="65" spans="1:3">
      <c r="A65" s="305">
        <v>37</v>
      </c>
      <c r="B65" s="306"/>
      <c r="C65" s="306"/>
    </row>
    <row r="66" spans="1:3">
      <c r="A66" s="305">
        <v>38</v>
      </c>
      <c r="B66" s="306"/>
      <c r="C66" s="306"/>
    </row>
    <row r="67" spans="1:3">
      <c r="A67" s="305">
        <v>39</v>
      </c>
      <c r="B67" s="306"/>
      <c r="C67" s="306"/>
    </row>
    <row r="68" spans="1:3">
      <c r="A68" s="305">
        <v>40</v>
      </c>
      <c r="B68" s="306"/>
      <c r="C68" s="306"/>
    </row>
    <row r="69" spans="1:3">
      <c r="A69" s="305">
        <v>41</v>
      </c>
      <c r="B69" s="306"/>
      <c r="C69" s="306"/>
    </row>
    <row r="70" spans="1:3">
      <c r="A70" s="305">
        <v>42</v>
      </c>
      <c r="B70" s="306"/>
      <c r="C70" s="306"/>
    </row>
    <row r="71" spans="1:3">
      <c r="A71" s="305">
        <v>43</v>
      </c>
      <c r="B71" s="306"/>
      <c r="C71" s="306"/>
    </row>
    <row r="72" spans="1:3">
      <c r="A72" s="305">
        <v>44</v>
      </c>
      <c r="B72" s="306"/>
      <c r="C72" s="306"/>
    </row>
    <row r="73" spans="1:3">
      <c r="A73" s="305">
        <v>45</v>
      </c>
      <c r="B73" s="306"/>
      <c r="C73" s="306"/>
    </row>
    <row r="74" spans="1:3">
      <c r="A74" s="305">
        <v>46</v>
      </c>
      <c r="B74" s="306"/>
      <c r="C74" s="306"/>
    </row>
    <row r="75" spans="1:3">
      <c r="A75" s="305">
        <v>47</v>
      </c>
      <c r="B75" s="306"/>
      <c r="C75" s="306"/>
    </row>
    <row r="76" spans="1:3">
      <c r="A76" s="305">
        <v>48</v>
      </c>
      <c r="B76" s="306"/>
      <c r="C76" s="306"/>
    </row>
    <row r="77" spans="1:3">
      <c r="A77" s="305">
        <v>49</v>
      </c>
      <c r="B77" s="306"/>
      <c r="C77" s="306"/>
    </row>
    <row r="78" spans="1:3">
      <c r="A78" s="305">
        <v>50</v>
      </c>
      <c r="B78" s="306"/>
      <c r="C78" s="306"/>
    </row>
    <row r="79" spans="1:3">
      <c r="A79" s="305">
        <v>51</v>
      </c>
      <c r="B79" s="306"/>
      <c r="C79" s="306"/>
    </row>
    <row r="80" spans="1:3">
      <c r="A80" s="305">
        <v>52</v>
      </c>
      <c r="B80" s="306"/>
      <c r="C80" s="306"/>
    </row>
    <row r="81" spans="1:3">
      <c r="A81" s="305">
        <v>53</v>
      </c>
      <c r="B81" s="306"/>
      <c r="C81" s="306"/>
    </row>
    <row r="82" spans="1:3">
      <c r="A82" s="305">
        <v>54</v>
      </c>
      <c r="B82" s="306"/>
      <c r="C82" s="306"/>
    </row>
    <row r="83" spans="1:3">
      <c r="A83" s="305">
        <v>55</v>
      </c>
      <c r="B83" s="306"/>
      <c r="C83" s="306"/>
    </row>
    <row r="84" spans="1:3">
      <c r="A84" s="305">
        <v>56</v>
      </c>
      <c r="B84" s="306"/>
      <c r="C84" s="306"/>
    </row>
    <row r="85" spans="1:3">
      <c r="A85" s="305">
        <v>57</v>
      </c>
      <c r="B85" s="306"/>
      <c r="C85" s="306"/>
    </row>
    <row r="86" spans="1:3">
      <c r="A86" s="305">
        <v>58</v>
      </c>
      <c r="B86" s="306"/>
      <c r="C86" s="306"/>
    </row>
    <row r="87" spans="1:3">
      <c r="A87" s="305">
        <v>59</v>
      </c>
      <c r="B87" s="306"/>
      <c r="C87" s="306"/>
    </row>
    <row r="88" spans="1:3">
      <c r="A88" s="305">
        <v>60</v>
      </c>
      <c r="B88" s="306"/>
      <c r="C88" s="306"/>
    </row>
    <row r="89" spans="1:3">
      <c r="A89" s="305">
        <v>61</v>
      </c>
      <c r="B89" s="306"/>
      <c r="C89" s="306"/>
    </row>
    <row r="90" spans="1:3">
      <c r="A90" s="305">
        <v>62</v>
      </c>
      <c r="B90" s="306"/>
      <c r="C90" s="306"/>
    </row>
    <row r="91" spans="1:3">
      <c r="A91" s="305">
        <v>63</v>
      </c>
      <c r="B91" s="306"/>
      <c r="C91" s="306"/>
    </row>
    <row r="92" spans="1:3">
      <c r="A92" s="305">
        <v>64</v>
      </c>
      <c r="B92" s="306"/>
      <c r="C92" s="306"/>
    </row>
    <row r="93" spans="1:3">
      <c r="A93" s="305">
        <v>65</v>
      </c>
      <c r="B93" s="306"/>
      <c r="C93" s="306"/>
    </row>
  </sheetData>
  <sheetProtection selectLockedCells="1" selectUnlockedCells="1"/>
  <mergeCells count="3">
    <mergeCell ref="D1:H1"/>
    <mergeCell ref="D39:H39"/>
    <mergeCell ref="D41:F41"/>
  </mergeCells>
  <dataValidations count="1">
    <dataValidation errorStyle="warning" allowBlank="1" sqref="I16:IV16 G1:XFD15 D1:F16 A1:C93 D17:IV93"/>
  </dataValidations>
  <pageMargins left="0.78749999999999998" right="0.78749999999999998" top="1.05277777777778" bottom="1.05277777777778" header="0.78749999999999998" footer="0.78749999999999998"/>
  <pageSetup paperSize="9" firstPageNumber="0" orientation="portrait" useFirstPageNumber="1" horizontalDpi="300" verticalDpi="300"/>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dimension ref="A1:H30"/>
  <sheetViews>
    <sheetView zoomScale="85" zoomScaleNormal="85" workbookViewId="0">
      <selection activeCell="D30" sqref="D30"/>
    </sheetView>
  </sheetViews>
  <sheetFormatPr defaultColWidth="11.5703125" defaultRowHeight="12.75"/>
  <cols>
    <col min="1" max="1" width="6.42578125" style="2" customWidth="1"/>
    <col min="2" max="2" width="13" style="2" customWidth="1"/>
    <col min="3" max="3" width="30.5703125" style="3" customWidth="1"/>
    <col min="4" max="4" width="6.42578125" style="2" customWidth="1"/>
    <col min="5" max="6" width="7.5703125" style="2" customWidth="1"/>
    <col min="7" max="7" width="8.42578125" style="1" customWidth="1"/>
    <col min="8" max="16384" width="11.5703125" style="2"/>
  </cols>
  <sheetData>
    <row r="1" spans="1:8" s="1" customFormat="1" ht="17.100000000000001" customHeight="1">
      <c r="A1" s="402" t="s">
        <v>305</v>
      </c>
      <c r="B1" s="402"/>
      <c r="C1" s="402"/>
      <c r="D1" s="402"/>
      <c r="E1" s="402"/>
      <c r="F1" s="402"/>
      <c r="G1" s="402"/>
    </row>
    <row r="2" spans="1:8" s="1" customFormat="1" ht="17.100000000000001" customHeight="1">
      <c r="A2" s="403" t="s">
        <v>205</v>
      </c>
      <c r="B2" s="403"/>
      <c r="C2" s="403"/>
      <c r="D2" s="403"/>
      <c r="E2" s="403"/>
      <c r="F2" s="403"/>
      <c r="G2" s="403"/>
    </row>
    <row r="3" spans="1:8" s="1" customFormat="1" ht="27.6" customHeight="1">
      <c r="A3" s="404" t="str">
        <f>"Year: "&amp;'STUDENT-LIST'!E47</f>
        <v>Year: 2020-21 (ODD)</v>
      </c>
      <c r="B3" s="404"/>
      <c r="C3" s="404"/>
    </row>
    <row r="4" spans="1:8" s="1" customFormat="1" ht="27.6" customHeight="1">
      <c r="A4" s="405" t="str">
        <f>"Semester: "&amp;'STUDENT-LIST'!E43</f>
        <v>Semester: III SEM DCS</v>
      </c>
      <c r="B4" s="406"/>
      <c r="C4" s="407"/>
    </row>
    <row r="5" spans="1:8" s="1" customFormat="1" ht="27.6" customHeight="1">
      <c r="A5" s="405" t="str">
        <f>"Course Name with Course Code: "&amp;'STUDENT-LIST'!E45</f>
        <v>Course Name with Course Code: IT SKILLS- 15CS20</v>
      </c>
      <c r="B5" s="406"/>
      <c r="C5" s="407"/>
    </row>
    <row r="6" spans="1:8" s="1" customFormat="1" ht="31.35" customHeight="1">
      <c r="A6" s="396" t="str">
        <f>"Name of the Course Coordinator: "&amp;'STUDENT-LIST'!E46</f>
        <v>Name of the Course Coordinator: HAMEESH</v>
      </c>
      <c r="B6" s="397"/>
      <c r="C6" s="398"/>
    </row>
    <row r="7" spans="1:8" s="1" customFormat="1" ht="31.35" customHeight="1">
      <c r="A7" s="396" t="str">
        <f>"Program Name: "&amp;'STUDENT-LIST'!E44</f>
        <v>Program Name: COMPUTER SCIENCE &amp; ENGINEERING</v>
      </c>
      <c r="B7" s="397"/>
      <c r="C7" s="398"/>
      <c r="D7" s="119"/>
    </row>
    <row r="8" spans="1:8" s="1" customFormat="1" ht="42" customHeight="1">
      <c r="A8" s="399" t="s">
        <v>347</v>
      </c>
      <c r="B8" s="400"/>
      <c r="C8" s="157">
        <f>'STUDENT-LIST'!E42</f>
        <v>45</v>
      </c>
      <c r="D8" s="158"/>
      <c r="E8" s="158" t="s">
        <v>348</v>
      </c>
      <c r="F8" s="401" t="s">
        <v>349</v>
      </c>
      <c r="G8" s="401"/>
    </row>
    <row r="9" spans="1:8" s="1" customFormat="1" ht="29.85" customHeight="1">
      <c r="A9" s="5"/>
      <c r="B9" s="5"/>
      <c r="C9" s="7"/>
      <c r="D9" s="5"/>
      <c r="E9" s="12" t="s">
        <v>318</v>
      </c>
      <c r="F9" s="12" t="s">
        <v>318</v>
      </c>
      <c r="G9" s="12" t="s">
        <v>318</v>
      </c>
      <c r="H9" s="19"/>
    </row>
    <row r="10" spans="1:8" s="1" customFormat="1" ht="25.5">
      <c r="A10" s="10" t="s">
        <v>0</v>
      </c>
      <c r="B10" s="10" t="s">
        <v>214</v>
      </c>
      <c r="C10" s="11" t="s">
        <v>215</v>
      </c>
      <c r="D10" s="10" t="s">
        <v>33</v>
      </c>
      <c r="E10" s="10" t="s">
        <v>350</v>
      </c>
      <c r="F10" s="10" t="s">
        <v>308</v>
      </c>
      <c r="G10" s="10" t="s">
        <v>56</v>
      </c>
      <c r="H10" s="19"/>
    </row>
    <row r="11" spans="1:8" s="1" customFormat="1">
      <c r="A11" s="10" t="s">
        <v>222</v>
      </c>
      <c r="B11" s="10" t="s">
        <v>222</v>
      </c>
      <c r="C11" s="11" t="s">
        <v>223</v>
      </c>
      <c r="D11" s="10" t="s">
        <v>222</v>
      </c>
      <c r="E11" s="159">
        <v>40</v>
      </c>
      <c r="F11" s="16" t="e">
        <f>'CIE-CONSOLIDATED-LAB'!M11</f>
        <v>#REF!</v>
      </c>
      <c r="G11" s="16" t="e">
        <f>SUM(E11:F11)</f>
        <v>#REF!</v>
      </c>
      <c r="H11" s="19"/>
    </row>
    <row r="12" spans="1:8" s="1" customFormat="1">
      <c r="A12" s="10" t="s">
        <v>222</v>
      </c>
      <c r="B12" s="10" t="s">
        <v>222</v>
      </c>
      <c r="C12" s="11" t="s">
        <v>224</v>
      </c>
      <c r="D12" s="10" t="s">
        <v>222</v>
      </c>
      <c r="E12" s="160">
        <v>24</v>
      </c>
      <c r="F12" s="16" t="e">
        <f>'CIE-CONSOLIDATED-LAB'!M12</f>
        <v>#REF!</v>
      </c>
      <c r="G12" s="16" t="e">
        <f t="shared" ref="G12:G18" si="0">SUM(E12:F12)</f>
        <v>#REF!</v>
      </c>
      <c r="H12" s="19"/>
    </row>
    <row r="13" spans="1:8">
      <c r="A13" s="13">
        <v>1</v>
      </c>
      <c r="B13" s="13" t="str">
        <f>'STUDENT-LIST'!B2</f>
        <v>478CS20001</v>
      </c>
      <c r="C13" s="14" t="str">
        <f>'STUDENT-LIST'!C2</f>
        <v>Anusha Acharya</v>
      </c>
      <c r="D13" s="13">
        <f>'STUDENT-LIST'!E$8</f>
        <v>1</v>
      </c>
      <c r="E13" s="161">
        <v>0</v>
      </c>
      <c r="F13" s="16" t="e">
        <f>'CIE-CONSOLIDATED-LAB'!M13</f>
        <v>#REF!</v>
      </c>
      <c r="G13" s="16" t="e">
        <f t="shared" si="0"/>
        <v>#REF!</v>
      </c>
      <c r="H13" s="162"/>
    </row>
    <row r="14" spans="1:8">
      <c r="A14" s="13">
        <v>2</v>
      </c>
      <c r="B14" s="13" t="str">
        <f>'STUDENT-LIST'!B3</f>
        <v>478CS20002</v>
      </c>
      <c r="C14" s="14" t="str">
        <f>'STUDENT-LIST'!C3</f>
        <v>John Ratan Menezes</v>
      </c>
      <c r="D14" s="13">
        <f>'STUDENT-LIST'!E$8</f>
        <v>1</v>
      </c>
      <c r="E14" s="161">
        <v>0</v>
      </c>
      <c r="F14" s="16" t="e">
        <f>'CIE-CONSOLIDATED-LAB'!M14</f>
        <v>#REF!</v>
      </c>
      <c r="G14" s="16" t="e">
        <f t="shared" si="0"/>
        <v>#REF!</v>
      </c>
      <c r="H14" s="162"/>
    </row>
    <row r="15" spans="1:8">
      <c r="A15" s="13">
        <v>3</v>
      </c>
      <c r="B15" s="13" t="str">
        <f>'STUDENT-LIST'!B4</f>
        <v>478CS20003</v>
      </c>
      <c r="C15" s="14" t="str">
        <f>'STUDENT-LIST'!C4</f>
        <v>Kiran G Shat</v>
      </c>
      <c r="D15" s="13">
        <f>'STUDENT-LIST'!E$8</f>
        <v>1</v>
      </c>
      <c r="E15" s="161">
        <v>0</v>
      </c>
      <c r="F15" s="16" t="e">
        <f>'CIE-CONSOLIDATED-LAB'!M15</f>
        <v>#REF!</v>
      </c>
      <c r="G15" s="16" t="e">
        <f t="shared" si="0"/>
        <v>#REF!</v>
      </c>
      <c r="H15" s="162"/>
    </row>
    <row r="16" spans="1:8">
      <c r="A16" s="13">
        <v>4</v>
      </c>
      <c r="B16" s="13" t="str">
        <f>'STUDENT-LIST'!B5</f>
        <v>478CS20004</v>
      </c>
      <c r="C16" s="14" t="str">
        <f>'STUDENT-LIST'!C5</f>
        <v>Mohammed Aman</v>
      </c>
      <c r="D16" s="13">
        <f>'STUDENT-LIST'!E$8</f>
        <v>1</v>
      </c>
      <c r="E16" s="161">
        <v>0</v>
      </c>
      <c r="F16" s="16" t="e">
        <f>'CIE-CONSOLIDATED-LAB'!M16</f>
        <v>#REF!</v>
      </c>
      <c r="G16" s="16" t="e">
        <f t="shared" si="0"/>
        <v>#REF!</v>
      </c>
      <c r="H16" s="162"/>
    </row>
    <row r="17" spans="1:8">
      <c r="A17" s="13">
        <v>5</v>
      </c>
      <c r="B17" s="13" t="str">
        <f>'STUDENT-LIST'!B6</f>
        <v>478CS20005</v>
      </c>
      <c r="C17" s="14" t="str">
        <f>'STUDENT-LIST'!C6</f>
        <v>Sachin Bhat</v>
      </c>
      <c r="D17" s="13">
        <f>'STUDENT-LIST'!E$8</f>
        <v>1</v>
      </c>
      <c r="E17" s="161">
        <v>0</v>
      </c>
      <c r="F17" s="16" t="e">
        <f>'CIE-CONSOLIDATED-LAB'!M17</f>
        <v>#REF!</v>
      </c>
      <c r="G17" s="16" t="e">
        <f t="shared" si="0"/>
        <v>#REF!</v>
      </c>
      <c r="H17" s="162"/>
    </row>
    <row r="18" spans="1:8">
      <c r="A18" s="13">
        <v>6</v>
      </c>
      <c r="B18" s="13" t="str">
        <f>'STUDENT-LIST'!B7</f>
        <v>478CS20006</v>
      </c>
      <c r="C18" s="14" t="str">
        <f>'STUDENT-LIST'!C7</f>
        <v>Sooraj Kumar</v>
      </c>
      <c r="D18" s="13">
        <f>'STUDENT-LIST'!E$8</f>
        <v>1</v>
      </c>
      <c r="E18" s="161">
        <v>0</v>
      </c>
      <c r="F18" s="16" t="e">
        <f>'CIE-CONSOLIDATED-LAB'!M18</f>
        <v>#REF!</v>
      </c>
      <c r="G18" s="16" t="e">
        <f t="shared" si="0"/>
        <v>#REF!</v>
      </c>
      <c r="H18" s="162"/>
    </row>
    <row r="19" spans="1:8">
      <c r="A19" s="163"/>
      <c r="B19" s="163"/>
      <c r="C19" s="164"/>
      <c r="D19" s="163"/>
      <c r="E19" s="163"/>
      <c r="F19" s="163"/>
      <c r="G19" s="165"/>
    </row>
    <row r="20" spans="1:8" s="1" customFormat="1" ht="12.75" customHeight="1">
      <c r="A20" s="394" t="s">
        <v>275</v>
      </c>
      <c r="B20" s="394"/>
      <c r="C20" s="394"/>
      <c r="D20" s="5" t="s">
        <v>222</v>
      </c>
      <c r="E20" s="27">
        <f>AVERAGE(E13:E18)</f>
        <v>0</v>
      </c>
      <c r="F20" s="27" t="e">
        <f>AVERAGE(F13:F18)</f>
        <v>#REF!</v>
      </c>
      <c r="G20" s="27"/>
      <c r="H20" s="19"/>
    </row>
    <row r="21" spans="1:8" s="1" customFormat="1" ht="12.75" customHeight="1">
      <c r="A21" s="394" t="s">
        <v>276</v>
      </c>
      <c r="B21" s="394"/>
      <c r="C21" s="394"/>
      <c r="D21" s="5" t="s">
        <v>222</v>
      </c>
      <c r="E21" s="5" t="str">
        <f>IF((COUNTIF(E13:E18,"&gt;="&amp;E12)&gt;=$C$8*0.6),IF((COUNTIF(E13:E18,"&gt;="&amp;E12)&lt;$C$8*0.7),COUNTIF(E13:E18,"&gt;="&amp;E12),""),"")</f>
        <v/>
      </c>
      <c r="F21" s="5" t="str">
        <f>IF((COUNTIF(F13:F18,"&gt;="&amp;F12)&gt;=$C$8*0.6),IF((COUNTIF(F13:F18,"&gt;="&amp;F12)&lt;$C$8*0.7),COUNTIF(F13:F18,"&gt;="&amp;F12),""),"")</f>
        <v/>
      </c>
      <c r="G21" s="5"/>
      <c r="H21" s="19"/>
    </row>
    <row r="22" spans="1:8" s="1" customFormat="1" ht="12.75" customHeight="1">
      <c r="A22" s="394" t="s">
        <v>277</v>
      </c>
      <c r="B22" s="394"/>
      <c r="C22" s="394"/>
      <c r="D22" s="5" t="s">
        <v>222</v>
      </c>
      <c r="E22" s="5" t="str">
        <f>IF((COUNTIF(E13:E18,"&gt;="&amp;E12)&gt;=$C$8*0.7),IF((COUNTIF(E13:E18,"&gt;="&amp;E12)&lt;$C$8*0.8),COUNTIF(E13:E18,"&gt;="&amp;E12),""),"")</f>
        <v/>
      </c>
      <c r="F22" s="5" t="str">
        <f>IF((COUNTIF(F13:F18,"&gt;="&amp;F12)&gt;=$C$8*0.7),IF((COUNTIF(F13:F18,"&gt;="&amp;F12)&lt;$C$8*0.8),COUNTIF(F13:F18,"&gt;="&amp;F12),""),"")</f>
        <v/>
      </c>
      <c r="G22" s="5"/>
      <c r="H22" s="19"/>
    </row>
    <row r="23" spans="1:8" s="1" customFormat="1" ht="12.75" customHeight="1">
      <c r="A23" s="394" t="s">
        <v>278</v>
      </c>
      <c r="B23" s="394"/>
      <c r="C23" s="394"/>
      <c r="D23" s="5" t="s">
        <v>222</v>
      </c>
      <c r="E23" s="5" t="str">
        <f>IF((COUNTIF(E13:E18,"&gt;="&amp;E12)&gt;=$C$8*0.8),COUNTIF(E13:E18,"&gt;="&amp;E12),"")</f>
        <v/>
      </c>
      <c r="F23" s="5" t="str">
        <f>IF((COUNTIF(F13:F18,"&gt;="&amp;F12)&gt;=$C$8*0.8),COUNTIF(F13:F18,"&gt;="&amp;F12),"")</f>
        <v/>
      </c>
      <c r="G23" s="5"/>
      <c r="H23" s="19"/>
    </row>
    <row r="24" spans="1:8" s="1" customFormat="1" ht="12.75" customHeight="1">
      <c r="A24" s="394" t="s">
        <v>279</v>
      </c>
      <c r="B24" s="394"/>
      <c r="C24" s="394"/>
      <c r="D24" s="5" t="s">
        <v>222</v>
      </c>
      <c r="E24" s="28">
        <f>IF(E21&lt;&gt;"",1,IF(E22&lt;&gt;"",2,IF(E23&lt;&gt;"",3,0)))</f>
        <v>0</v>
      </c>
      <c r="F24" s="166">
        <f>IF(F21&lt;&gt;"",1,IF(F22&lt;&gt;"",2,IF(F23&lt;&gt;"",3,0)))</f>
        <v>0</v>
      </c>
      <c r="G24" s="5"/>
      <c r="H24" s="19"/>
    </row>
    <row r="25" spans="1:8" s="1" customFormat="1" ht="14.85" customHeight="1">
      <c r="A25" s="395"/>
      <c r="B25" s="395"/>
      <c r="C25" s="395"/>
      <c r="D25" s="5"/>
      <c r="E25" s="28" t="str">
        <f>IF(E24=0,"Z",IF(E24=1,"L",IF(E24=2,"M","H")))</f>
        <v>Z</v>
      </c>
      <c r="F25" s="166" t="str">
        <f>IF(F24=0,"Z",IF(F24=1,"L",IF(F24=2,"M","H")))</f>
        <v>Z</v>
      </c>
      <c r="G25" s="5"/>
      <c r="H25" s="19"/>
    </row>
    <row r="26" spans="1:8" s="1" customFormat="1" ht="31.35" customHeight="1">
      <c r="A26" s="394" t="s">
        <v>351</v>
      </c>
      <c r="B26" s="394"/>
      <c r="C26" s="394"/>
      <c r="D26" s="30">
        <f>E24*0.6+F24*0.4</f>
        <v>0</v>
      </c>
      <c r="E26" s="5"/>
      <c r="F26" s="5"/>
      <c r="G26" s="5"/>
      <c r="H26" s="19"/>
    </row>
    <row r="27" spans="1:8">
      <c r="A27" s="167"/>
      <c r="B27" s="167"/>
      <c r="C27" s="168"/>
      <c r="D27" s="167"/>
      <c r="E27" s="167"/>
      <c r="F27" s="167"/>
      <c r="G27" s="36"/>
    </row>
    <row r="28" spans="1:8" s="1" customFormat="1">
      <c r="C28" s="39"/>
      <c r="F28" s="50"/>
    </row>
    <row r="29" spans="1:8" s="1" customFormat="1">
      <c r="C29" s="169"/>
      <c r="D29" s="119"/>
      <c r="E29" s="119"/>
      <c r="F29" s="119"/>
    </row>
    <row r="30" spans="1:8" s="1" customFormat="1" ht="17.100000000000001" customHeight="1">
      <c r="C30" s="39"/>
    </row>
  </sheetData>
  <sheetProtection selectLockedCells="1" selectUnlockedCells="1"/>
  <mergeCells count="16">
    <mergeCell ref="A1:G1"/>
    <mergeCell ref="A2:G2"/>
    <mergeCell ref="A3:C3"/>
    <mergeCell ref="A4:C4"/>
    <mergeCell ref="A5:C5"/>
    <mergeCell ref="A6:C6"/>
    <mergeCell ref="A7:C7"/>
    <mergeCell ref="A8:B8"/>
    <mergeCell ref="F8:G8"/>
    <mergeCell ref="A20:C20"/>
    <mergeCell ref="A26:C26"/>
    <mergeCell ref="A21:C21"/>
    <mergeCell ref="A22:C22"/>
    <mergeCell ref="A23:C23"/>
    <mergeCell ref="A24:C24"/>
    <mergeCell ref="A25:C25"/>
  </mergeCells>
  <dataValidations count="1">
    <dataValidation allowBlank="1" sqref="C8 B25:IV25 D26:IV26 A20:A26 D6:D18 A1:XFD2 A3:B8 E7:IV18 A10:C19 A27:XFD30 D19:IV24 H3:IV6"/>
  </dataValidations>
  <pageMargins left="0.78749999999999998" right="0.78749999999999998" top="1.05277777777778" bottom="1.05277777777778" header="0.78749999999999998" footer="0.78749999999999998"/>
  <pageSetup paperSize="9" firstPageNumber="0" orientation="portrait" useFirstPageNumber="1" horizontalDpi="300" verticalDpi="300"/>
  <headerFooter alignWithMargins="0">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dimension ref="A1:L65"/>
  <sheetViews>
    <sheetView zoomScale="85" zoomScaleNormal="85" workbookViewId="0">
      <selection activeCell="P22" sqref="P22"/>
    </sheetView>
  </sheetViews>
  <sheetFormatPr defaultColWidth="11.5703125" defaultRowHeight="12.75"/>
  <cols>
    <col min="1" max="1" width="10.42578125" style="118" customWidth="1"/>
    <col min="2" max="2" width="11.5703125" style="118"/>
    <col min="3" max="3" width="12.85546875" style="153" customWidth="1"/>
    <col min="4" max="4" width="17" style="118" customWidth="1"/>
    <col min="5" max="5" width="11.140625" style="118" customWidth="1"/>
    <col min="6" max="6" width="11.5703125" style="118"/>
    <col min="7" max="9" width="11.85546875" style="118" customWidth="1"/>
    <col min="10" max="11" width="10.140625" style="118" customWidth="1"/>
    <col min="12" max="16384" width="11.5703125" style="118"/>
  </cols>
  <sheetData>
    <row r="1" spans="1:12" s="114" customFormat="1" ht="57" customHeight="1">
      <c r="A1" s="370" t="s">
        <v>312</v>
      </c>
      <c r="B1" s="371"/>
      <c r="C1" s="371"/>
      <c r="D1" s="371"/>
      <c r="E1" s="371"/>
      <c r="F1" s="371"/>
      <c r="G1" s="371"/>
      <c r="H1" s="371"/>
      <c r="I1" s="371"/>
      <c r="J1" s="371"/>
      <c r="K1" s="371"/>
      <c r="L1" s="372"/>
    </row>
    <row r="2" spans="1:12" s="115" customFormat="1" ht="59.25" customHeight="1">
      <c r="A2" s="92" t="s">
        <v>352</v>
      </c>
      <c r="B2" s="92"/>
      <c r="C2" s="92" t="s">
        <v>353</v>
      </c>
      <c r="D2" s="92" t="s">
        <v>354</v>
      </c>
      <c r="E2" s="92"/>
      <c r="F2" s="92"/>
      <c r="G2" s="92" t="s">
        <v>355</v>
      </c>
      <c r="H2" s="92"/>
      <c r="I2" s="92"/>
      <c r="J2" s="92"/>
      <c r="K2" s="92"/>
      <c r="L2" s="98"/>
    </row>
    <row r="3" spans="1:12" s="115" customFormat="1" ht="47.25" customHeight="1">
      <c r="A3" s="92" t="str">
        <f>'STUDENT-LIST'!$E$7</f>
        <v>2020-21 (ODD)</v>
      </c>
      <c r="B3" s="92"/>
      <c r="C3" s="92" t="str">
        <f>'STUDENT-LIST'!$E$3</f>
        <v>I SEM DCS</v>
      </c>
      <c r="D3" s="92" t="str">
        <f>'STUDENT-LIST'!$E$5</f>
        <v>Engineering Mathematics-I</v>
      </c>
      <c r="E3" s="92"/>
      <c r="F3" s="92"/>
      <c r="G3" s="92">
        <v>478</v>
      </c>
      <c r="H3" s="92"/>
      <c r="I3" s="92"/>
      <c r="J3" s="92"/>
      <c r="K3" s="92"/>
      <c r="L3" s="98"/>
    </row>
    <row r="4" spans="1:12" s="115" customFormat="1" ht="48.75" customHeight="1">
      <c r="A4" s="424" t="str">
        <f>"Name of the Course Co-ordinator: "&amp;'STUDENT-LIST'!$E$6</f>
        <v>Name of the Course Co-ordinator: SRILAXMI</v>
      </c>
      <c r="B4" s="425"/>
      <c r="C4" s="425"/>
      <c r="D4" s="425"/>
      <c r="E4" s="426"/>
      <c r="F4" s="92"/>
      <c r="G4" s="92"/>
      <c r="H4" s="92"/>
      <c r="I4" s="92"/>
      <c r="J4" s="92"/>
      <c r="K4" s="92"/>
      <c r="L4" s="98"/>
    </row>
    <row r="5" spans="1:12" s="115" customFormat="1" ht="17.100000000000001" customHeight="1">
      <c r="A5" s="369" t="str">
        <f>"Program Name: "&amp;'STUDENT-LIST'!$E$4</f>
        <v>Program Name: COMPUTER SCIENCE</v>
      </c>
      <c r="B5" s="367"/>
      <c r="C5" s="367"/>
      <c r="D5" s="367"/>
      <c r="E5" s="368"/>
      <c r="F5" s="92"/>
      <c r="G5" s="92"/>
      <c r="H5" s="92"/>
      <c r="I5" s="92"/>
      <c r="J5" s="92"/>
      <c r="K5" s="92"/>
      <c r="L5" s="98"/>
    </row>
    <row r="6" spans="1:12" s="115" customFormat="1" ht="17.100000000000001" customHeight="1">
      <c r="A6" s="369" t="str">
        <f>"No. of Students: "&amp;'STUDENT-LIST'!$E$2</f>
        <v>No. of Students: 6</v>
      </c>
      <c r="B6" s="367"/>
      <c r="C6" s="367"/>
      <c r="D6" s="367"/>
      <c r="E6" s="368"/>
      <c r="F6" s="92"/>
      <c r="G6" s="92"/>
      <c r="H6" s="92"/>
      <c r="I6" s="92"/>
      <c r="J6" s="92"/>
      <c r="K6" s="92"/>
      <c r="L6" s="98"/>
    </row>
    <row r="7" spans="1:12" s="1" customFormat="1" ht="64.5" customHeight="1">
      <c r="A7" s="92" t="s">
        <v>318</v>
      </c>
      <c r="B7" s="92" t="s">
        <v>319</v>
      </c>
      <c r="C7" s="92" t="s">
        <v>320</v>
      </c>
      <c r="D7" s="92" t="s">
        <v>321</v>
      </c>
      <c r="E7" s="92" t="s">
        <v>322</v>
      </c>
      <c r="F7" s="92" t="s">
        <v>323</v>
      </c>
      <c r="G7" s="92" t="s">
        <v>324</v>
      </c>
      <c r="H7" s="92" t="s">
        <v>325</v>
      </c>
      <c r="I7" s="92" t="s">
        <v>326</v>
      </c>
      <c r="J7" s="92" t="s">
        <v>327</v>
      </c>
      <c r="K7" s="92" t="s">
        <v>328</v>
      </c>
      <c r="L7" s="92"/>
    </row>
    <row r="8" spans="1:12" s="115" customFormat="1" ht="15.75">
      <c r="A8" s="92" t="s">
        <v>216</v>
      </c>
      <c r="B8" s="92" t="s">
        <v>356</v>
      </c>
      <c r="C8" s="92"/>
      <c r="D8" s="92"/>
      <c r="E8" s="92"/>
      <c r="F8" s="92"/>
      <c r="G8" s="92" t="s">
        <v>357</v>
      </c>
      <c r="H8" s="92">
        <f>(8.83+17.83)/40*100</f>
        <v>66.650000000000006</v>
      </c>
      <c r="I8" s="92">
        <v>40</v>
      </c>
      <c r="J8" s="92">
        <f>I8-H8</f>
        <v>-26.65</v>
      </c>
      <c r="K8" s="92"/>
      <c r="L8" s="98"/>
    </row>
    <row r="9" spans="1:12" s="115" customFormat="1" ht="15.75">
      <c r="A9" s="92" t="s">
        <v>217</v>
      </c>
      <c r="B9" s="92" t="s">
        <v>358</v>
      </c>
      <c r="C9" s="92" t="s">
        <v>359</v>
      </c>
      <c r="D9" s="92"/>
      <c r="E9" s="92"/>
      <c r="F9" s="92"/>
      <c r="G9" s="92"/>
      <c r="H9" s="92">
        <f>(2.58+5.5)/20*100</f>
        <v>40.4</v>
      </c>
      <c r="I9" s="92">
        <v>40</v>
      </c>
      <c r="J9" s="92">
        <f>I9-H9</f>
        <v>-0.40000000000000602</v>
      </c>
      <c r="K9" s="92"/>
      <c r="L9" s="98"/>
    </row>
    <row r="10" spans="1:12" ht="15.75">
      <c r="A10" s="92" t="s">
        <v>218</v>
      </c>
      <c r="B10" s="92"/>
      <c r="C10" s="92"/>
      <c r="D10" s="92" t="s">
        <v>360</v>
      </c>
      <c r="E10" s="92"/>
      <c r="F10" s="92"/>
      <c r="G10" s="92"/>
      <c r="H10" s="92">
        <f>(15.5)/20*100</f>
        <v>77.5</v>
      </c>
      <c r="I10" s="92">
        <v>40</v>
      </c>
      <c r="J10" s="92">
        <f>I10-H10</f>
        <v>-37.5</v>
      </c>
      <c r="K10" s="92"/>
      <c r="L10" s="155"/>
    </row>
    <row r="11" spans="1:12" ht="15.75">
      <c r="A11" s="92" t="s">
        <v>219</v>
      </c>
      <c r="B11" s="92"/>
      <c r="C11" s="92" t="s">
        <v>361</v>
      </c>
      <c r="D11" s="92" t="s">
        <v>362</v>
      </c>
      <c r="E11" s="92" t="s">
        <v>363</v>
      </c>
      <c r="F11" s="92"/>
      <c r="G11" s="92"/>
      <c r="H11" s="92">
        <f>(12.17+6.33+6)/50*100</f>
        <v>49</v>
      </c>
      <c r="I11" s="92">
        <v>40</v>
      </c>
      <c r="J11" s="92">
        <f>I11-H11</f>
        <v>-9</v>
      </c>
      <c r="K11" s="92"/>
      <c r="L11" s="155"/>
    </row>
    <row r="12" spans="1:12" ht="15.75">
      <c r="A12" s="92" t="s">
        <v>220</v>
      </c>
      <c r="B12" s="92"/>
      <c r="C12" s="92"/>
      <c r="D12" s="92"/>
      <c r="E12" s="92"/>
      <c r="F12" s="92" t="s">
        <v>364</v>
      </c>
      <c r="G12" s="92"/>
      <c r="H12" s="92">
        <f>(13.67)/20*100</f>
        <v>68.349999999999994</v>
      </c>
      <c r="I12" s="92">
        <v>40</v>
      </c>
      <c r="J12" s="92">
        <f>I12-H12</f>
        <v>-28.35</v>
      </c>
      <c r="K12" s="92"/>
      <c r="L12" s="155"/>
    </row>
    <row r="13" spans="1:12">
      <c r="F13" s="115"/>
    </row>
    <row r="14" spans="1:12">
      <c r="F14" s="115"/>
    </row>
    <row r="15" spans="1:12" s="116" customFormat="1">
      <c r="C15" s="154"/>
      <c r="F15" s="125"/>
    </row>
    <row r="16" spans="1:12">
      <c r="F16" s="115"/>
    </row>
    <row r="17" spans="1:11">
      <c r="F17" s="115"/>
    </row>
    <row r="18" spans="1:11">
      <c r="F18" s="115"/>
    </row>
    <row r="19" spans="1:11">
      <c r="F19" s="115"/>
    </row>
    <row r="20" spans="1:11" s="117" customFormat="1" ht="20.25" customHeight="1">
      <c r="A20" s="427" t="s">
        <v>365</v>
      </c>
      <c r="B20" s="427"/>
      <c r="C20" s="427"/>
      <c r="D20" s="427"/>
      <c r="E20" s="427"/>
      <c r="F20" s="427"/>
      <c r="G20" s="427"/>
      <c r="H20" s="427"/>
      <c r="I20" s="427"/>
      <c r="J20" s="427"/>
      <c r="K20" s="427"/>
    </row>
    <row r="21" spans="1:11" ht="36.6" customHeight="1">
      <c r="A21" s="402" t="s">
        <v>352</v>
      </c>
      <c r="B21" s="402"/>
      <c r="C21" s="1" t="s">
        <v>353</v>
      </c>
      <c r="D21" s="410" t="s">
        <v>354</v>
      </c>
      <c r="E21" s="410"/>
      <c r="F21" s="410"/>
      <c r="G21" s="418" t="s">
        <v>355</v>
      </c>
      <c r="H21" s="419"/>
      <c r="I21" s="420"/>
      <c r="J21" s="119"/>
      <c r="K21" s="119"/>
    </row>
    <row r="22" spans="1:11" ht="28.5" customHeight="1">
      <c r="A22" s="402" t="str">
        <f>'STUDENT-LIST'!$E$7</f>
        <v>2020-21 (ODD)</v>
      </c>
      <c r="B22" s="402"/>
      <c r="C22" s="1" t="str">
        <f>'STUDENT-LIST'!$E$3</f>
        <v>I SEM DCS</v>
      </c>
      <c r="D22" s="402" t="str">
        <f>'STUDENT-LIST'!$E$5</f>
        <v>Engineering Mathematics-I</v>
      </c>
      <c r="E22" s="402"/>
      <c r="F22" s="402"/>
      <c r="G22" s="421">
        <v>309</v>
      </c>
      <c r="H22" s="422"/>
      <c r="I22" s="423"/>
      <c r="J22" s="1"/>
      <c r="K22" s="1"/>
    </row>
    <row r="23" spans="1:11" ht="25.35" customHeight="1">
      <c r="A23" s="388" t="str">
        <f>"Name of the Course Co-ordinator: "&amp;'STUDENT-LIST'!$E$6</f>
        <v>Name of the Course Co-ordinator: SRILAXMI</v>
      </c>
      <c r="B23" s="388"/>
      <c r="C23" s="388"/>
      <c r="D23" s="388"/>
      <c r="E23" s="388"/>
      <c r="F23" s="388"/>
      <c r="G23" s="388"/>
      <c r="H23" s="388"/>
      <c r="I23" s="388"/>
      <c r="J23" s="388"/>
      <c r="K23" s="388"/>
    </row>
    <row r="24" spans="1:11" ht="14.85" customHeight="1">
      <c r="A24" s="388" t="str">
        <f>"Program Name: "&amp;'STUDENT-LIST'!$E$4</f>
        <v>Program Name: COMPUTER SCIENCE</v>
      </c>
      <c r="B24" s="388"/>
      <c r="C24" s="388"/>
      <c r="D24" s="388"/>
      <c r="E24" s="388"/>
      <c r="F24" s="388"/>
      <c r="G24" s="388"/>
      <c r="H24" s="388"/>
      <c r="I24" s="388"/>
      <c r="J24" s="388"/>
      <c r="K24" s="388"/>
    </row>
    <row r="25" spans="1:11" ht="14.85" customHeight="1">
      <c r="A25" s="388" t="str">
        <f>"No. of Students: "&amp;'STUDENT-LIST'!$E$2</f>
        <v>No. of Students: 6</v>
      </c>
      <c r="B25" s="388"/>
      <c r="C25" s="388"/>
      <c r="D25" s="388"/>
      <c r="E25" s="388"/>
      <c r="F25" s="388"/>
      <c r="G25" s="388"/>
      <c r="H25" s="388"/>
      <c r="I25" s="388"/>
      <c r="J25" s="388"/>
      <c r="K25" s="388"/>
    </row>
    <row r="26" spans="1:11" ht="30.2" customHeight="1">
      <c r="A26" s="120" t="s">
        <v>318</v>
      </c>
      <c r="B26" s="120" t="s">
        <v>366</v>
      </c>
      <c r="C26" s="120" t="s">
        <v>367</v>
      </c>
      <c r="D26" s="120" t="s">
        <v>368</v>
      </c>
      <c r="E26" s="120" t="s">
        <v>369</v>
      </c>
      <c r="F26" s="120" t="s">
        <v>327</v>
      </c>
      <c r="G26" s="415" t="s">
        <v>328</v>
      </c>
      <c r="H26" s="416"/>
      <c r="I26" s="417"/>
      <c r="J26" s="1"/>
      <c r="K26" s="1"/>
    </row>
    <row r="27" spans="1:11" ht="12.75" customHeight="1">
      <c r="A27" s="121" t="s">
        <v>216</v>
      </c>
      <c r="B27" s="128">
        <f>H8</f>
        <v>66.650000000000006</v>
      </c>
      <c r="C27" s="122"/>
      <c r="D27" s="128">
        <f t="shared" ref="D27:D36" si="0">ROUND(B27*0.4+C27*0.6,2)</f>
        <v>26.66</v>
      </c>
      <c r="E27" s="124"/>
      <c r="F27" s="128">
        <f t="shared" ref="F27:F36" si="1">E27-D27</f>
        <v>-26.66</v>
      </c>
      <c r="G27" s="411"/>
      <c r="H27" s="412"/>
      <c r="I27" s="413"/>
      <c r="J27" s="156"/>
      <c r="K27" s="156"/>
    </row>
    <row r="28" spans="1:11" ht="12.75" customHeight="1">
      <c r="A28" s="121" t="s">
        <v>217</v>
      </c>
      <c r="B28" s="128">
        <f>H9</f>
        <v>40.4</v>
      </c>
      <c r="C28" s="122"/>
      <c r="D28" s="128">
        <f t="shared" si="0"/>
        <v>16.16</v>
      </c>
      <c r="E28" s="124"/>
      <c r="F28" s="128">
        <f t="shared" si="1"/>
        <v>-16.16</v>
      </c>
      <c r="G28" s="411"/>
      <c r="H28" s="412"/>
      <c r="I28" s="413"/>
      <c r="J28" s="156"/>
      <c r="K28" s="156"/>
    </row>
    <row r="29" spans="1:11" ht="12.75" customHeight="1">
      <c r="A29" s="121" t="s">
        <v>218</v>
      </c>
      <c r="B29" s="128">
        <f>H10</f>
        <v>77.5</v>
      </c>
      <c r="C29" s="122"/>
      <c r="D29" s="128">
        <f t="shared" si="0"/>
        <v>31</v>
      </c>
      <c r="E29" s="124"/>
      <c r="F29" s="128">
        <f t="shared" si="1"/>
        <v>-31</v>
      </c>
      <c r="G29" s="411"/>
      <c r="H29" s="412"/>
      <c r="I29" s="413"/>
      <c r="J29" s="156"/>
      <c r="K29" s="156"/>
    </row>
    <row r="30" spans="1:11" ht="12.75" customHeight="1">
      <c r="A30" s="121" t="s">
        <v>219</v>
      </c>
      <c r="B30" s="128">
        <f>H11</f>
        <v>49</v>
      </c>
      <c r="C30" s="122"/>
      <c r="D30" s="128">
        <f t="shared" si="0"/>
        <v>19.600000000000001</v>
      </c>
      <c r="E30" s="124"/>
      <c r="F30" s="128">
        <f t="shared" si="1"/>
        <v>-19.600000000000001</v>
      </c>
      <c r="G30" s="411"/>
      <c r="H30" s="412"/>
      <c r="I30" s="413"/>
      <c r="J30" s="156"/>
      <c r="K30" s="156"/>
    </row>
    <row r="31" spans="1:11" ht="12.75" customHeight="1">
      <c r="A31" s="121" t="s">
        <v>220</v>
      </c>
      <c r="B31" s="128">
        <f>H12</f>
        <v>68.349999999999994</v>
      </c>
      <c r="C31" s="122"/>
      <c r="D31" s="128">
        <f t="shared" si="0"/>
        <v>27.34</v>
      </c>
      <c r="E31" s="124"/>
      <c r="F31" s="128">
        <f t="shared" si="1"/>
        <v>-27.34</v>
      </c>
      <c r="G31" s="411"/>
      <c r="H31" s="412"/>
      <c r="I31" s="413"/>
      <c r="J31" s="156"/>
      <c r="K31" s="156"/>
    </row>
    <row r="32" spans="1:11" ht="12.75" customHeight="1">
      <c r="A32" s="121" t="s">
        <v>370</v>
      </c>
      <c r="B32" s="128" t="e">
        <f>#REF!</f>
        <v>#REF!</v>
      </c>
      <c r="C32" s="122"/>
      <c r="D32" s="128" t="e">
        <f t="shared" si="0"/>
        <v>#REF!</v>
      </c>
      <c r="E32" s="124"/>
      <c r="F32" s="128" t="e">
        <f t="shared" si="1"/>
        <v>#REF!</v>
      </c>
      <c r="G32" s="411"/>
      <c r="H32" s="412"/>
      <c r="I32" s="413"/>
      <c r="J32" s="156"/>
      <c r="K32" s="156"/>
    </row>
    <row r="33" spans="1:11" ht="12.75" customHeight="1">
      <c r="A33" s="121" t="s">
        <v>371</v>
      </c>
      <c r="B33" s="128" t="e">
        <f>#REF!</f>
        <v>#REF!</v>
      </c>
      <c r="C33" s="122"/>
      <c r="D33" s="128" t="e">
        <f t="shared" si="0"/>
        <v>#REF!</v>
      </c>
      <c r="E33" s="124"/>
      <c r="F33" s="128" t="e">
        <f t="shared" si="1"/>
        <v>#REF!</v>
      </c>
      <c r="G33" s="411"/>
      <c r="H33" s="412"/>
      <c r="I33" s="413"/>
      <c r="J33" s="156"/>
      <c r="K33" s="156"/>
    </row>
    <row r="34" spans="1:11" ht="12.75" customHeight="1">
      <c r="A34" s="121" t="s">
        <v>372</v>
      </c>
      <c r="B34" s="128" t="e">
        <f>#REF!</f>
        <v>#REF!</v>
      </c>
      <c r="C34" s="122"/>
      <c r="D34" s="128" t="e">
        <f t="shared" si="0"/>
        <v>#REF!</v>
      </c>
      <c r="E34" s="124"/>
      <c r="F34" s="128" t="e">
        <f t="shared" si="1"/>
        <v>#REF!</v>
      </c>
      <c r="G34" s="411"/>
      <c r="H34" s="412"/>
      <c r="I34" s="413"/>
      <c r="J34" s="156"/>
      <c r="K34" s="156"/>
    </row>
    <row r="35" spans="1:11" ht="12.75" customHeight="1">
      <c r="A35" s="121" t="s">
        <v>373</v>
      </c>
      <c r="B35" s="128" t="e">
        <f>#REF!</f>
        <v>#REF!</v>
      </c>
      <c r="C35" s="122"/>
      <c r="D35" s="128" t="e">
        <f t="shared" si="0"/>
        <v>#REF!</v>
      </c>
      <c r="E35" s="124"/>
      <c r="F35" s="128" t="e">
        <f t="shared" si="1"/>
        <v>#REF!</v>
      </c>
      <c r="G35" s="411"/>
      <c r="H35" s="412"/>
      <c r="I35" s="413"/>
      <c r="J35" s="156"/>
      <c r="K35" s="156"/>
    </row>
    <row r="36" spans="1:11" ht="12.75" customHeight="1">
      <c r="A36" s="121" t="s">
        <v>374</v>
      </c>
      <c r="B36" s="128" t="e">
        <f>#REF!</f>
        <v>#REF!</v>
      </c>
      <c r="C36" s="122"/>
      <c r="D36" s="128" t="e">
        <f t="shared" si="0"/>
        <v>#REF!</v>
      </c>
      <c r="E36" s="124"/>
      <c r="F36" s="128" t="e">
        <f t="shared" si="1"/>
        <v>#REF!</v>
      </c>
      <c r="G36" s="411"/>
      <c r="H36" s="412"/>
      <c r="I36" s="413"/>
      <c r="J36" s="156"/>
      <c r="K36" s="156"/>
    </row>
    <row r="38" spans="1:11" ht="14.85" customHeight="1"/>
    <row r="39" spans="1:11" s="116" customFormat="1">
      <c r="C39" s="154"/>
    </row>
    <row r="43" spans="1:11" ht="18.2" customHeight="1">
      <c r="A43" s="414" t="s">
        <v>375</v>
      </c>
      <c r="B43" s="414"/>
      <c r="C43" s="414"/>
      <c r="D43" s="414"/>
      <c r="E43" s="414"/>
      <c r="F43" s="414"/>
      <c r="G43" s="414"/>
      <c r="H43" s="414"/>
      <c r="I43" s="414"/>
      <c r="J43" s="414"/>
    </row>
    <row r="44" spans="1:11" ht="38.25" customHeight="1">
      <c r="A44" s="402" t="s">
        <v>352</v>
      </c>
      <c r="B44" s="402"/>
      <c r="C44" s="1" t="s">
        <v>353</v>
      </c>
      <c r="D44" s="410" t="s">
        <v>354</v>
      </c>
      <c r="E44" s="410"/>
      <c r="F44" s="410"/>
      <c r="G44" s="410" t="s">
        <v>355</v>
      </c>
      <c r="H44" s="410"/>
      <c r="I44" s="410"/>
      <c r="J44" s="410"/>
      <c r="K44" s="130"/>
    </row>
    <row r="45" spans="1:11" ht="21.75" customHeight="1">
      <c r="A45" s="402" t="str">
        <f>'STUDENT-LIST'!$E$7</f>
        <v>2020-21 (ODD)</v>
      </c>
      <c r="B45" s="402"/>
      <c r="C45" s="1" t="str">
        <f>'STUDENT-LIST'!$E$3</f>
        <v>I SEM DCS</v>
      </c>
      <c r="D45" s="402" t="str">
        <f>'STUDENT-LIST'!$E$5</f>
        <v>Engineering Mathematics-I</v>
      </c>
      <c r="E45" s="402"/>
      <c r="F45" s="402"/>
      <c r="G45" s="402">
        <v>309</v>
      </c>
      <c r="H45" s="402"/>
      <c r="I45" s="402"/>
      <c r="J45" s="402"/>
      <c r="K45" s="1"/>
    </row>
    <row r="46" spans="1:11" ht="21.75" customHeight="1">
      <c r="A46" s="388" t="str">
        <f>"Name of the Course Co-ordinator: "&amp;'STUDENT-LIST'!$E$6</f>
        <v>Name of the Course Co-ordinator: SRILAXMI</v>
      </c>
      <c r="B46" s="388"/>
      <c r="C46" s="388"/>
      <c r="D46" s="388"/>
      <c r="E46" s="388"/>
      <c r="F46" s="388"/>
      <c r="G46" s="388"/>
      <c r="H46" s="388"/>
      <c r="I46" s="388"/>
      <c r="J46" s="388"/>
      <c r="K46" s="126"/>
    </row>
    <row r="47" spans="1:11" ht="21.75" customHeight="1">
      <c r="A47" s="388" t="str">
        <f>"Program Name: "&amp;'STUDENT-LIST'!$E$4</f>
        <v>Program Name: COMPUTER SCIENCE</v>
      </c>
      <c r="B47" s="388"/>
      <c r="C47" s="388"/>
      <c r="D47" s="388"/>
      <c r="E47" s="388"/>
      <c r="F47" s="388"/>
      <c r="G47" s="388"/>
      <c r="H47" s="388"/>
      <c r="I47" s="388"/>
      <c r="J47" s="388"/>
      <c r="K47" s="39"/>
    </row>
    <row r="48" spans="1:11" ht="21.75" customHeight="1">
      <c r="A48" s="388" t="str">
        <f>"No. of Students: "&amp;'STUDENT-LIST'!$E$2</f>
        <v>No. of Students: 6</v>
      </c>
      <c r="B48" s="388"/>
      <c r="C48" s="388"/>
      <c r="D48" s="388"/>
      <c r="E48" s="388"/>
      <c r="F48" s="388"/>
      <c r="G48" s="388"/>
      <c r="H48" s="388"/>
      <c r="I48" s="388"/>
      <c r="J48" s="388"/>
      <c r="K48" s="115"/>
    </row>
    <row r="49" spans="1:10" ht="38.25" customHeight="1">
      <c r="A49" s="131" t="s">
        <v>318</v>
      </c>
      <c r="B49" s="131" t="s">
        <v>376</v>
      </c>
      <c r="C49" s="131" t="s">
        <v>377</v>
      </c>
      <c r="D49" s="409" t="s">
        <v>378</v>
      </c>
      <c r="E49" s="409"/>
      <c r="F49" s="409"/>
      <c r="G49" s="409" t="s">
        <v>379</v>
      </c>
      <c r="H49" s="409"/>
      <c r="I49" s="409"/>
      <c r="J49" s="409"/>
    </row>
    <row r="50" spans="1:10" ht="12.75" customHeight="1">
      <c r="A50" s="121" t="s">
        <v>216</v>
      </c>
      <c r="B50" s="134">
        <f t="shared" ref="B50:B59" si="2">E27</f>
        <v>0</v>
      </c>
      <c r="C50" s="134">
        <f t="shared" ref="C50:C59" si="3">F27</f>
        <v>-26.66</v>
      </c>
      <c r="D50" s="408"/>
      <c r="E50" s="408"/>
      <c r="F50" s="408"/>
      <c r="G50" s="408"/>
      <c r="H50" s="408"/>
      <c r="I50" s="408"/>
      <c r="J50" s="408"/>
    </row>
    <row r="51" spans="1:10" ht="12.75" customHeight="1">
      <c r="A51" s="121" t="s">
        <v>217</v>
      </c>
      <c r="B51" s="134">
        <f t="shared" si="2"/>
        <v>0</v>
      </c>
      <c r="C51" s="134">
        <f t="shared" si="3"/>
        <v>-16.16</v>
      </c>
      <c r="D51" s="408"/>
      <c r="E51" s="408"/>
      <c r="F51" s="408"/>
      <c r="G51" s="408"/>
      <c r="H51" s="408"/>
      <c r="I51" s="408"/>
      <c r="J51" s="408"/>
    </row>
    <row r="52" spans="1:10" ht="12.75" customHeight="1">
      <c r="A52" s="121" t="s">
        <v>218</v>
      </c>
      <c r="B52" s="134">
        <f t="shared" si="2"/>
        <v>0</v>
      </c>
      <c r="C52" s="134">
        <f t="shared" si="3"/>
        <v>-31</v>
      </c>
      <c r="D52" s="408"/>
      <c r="E52" s="408"/>
      <c r="F52" s="408"/>
      <c r="G52" s="408"/>
      <c r="H52" s="408"/>
      <c r="I52" s="408"/>
      <c r="J52" s="408"/>
    </row>
    <row r="53" spans="1:10" ht="12.75" customHeight="1">
      <c r="A53" s="121" t="s">
        <v>219</v>
      </c>
      <c r="B53" s="134">
        <f t="shared" si="2"/>
        <v>0</v>
      </c>
      <c r="C53" s="134">
        <f t="shared" si="3"/>
        <v>-19.600000000000001</v>
      </c>
      <c r="D53" s="408"/>
      <c r="E53" s="408"/>
      <c r="F53" s="408"/>
      <c r="G53" s="408"/>
      <c r="H53" s="408"/>
      <c r="I53" s="408"/>
      <c r="J53" s="408"/>
    </row>
    <row r="54" spans="1:10" ht="12.75" customHeight="1">
      <c r="A54" s="121" t="s">
        <v>220</v>
      </c>
      <c r="B54" s="134">
        <f t="shared" si="2"/>
        <v>0</v>
      </c>
      <c r="C54" s="134">
        <f t="shared" si="3"/>
        <v>-27.34</v>
      </c>
      <c r="D54" s="408"/>
      <c r="E54" s="408"/>
      <c r="F54" s="408"/>
      <c r="G54" s="408"/>
      <c r="H54" s="408"/>
      <c r="I54" s="408"/>
      <c r="J54" s="408"/>
    </row>
    <row r="55" spans="1:10" ht="12.75" customHeight="1">
      <c r="A55" s="121" t="s">
        <v>370</v>
      </c>
      <c r="B55" s="134">
        <f t="shared" si="2"/>
        <v>0</v>
      </c>
      <c r="C55" s="134" t="e">
        <f t="shared" si="3"/>
        <v>#REF!</v>
      </c>
      <c r="D55" s="408"/>
      <c r="E55" s="408"/>
      <c r="F55" s="408"/>
      <c r="G55" s="408"/>
      <c r="H55" s="408"/>
      <c r="I55" s="408"/>
      <c r="J55" s="408"/>
    </row>
    <row r="56" spans="1:10" ht="12.75" customHeight="1">
      <c r="A56" s="121" t="s">
        <v>371</v>
      </c>
      <c r="B56" s="134">
        <f t="shared" si="2"/>
        <v>0</v>
      </c>
      <c r="C56" s="134" t="e">
        <f t="shared" si="3"/>
        <v>#REF!</v>
      </c>
      <c r="D56" s="408"/>
      <c r="E56" s="408"/>
      <c r="F56" s="408"/>
      <c r="G56" s="408"/>
      <c r="H56" s="408"/>
      <c r="I56" s="408"/>
      <c r="J56" s="408"/>
    </row>
    <row r="57" spans="1:10" ht="12.75" customHeight="1">
      <c r="A57" s="121" t="s">
        <v>372</v>
      </c>
      <c r="B57" s="134">
        <f t="shared" si="2"/>
        <v>0</v>
      </c>
      <c r="C57" s="134" t="e">
        <f t="shared" si="3"/>
        <v>#REF!</v>
      </c>
      <c r="D57" s="408"/>
      <c r="E57" s="408"/>
      <c r="F57" s="408"/>
      <c r="G57" s="408"/>
      <c r="H57" s="408"/>
      <c r="I57" s="408"/>
      <c r="J57" s="408"/>
    </row>
    <row r="58" spans="1:10" ht="12.75" customHeight="1">
      <c r="A58" s="121" t="s">
        <v>373</v>
      </c>
      <c r="B58" s="134">
        <f t="shared" si="2"/>
        <v>0</v>
      </c>
      <c r="C58" s="134" t="e">
        <f t="shared" si="3"/>
        <v>#REF!</v>
      </c>
      <c r="D58" s="408"/>
      <c r="E58" s="408"/>
      <c r="F58" s="408"/>
      <c r="G58" s="408"/>
      <c r="H58" s="408"/>
      <c r="I58" s="408"/>
      <c r="J58" s="408"/>
    </row>
    <row r="59" spans="1:10" ht="12.75" customHeight="1">
      <c r="A59" s="121" t="s">
        <v>374</v>
      </c>
      <c r="B59" s="134">
        <f t="shared" si="2"/>
        <v>0</v>
      </c>
      <c r="C59" s="134" t="e">
        <f t="shared" si="3"/>
        <v>#REF!</v>
      </c>
      <c r="D59" s="408"/>
      <c r="E59" s="408"/>
      <c r="F59" s="408"/>
      <c r="G59" s="408"/>
      <c r="H59" s="408"/>
      <c r="I59" s="408"/>
      <c r="J59" s="408"/>
    </row>
    <row r="65" ht="17.100000000000001" customHeight="1"/>
  </sheetData>
  <sheetProtection selectLockedCells="1" selectUnlockedCells="1"/>
  <mergeCells count="57">
    <mergeCell ref="A1:L1"/>
    <mergeCell ref="A4:E4"/>
    <mergeCell ref="A5:E5"/>
    <mergeCell ref="A6:E6"/>
    <mergeCell ref="A20:K20"/>
    <mergeCell ref="A21:B21"/>
    <mergeCell ref="D21:F21"/>
    <mergeCell ref="G21:I21"/>
    <mergeCell ref="A22:B22"/>
    <mergeCell ref="D22:F22"/>
    <mergeCell ref="G22:I22"/>
    <mergeCell ref="A23:K23"/>
    <mergeCell ref="A24:K24"/>
    <mergeCell ref="A25:K25"/>
    <mergeCell ref="G26:I26"/>
    <mergeCell ref="G27:I27"/>
    <mergeCell ref="G28:I28"/>
    <mergeCell ref="G29:I29"/>
    <mergeCell ref="G30:I30"/>
    <mergeCell ref="G31:I31"/>
    <mergeCell ref="G32:I32"/>
    <mergeCell ref="G33:I33"/>
    <mergeCell ref="G34:I34"/>
    <mergeCell ref="G35:I35"/>
    <mergeCell ref="G36:I36"/>
    <mergeCell ref="A43:J43"/>
    <mergeCell ref="A44:B44"/>
    <mergeCell ref="D44:F44"/>
    <mergeCell ref="G44:J44"/>
    <mergeCell ref="A45:B45"/>
    <mergeCell ref="D45:F45"/>
    <mergeCell ref="G45:J45"/>
    <mergeCell ref="A46:J46"/>
    <mergeCell ref="A47:J47"/>
    <mergeCell ref="A48:J48"/>
    <mergeCell ref="D49:F49"/>
    <mergeCell ref="G49:J49"/>
    <mergeCell ref="D50:F50"/>
    <mergeCell ref="G50:J50"/>
    <mergeCell ref="D51:F51"/>
    <mergeCell ref="G51:J51"/>
    <mergeCell ref="D52:F52"/>
    <mergeCell ref="G52:J52"/>
    <mergeCell ref="D53:F53"/>
    <mergeCell ref="G53:J53"/>
    <mergeCell ref="D54:F54"/>
    <mergeCell ref="G54:J54"/>
    <mergeCell ref="D55:F55"/>
    <mergeCell ref="G55:J55"/>
    <mergeCell ref="D59:F59"/>
    <mergeCell ref="G59:J59"/>
    <mergeCell ref="D56:F56"/>
    <mergeCell ref="G56:J56"/>
    <mergeCell ref="D57:F57"/>
    <mergeCell ref="G57:J57"/>
    <mergeCell ref="D58:F58"/>
    <mergeCell ref="G58:J58"/>
  </mergeCells>
  <dataValidations count="2">
    <dataValidation allowBlank="1" sqref="B26:I26 B43:IV43 A1:A12 A20:A36 J27:J36 L2:L36 B27:F36 A37:XFD42 A44:XFD48 B2:K12 K49:IV59 A13:K19 B21:K25 M1:IV36"/>
    <dataValidation errorStyle="warning" allowBlank="1" sqref="A43 A49:J59"/>
  </dataValidations>
  <pageMargins left="0.78740157480314998" right="0.78740157480314998" top="1.02362204724409" bottom="1.02362204724409" header="0.78740157480314998" footer="0.78740157480314998"/>
  <pageSetup paperSize="9" firstPageNumber="0" orientation="landscape" useFirstPageNumber="1" horizontalDpi="300" verticalDpi="300"/>
  <headerFooter alignWithMargins="0">
    <oddHeader>&amp;C&amp;A</oddHeader>
    <oddFooter>&amp;CPage &amp;P</oddFooter>
  </headerFooter>
  <rowBreaks count="1" manualBreakCount="1">
    <brk id="13" max="16383" man="1"/>
  </rowBreaks>
</worksheet>
</file>

<file path=xl/worksheets/sheet12.xml><?xml version="1.0" encoding="utf-8"?>
<worksheet xmlns="http://schemas.openxmlformats.org/spreadsheetml/2006/main" xmlns:r="http://schemas.openxmlformats.org/officeDocument/2006/relationships">
  <dimension ref="A1:M87"/>
  <sheetViews>
    <sheetView zoomScale="70" zoomScaleNormal="70" workbookViewId="0">
      <selection activeCell="R45" sqref="R45"/>
    </sheetView>
  </sheetViews>
  <sheetFormatPr defaultColWidth="11.5703125" defaultRowHeight="15.75"/>
  <cols>
    <col min="1" max="1" width="16.42578125" style="91" customWidth="1"/>
    <col min="2" max="2" width="13" style="91" customWidth="1"/>
    <col min="3" max="3" width="12.5703125" style="91" customWidth="1"/>
    <col min="4" max="4" width="8.42578125" style="91" customWidth="1"/>
    <col min="5" max="5" width="23.5703125" style="91" customWidth="1"/>
    <col min="6" max="6" width="13.5703125" style="91" customWidth="1"/>
    <col min="7" max="7" width="17" style="91" customWidth="1"/>
    <col min="8" max="8" width="15.85546875" style="91" customWidth="1"/>
    <col min="9" max="11" width="11.5703125" style="91"/>
    <col min="12" max="12" width="9.85546875" style="91" customWidth="1"/>
    <col min="13" max="13" width="7.5703125" style="91" customWidth="1"/>
    <col min="14" max="16384" width="11.5703125" style="91"/>
  </cols>
  <sheetData>
    <row r="1" spans="1:13" s="85" customFormat="1" ht="25.35" customHeight="1">
      <c r="A1" s="437" t="s">
        <v>380</v>
      </c>
      <c r="B1" s="437"/>
      <c r="C1" s="437"/>
      <c r="D1" s="437"/>
      <c r="E1" s="437"/>
      <c r="F1" s="437"/>
      <c r="G1" s="437"/>
      <c r="H1" s="437"/>
      <c r="I1" s="437"/>
      <c r="J1" s="437"/>
      <c r="K1" s="437"/>
      <c r="L1" s="92"/>
      <c r="M1" s="91"/>
    </row>
    <row r="2" spans="1:13" s="85" customFormat="1" ht="35.25" customHeight="1">
      <c r="A2" s="436" t="s">
        <v>352</v>
      </c>
      <c r="B2" s="436"/>
      <c r="C2" s="92" t="s">
        <v>353</v>
      </c>
      <c r="D2" s="436" t="s">
        <v>354</v>
      </c>
      <c r="E2" s="436"/>
      <c r="F2" s="436"/>
      <c r="G2" s="436" t="s">
        <v>355</v>
      </c>
      <c r="H2" s="436"/>
      <c r="L2" s="92"/>
      <c r="M2" s="91"/>
    </row>
    <row r="3" spans="1:13" s="85" customFormat="1" ht="28.5" customHeight="1">
      <c r="A3" s="436" t="str">
        <f>'STUDENT-LIST'!$E$7</f>
        <v>2020-21 (ODD)</v>
      </c>
      <c r="B3" s="436"/>
      <c r="C3" s="92" t="str">
        <f>'STUDENT-LIST'!$E$3</f>
        <v>I SEM DCS</v>
      </c>
      <c r="D3" s="436" t="str">
        <f>'STUDENT-LIST'!$E$5</f>
        <v>Engineering Mathematics-I</v>
      </c>
      <c r="E3" s="436"/>
      <c r="F3" s="436"/>
      <c r="G3" s="436">
        <v>309</v>
      </c>
      <c r="H3" s="436"/>
      <c r="L3" s="92"/>
      <c r="M3" s="91"/>
    </row>
    <row r="4" spans="1:13" s="85" customFormat="1" ht="28.35" customHeight="1">
      <c r="A4" s="429" t="str">
        <f>"Name of the Course Co-ordinator: "&amp;'STUDENT-LIST'!$E$6</f>
        <v>Name of the Course Co-ordinator: SRILAXMI</v>
      </c>
      <c r="B4" s="429"/>
      <c r="C4" s="429"/>
      <c r="D4" s="429"/>
      <c r="E4" s="429"/>
      <c r="F4" s="429"/>
      <c r="G4" s="429"/>
      <c r="H4" s="429"/>
      <c r="L4" s="92"/>
      <c r="M4" s="91"/>
    </row>
    <row r="5" spans="1:13" s="85" customFormat="1" ht="16.350000000000001" customHeight="1">
      <c r="A5" s="429" t="str">
        <f>"Program Name: "&amp;'STUDENT-LIST'!$E$4</f>
        <v>Program Name: COMPUTER SCIENCE</v>
      </c>
      <c r="B5" s="429"/>
      <c r="C5" s="429"/>
      <c r="D5" s="429"/>
      <c r="E5" s="429"/>
      <c r="F5" s="429"/>
      <c r="G5" s="429"/>
      <c r="H5" s="429"/>
      <c r="L5" s="92"/>
      <c r="M5" s="91"/>
    </row>
    <row r="6" spans="1:13" s="85" customFormat="1" ht="26.25" customHeight="1">
      <c r="A6" s="429" t="str">
        <f>"No. of Students: "&amp;'STUDENT-LIST'!$E$2</f>
        <v>No. of Students: 6</v>
      </c>
      <c r="B6" s="429"/>
      <c r="C6" s="429"/>
      <c r="D6" s="429"/>
      <c r="E6" s="429"/>
      <c r="F6" s="93" t="s">
        <v>381</v>
      </c>
      <c r="G6" s="104"/>
      <c r="H6" s="109"/>
      <c r="L6" s="92"/>
      <c r="M6" s="91"/>
    </row>
    <row r="7" spans="1:13" s="85" customFormat="1">
      <c r="A7" s="92"/>
      <c r="B7" s="95" t="s">
        <v>382</v>
      </c>
      <c r="C7" s="95" t="s">
        <v>383</v>
      </c>
      <c r="D7" s="95" t="s">
        <v>384</v>
      </c>
      <c r="E7" s="95" t="s">
        <v>385</v>
      </c>
      <c r="F7" s="95" t="s">
        <v>386</v>
      </c>
      <c r="G7" s="95" t="s">
        <v>387</v>
      </c>
      <c r="H7" s="95" t="s">
        <v>388</v>
      </c>
      <c r="I7" s="95" t="s">
        <v>389</v>
      </c>
      <c r="J7" s="95" t="s">
        <v>390</v>
      </c>
      <c r="K7" s="95" t="s">
        <v>391</v>
      </c>
      <c r="L7" s="92"/>
      <c r="M7" s="91"/>
    </row>
    <row r="8" spans="1:13" s="85" customFormat="1">
      <c r="A8" s="96" t="s">
        <v>216</v>
      </c>
      <c r="B8" s="97" t="s">
        <v>392</v>
      </c>
      <c r="C8" s="97" t="s">
        <v>392</v>
      </c>
      <c r="D8" s="135" t="s">
        <v>392</v>
      </c>
      <c r="E8" s="135"/>
      <c r="F8" s="135"/>
      <c r="G8" s="135" t="s">
        <v>392</v>
      </c>
      <c r="H8" s="135" t="s">
        <v>392</v>
      </c>
      <c r="I8" s="135"/>
      <c r="J8" s="135"/>
      <c r="K8" s="135"/>
      <c r="L8" s="92"/>
      <c r="M8" s="91"/>
    </row>
    <row r="9" spans="1:13" s="85" customFormat="1">
      <c r="A9" s="96" t="s">
        <v>217</v>
      </c>
      <c r="B9" s="135" t="s">
        <v>392</v>
      </c>
      <c r="C9" s="135" t="s">
        <v>392</v>
      </c>
      <c r="D9" s="135" t="s">
        <v>392</v>
      </c>
      <c r="E9" s="135" t="s">
        <v>392</v>
      </c>
      <c r="F9" s="135"/>
      <c r="G9" s="135"/>
      <c r="H9" s="135"/>
      <c r="I9" s="135"/>
      <c r="J9" s="135"/>
      <c r="K9" s="135"/>
      <c r="L9" s="92"/>
      <c r="M9" s="91"/>
    </row>
    <row r="10" spans="1:13" s="85" customFormat="1">
      <c r="A10" s="96" t="s">
        <v>218</v>
      </c>
      <c r="B10" s="135" t="s">
        <v>392</v>
      </c>
      <c r="C10" s="135" t="s">
        <v>392</v>
      </c>
      <c r="D10" s="135" t="s">
        <v>392</v>
      </c>
      <c r="E10" s="135" t="s">
        <v>392</v>
      </c>
      <c r="F10" s="135"/>
      <c r="G10" s="135"/>
      <c r="H10" s="135"/>
      <c r="I10" s="135" t="s">
        <v>392</v>
      </c>
      <c r="J10" s="135" t="s">
        <v>392</v>
      </c>
      <c r="K10" s="135" t="s">
        <v>392</v>
      </c>
      <c r="L10" s="92"/>
      <c r="M10" s="91"/>
    </row>
    <row r="11" spans="1:13" s="85" customFormat="1">
      <c r="A11" s="96" t="s">
        <v>219</v>
      </c>
      <c r="B11" s="97" t="s">
        <v>392</v>
      </c>
      <c r="C11" s="97" t="s">
        <v>392</v>
      </c>
      <c r="D11" s="135" t="s">
        <v>392</v>
      </c>
      <c r="E11" s="135" t="s">
        <v>392</v>
      </c>
      <c r="F11" s="135"/>
      <c r="G11" s="135"/>
      <c r="H11" s="135"/>
      <c r="I11" s="135" t="s">
        <v>392</v>
      </c>
      <c r="J11" s="135" t="s">
        <v>392</v>
      </c>
      <c r="K11" s="135" t="s">
        <v>392</v>
      </c>
      <c r="L11" s="92"/>
      <c r="M11" s="91"/>
    </row>
    <row r="12" spans="1:13" s="85" customFormat="1">
      <c r="A12" s="96" t="s">
        <v>220</v>
      </c>
      <c r="B12" s="97" t="s">
        <v>392</v>
      </c>
      <c r="C12" s="97" t="s">
        <v>392</v>
      </c>
      <c r="D12" s="135"/>
      <c r="E12" s="135"/>
      <c r="F12" s="135" t="s">
        <v>392</v>
      </c>
      <c r="G12" s="135"/>
      <c r="H12" s="135"/>
      <c r="I12" s="135"/>
      <c r="J12" s="135" t="s">
        <v>392</v>
      </c>
      <c r="K12" s="135" t="s">
        <v>392</v>
      </c>
      <c r="L12" s="92"/>
      <c r="M12" s="91"/>
    </row>
    <row r="13" spans="1:13" s="85" customFormat="1">
      <c r="A13" s="96" t="s">
        <v>370</v>
      </c>
      <c r="B13" s="97" t="s">
        <v>392</v>
      </c>
      <c r="C13" s="97" t="s">
        <v>392</v>
      </c>
      <c r="D13" s="135"/>
      <c r="E13" s="135"/>
      <c r="F13" s="135" t="s">
        <v>392</v>
      </c>
      <c r="G13" s="135"/>
      <c r="H13" s="135"/>
      <c r="I13" s="135"/>
      <c r="J13" s="135" t="s">
        <v>392</v>
      </c>
      <c r="K13" s="135" t="s">
        <v>392</v>
      </c>
      <c r="L13" s="92"/>
      <c r="M13" s="91"/>
    </row>
    <row r="14" spans="1:13" s="85" customFormat="1" ht="14.85" customHeight="1">
      <c r="A14" s="96" t="s">
        <v>371</v>
      </c>
      <c r="B14" s="97"/>
      <c r="C14" s="97"/>
      <c r="D14" s="135"/>
      <c r="E14" s="135"/>
      <c r="F14" s="135"/>
      <c r="G14" s="135"/>
      <c r="H14" s="135"/>
      <c r="I14" s="135"/>
      <c r="J14" s="135"/>
      <c r="K14" s="135"/>
      <c r="L14" s="92"/>
      <c r="M14" s="91"/>
    </row>
    <row r="15" spans="1:13" s="85" customFormat="1">
      <c r="A15" s="96" t="s">
        <v>372</v>
      </c>
      <c r="B15" s="97"/>
      <c r="C15" s="97"/>
      <c r="D15" s="135"/>
      <c r="E15" s="135"/>
      <c r="F15" s="135"/>
      <c r="G15" s="135"/>
      <c r="H15" s="135"/>
      <c r="I15" s="135"/>
      <c r="J15" s="135"/>
      <c r="K15" s="135"/>
      <c r="L15" s="92"/>
      <c r="M15" s="91"/>
    </row>
    <row r="16" spans="1:13" s="85" customFormat="1">
      <c r="A16" s="96" t="s">
        <v>373</v>
      </c>
      <c r="B16" s="97"/>
      <c r="C16" s="97"/>
      <c r="D16" s="135"/>
      <c r="E16" s="135" t="s">
        <v>392</v>
      </c>
      <c r="F16" s="135"/>
      <c r="G16" s="135"/>
      <c r="H16" s="135"/>
      <c r="I16" s="135"/>
      <c r="J16" s="135"/>
      <c r="K16" s="135"/>
      <c r="L16" s="92"/>
      <c r="M16" s="91"/>
    </row>
    <row r="17" spans="1:13" s="85" customFormat="1">
      <c r="A17" s="96" t="s">
        <v>374</v>
      </c>
      <c r="B17" s="97"/>
      <c r="C17" s="97"/>
      <c r="D17" s="135"/>
      <c r="E17" s="135"/>
      <c r="F17" s="135"/>
      <c r="G17" s="135"/>
      <c r="H17" s="135"/>
      <c r="I17" s="135"/>
      <c r="J17" s="135"/>
      <c r="K17" s="135"/>
      <c r="L17" s="92"/>
      <c r="M17" s="91"/>
    </row>
    <row r="18" spans="1:13" s="85" customFormat="1">
      <c r="A18" s="92"/>
      <c r="B18" s="92"/>
      <c r="C18" s="92"/>
      <c r="D18" s="98"/>
      <c r="E18" s="98"/>
      <c r="F18" s="98"/>
      <c r="G18" s="98"/>
      <c r="H18" s="98"/>
      <c r="L18" s="92"/>
      <c r="M18" s="91"/>
    </row>
    <row r="19" spans="1:13" s="85" customFormat="1">
      <c r="A19" s="92"/>
      <c r="B19" s="92"/>
      <c r="C19" s="92"/>
      <c r="D19" s="98"/>
      <c r="E19" s="98"/>
      <c r="F19" s="98"/>
      <c r="G19" s="98"/>
      <c r="H19" s="98"/>
      <c r="L19" s="92"/>
      <c r="M19" s="91"/>
    </row>
    <row r="20" spans="1:13" s="86" customFormat="1">
      <c r="A20" s="136"/>
      <c r="B20" s="136"/>
      <c r="C20" s="136"/>
      <c r="D20" s="99"/>
      <c r="E20" s="99"/>
      <c r="F20" s="99"/>
      <c r="G20" s="99"/>
      <c r="H20" s="99"/>
      <c r="L20" s="136"/>
      <c r="M20" s="88"/>
    </row>
    <row r="21" spans="1:13" s="85" customFormat="1">
      <c r="A21" s="137"/>
      <c r="B21" s="137"/>
      <c r="C21" s="137"/>
      <c r="D21" s="138"/>
      <c r="E21" s="138"/>
      <c r="F21" s="138"/>
      <c r="G21" s="138"/>
      <c r="H21" s="138"/>
      <c r="I21" s="147"/>
      <c r="J21" s="147"/>
      <c r="K21" s="147"/>
      <c r="L21" s="92"/>
      <c r="M21" s="91"/>
    </row>
    <row r="22" spans="1:13" s="85" customFormat="1">
      <c r="A22" s="137"/>
      <c r="B22" s="137"/>
      <c r="C22" s="137"/>
      <c r="D22" s="138"/>
      <c r="E22" s="138"/>
      <c r="F22" s="138"/>
      <c r="G22" s="138"/>
      <c r="H22" s="138"/>
      <c r="I22" s="147"/>
      <c r="J22" s="147"/>
      <c r="K22" s="147"/>
      <c r="L22" s="92"/>
      <c r="M22" s="91"/>
    </row>
    <row r="23" spans="1:13" s="85" customFormat="1">
      <c r="A23" s="137"/>
      <c r="B23" s="137"/>
      <c r="C23" s="137"/>
      <c r="D23" s="138"/>
      <c r="E23" s="138"/>
      <c r="F23" s="138"/>
      <c r="G23" s="138"/>
      <c r="H23" s="138"/>
      <c r="I23" s="147"/>
      <c r="J23" s="147"/>
      <c r="K23" s="147"/>
      <c r="L23" s="92"/>
      <c r="M23" s="91"/>
    </row>
    <row r="24" spans="1:13" s="85" customFormat="1" ht="19.350000000000001" customHeight="1">
      <c r="A24" s="438" t="s">
        <v>393</v>
      </c>
      <c r="B24" s="438"/>
      <c r="C24" s="438"/>
      <c r="D24" s="438"/>
      <c r="E24" s="438"/>
      <c r="F24" s="438"/>
      <c r="G24" s="438"/>
      <c r="H24" s="438"/>
      <c r="I24" s="438"/>
      <c r="J24" s="438"/>
      <c r="K24" s="438"/>
      <c r="L24" s="103"/>
      <c r="M24" s="91"/>
    </row>
    <row r="25" spans="1:13" s="85" customFormat="1" ht="23.85" customHeight="1">
      <c r="A25" s="439" t="str">
        <f>"Course Name with Code: "&amp;'STUDENT-LIST'!E5</f>
        <v>Course Name with Code: Engineering Mathematics-I</v>
      </c>
      <c r="B25" s="439"/>
      <c r="C25" s="439"/>
      <c r="D25" s="439"/>
      <c r="E25" s="439"/>
      <c r="F25" s="439"/>
      <c r="G25" s="439"/>
      <c r="H25" s="439"/>
      <c r="I25" s="439"/>
      <c r="J25" s="439"/>
      <c r="K25" s="439"/>
      <c r="L25" s="103"/>
      <c r="M25" s="91"/>
    </row>
    <row r="26" spans="1:13" s="85" customFormat="1" ht="24.6" customHeight="1">
      <c r="A26" s="100" t="s">
        <v>394</v>
      </c>
      <c r="B26" s="139" t="s">
        <v>382</v>
      </c>
      <c r="C26" s="139" t="s">
        <v>383</v>
      </c>
      <c r="D26" s="139" t="s">
        <v>384</v>
      </c>
      <c r="E26" s="139" t="s">
        <v>385</v>
      </c>
      <c r="F26" s="139" t="s">
        <v>386</v>
      </c>
      <c r="G26" s="139" t="s">
        <v>387</v>
      </c>
      <c r="H26" s="139" t="s">
        <v>388</v>
      </c>
      <c r="I26" s="139" t="s">
        <v>389</v>
      </c>
      <c r="J26" s="139" t="s">
        <v>390</v>
      </c>
      <c r="K26" s="139" t="s">
        <v>391</v>
      </c>
      <c r="L26" s="103"/>
      <c r="M26" s="91"/>
    </row>
    <row r="27" spans="1:13" s="85" customFormat="1" ht="24.6" customHeight="1">
      <c r="A27" s="140" t="s">
        <v>395</v>
      </c>
      <c r="B27" s="141">
        <f t="shared" ref="B27:K27" si="0">100*SUMIF(B$8:B$17,"&lt;&gt;",$G$44:$G$53)/$G$54</f>
        <v>100</v>
      </c>
      <c r="C27" s="141">
        <f t="shared" si="0"/>
        <v>100</v>
      </c>
      <c r="D27" s="141">
        <f t="shared" si="0"/>
        <v>65.384615384615401</v>
      </c>
      <c r="E27" s="141">
        <f t="shared" si="0"/>
        <v>46.153846153846203</v>
      </c>
      <c r="F27" s="141">
        <f t="shared" si="0"/>
        <v>34.615384615384599</v>
      </c>
      <c r="G27" s="141">
        <f t="shared" si="0"/>
        <v>19.230769230769202</v>
      </c>
      <c r="H27" s="141">
        <f t="shared" si="0"/>
        <v>19.230769230769202</v>
      </c>
      <c r="I27" s="141">
        <f t="shared" si="0"/>
        <v>30.769230769230798</v>
      </c>
      <c r="J27" s="141">
        <f t="shared" si="0"/>
        <v>65.384615384615401</v>
      </c>
      <c r="K27" s="141">
        <f t="shared" si="0"/>
        <v>65.384615384615401</v>
      </c>
      <c r="L27" s="103"/>
      <c r="M27" s="91"/>
    </row>
    <row r="28" spans="1:13" s="85" customFormat="1" ht="24.6" customHeight="1">
      <c r="A28" s="140" t="s">
        <v>396</v>
      </c>
      <c r="B28" s="142">
        <f t="shared" ref="B28:K28" si="1">IF(B27&gt;40,3,IF(B27&gt;25,2,IF(B27&gt;=5,1,0)))</f>
        <v>3</v>
      </c>
      <c r="C28" s="142">
        <f t="shared" si="1"/>
        <v>3</v>
      </c>
      <c r="D28" s="142">
        <f t="shared" si="1"/>
        <v>3</v>
      </c>
      <c r="E28" s="142">
        <f t="shared" si="1"/>
        <v>3</v>
      </c>
      <c r="F28" s="142">
        <f t="shared" si="1"/>
        <v>2</v>
      </c>
      <c r="G28" s="142">
        <f t="shared" si="1"/>
        <v>1</v>
      </c>
      <c r="H28" s="142">
        <f t="shared" si="1"/>
        <v>1</v>
      </c>
      <c r="I28" s="142">
        <f t="shared" si="1"/>
        <v>2</v>
      </c>
      <c r="J28" s="142">
        <f t="shared" si="1"/>
        <v>3</v>
      </c>
      <c r="K28" s="142">
        <f t="shared" si="1"/>
        <v>3</v>
      </c>
      <c r="L28" s="103"/>
      <c r="M28" s="91"/>
    </row>
    <row r="29" spans="1:13" s="85" customFormat="1" ht="24.6" customHeight="1">
      <c r="A29" s="140" t="s">
        <v>397</v>
      </c>
      <c r="B29" s="143" t="e">
        <f t="shared" ref="B29:K29" si="2">IF(COUNTIF(B$8:B$17,"&lt;&gt;")=0,0,(B28/3)*SUMIF(B$8:B$17,"&lt;&gt;",$H$66:$H$75)/COUNTIF(B$8:B$17,"&lt;&gt;")/100)</f>
        <v>#REF!</v>
      </c>
      <c r="C29" s="143" t="e">
        <f t="shared" si="2"/>
        <v>#REF!</v>
      </c>
      <c r="D29" s="143">
        <f t="shared" si="2"/>
        <v>0.23355000000000001</v>
      </c>
      <c r="E29" s="143" t="e">
        <f t="shared" si="2"/>
        <v>#REF!</v>
      </c>
      <c r="F29" s="143" t="e">
        <f t="shared" si="2"/>
        <v>#REF!</v>
      </c>
      <c r="G29" s="143">
        <f t="shared" si="2"/>
        <v>8.8866666666666705E-2</v>
      </c>
      <c r="H29" s="143">
        <f t="shared" si="2"/>
        <v>8.8866666666666705E-2</v>
      </c>
      <c r="I29" s="143">
        <f t="shared" si="2"/>
        <v>0.16866666666666699</v>
      </c>
      <c r="J29" s="143" t="e">
        <f t="shared" si="2"/>
        <v>#REF!</v>
      </c>
      <c r="K29" s="143" t="e">
        <f t="shared" si="2"/>
        <v>#REF!</v>
      </c>
      <c r="L29" s="103"/>
      <c r="M29" s="91"/>
    </row>
    <row r="30" spans="1:13" s="85" customFormat="1">
      <c r="A30" s="144"/>
      <c r="B30" s="144"/>
      <c r="C30" s="144"/>
      <c r="D30" s="144"/>
      <c r="E30" s="144"/>
      <c r="F30" s="144"/>
      <c r="G30" s="144"/>
      <c r="H30" s="144"/>
      <c r="I30" s="144"/>
      <c r="J30" s="144"/>
      <c r="K30" s="144"/>
      <c r="L30" s="92"/>
      <c r="M30" s="91"/>
    </row>
    <row r="31" spans="1:13" s="85" customFormat="1">
      <c r="A31" s="91"/>
      <c r="B31" s="91"/>
      <c r="C31" s="91"/>
      <c r="D31" s="91"/>
      <c r="E31" s="91"/>
      <c r="F31" s="91"/>
      <c r="G31" s="91"/>
      <c r="H31" s="91"/>
      <c r="I31" s="91"/>
      <c r="J31" s="91"/>
      <c r="K31" s="91"/>
      <c r="L31" s="92"/>
      <c r="M31" s="91"/>
    </row>
    <row r="32" spans="1:13" s="85" customFormat="1">
      <c r="A32" s="91"/>
      <c r="B32" s="91"/>
      <c r="C32" s="91"/>
      <c r="D32" s="91"/>
      <c r="E32" s="91"/>
      <c r="F32" s="91"/>
      <c r="G32" s="91"/>
      <c r="H32" s="91"/>
      <c r="I32" s="91"/>
      <c r="J32" s="91"/>
      <c r="K32" s="91"/>
      <c r="L32" s="92"/>
      <c r="M32" s="91"/>
    </row>
    <row r="33" spans="1:13" s="85" customFormat="1">
      <c r="A33" s="92"/>
      <c r="B33" s="92"/>
      <c r="C33" s="92"/>
      <c r="D33" s="98"/>
      <c r="E33" s="98"/>
      <c r="F33" s="98"/>
      <c r="G33" s="98"/>
      <c r="H33" s="98"/>
      <c r="L33" s="92"/>
      <c r="M33" s="91"/>
    </row>
    <row r="34" spans="1:13" s="86" customFormat="1">
      <c r="A34" s="136"/>
      <c r="B34" s="136"/>
      <c r="C34" s="136"/>
      <c r="D34" s="99"/>
      <c r="E34" s="99"/>
      <c r="F34" s="99"/>
      <c r="G34" s="99"/>
      <c r="H34" s="99"/>
      <c r="L34" s="136"/>
      <c r="M34" s="88"/>
    </row>
    <row r="35" spans="1:13" s="85" customFormat="1" ht="23.85" customHeight="1">
      <c r="A35" s="436"/>
      <c r="B35" s="436"/>
      <c r="C35" s="436"/>
      <c r="D35" s="436"/>
      <c r="E35" s="436"/>
      <c r="F35" s="436"/>
      <c r="G35" s="436"/>
      <c r="H35" s="98"/>
      <c r="L35" s="92"/>
      <c r="M35" s="91"/>
    </row>
    <row r="36" spans="1:13" s="85" customFormat="1" ht="23.85" customHeight="1">
      <c r="A36" s="436"/>
      <c r="B36" s="436"/>
      <c r="C36" s="436"/>
      <c r="D36" s="436"/>
      <c r="E36" s="436"/>
      <c r="F36" s="436"/>
      <c r="G36" s="436"/>
      <c r="H36" s="98"/>
      <c r="L36" s="92"/>
      <c r="M36" s="91"/>
    </row>
    <row r="37" spans="1:13" s="85" customFormat="1" ht="23.85" customHeight="1">
      <c r="A37" s="437" t="s">
        <v>398</v>
      </c>
      <c r="B37" s="437"/>
      <c r="C37" s="437"/>
      <c r="D37" s="437"/>
      <c r="E37" s="437"/>
      <c r="F37" s="437"/>
      <c r="G37" s="437"/>
      <c r="H37" s="98"/>
      <c r="L37" s="92"/>
      <c r="M37" s="91"/>
    </row>
    <row r="38" spans="1:13" s="85" customFormat="1" ht="27.95" customHeight="1">
      <c r="A38" s="436" t="s">
        <v>352</v>
      </c>
      <c r="B38" s="436"/>
      <c r="C38" s="92" t="s">
        <v>353</v>
      </c>
      <c r="D38" s="436" t="s">
        <v>354</v>
      </c>
      <c r="E38" s="436"/>
      <c r="F38" s="436"/>
      <c r="G38" s="92" t="s">
        <v>355</v>
      </c>
      <c r="H38" s="98"/>
      <c r="L38" s="91"/>
      <c r="M38" s="91"/>
    </row>
    <row r="39" spans="1:13" s="85" customFormat="1" ht="19.350000000000001" customHeight="1">
      <c r="A39" s="436" t="str">
        <f>'STUDENT-LIST'!$E$7</f>
        <v>2020-21 (ODD)</v>
      </c>
      <c r="B39" s="436"/>
      <c r="C39" s="92" t="str">
        <f>'STUDENT-LIST'!$E$3</f>
        <v>I SEM DCS</v>
      </c>
      <c r="D39" s="436" t="str">
        <f>'STUDENT-LIST'!$E$5</f>
        <v>Engineering Mathematics-I</v>
      </c>
      <c r="E39" s="436"/>
      <c r="F39" s="436"/>
      <c r="G39" s="92">
        <v>309</v>
      </c>
      <c r="H39" s="92"/>
      <c r="L39" s="91"/>
      <c r="M39" s="91"/>
    </row>
    <row r="40" spans="1:13" s="85" customFormat="1" ht="27.95" customHeight="1">
      <c r="A40" s="429" t="str">
        <f>"Name of the Course Co-ordinator: "&amp;'STUDENT-LIST'!$E$6</f>
        <v>Name of the Course Co-ordinator: SRILAXMI</v>
      </c>
      <c r="B40" s="429"/>
      <c r="C40" s="429"/>
      <c r="D40" s="429"/>
      <c r="E40" s="429"/>
      <c r="F40" s="429"/>
      <c r="G40" s="429"/>
      <c r="H40" s="93"/>
      <c r="L40" s="91"/>
      <c r="M40" s="91"/>
    </row>
    <row r="41" spans="1:13" s="85" customFormat="1" ht="23.1" customHeight="1">
      <c r="A41" s="429" t="str">
        <f>"Program Name: "&amp;'STUDENT-LIST'!$E$4</f>
        <v>Program Name: COMPUTER SCIENCE</v>
      </c>
      <c r="B41" s="429"/>
      <c r="C41" s="429"/>
      <c r="D41" s="429"/>
      <c r="E41" s="429"/>
      <c r="F41" s="429"/>
      <c r="G41" s="429"/>
      <c r="H41" s="93"/>
      <c r="L41" s="91"/>
      <c r="M41" s="91"/>
    </row>
    <row r="42" spans="1:13" s="85" customFormat="1" ht="23.1" customHeight="1">
      <c r="A42" s="429" t="str">
        <f>"No. of Students: "&amp;'STUDENT-LIST'!$E$2</f>
        <v>No. of Students: 6</v>
      </c>
      <c r="B42" s="429"/>
      <c r="C42" s="429"/>
      <c r="D42" s="429"/>
      <c r="E42" s="429"/>
      <c r="F42" s="93" t="s">
        <v>381</v>
      </c>
      <c r="G42" s="93">
        <f>G6</f>
        <v>0</v>
      </c>
      <c r="H42" s="109"/>
      <c r="L42" s="91"/>
      <c r="M42" s="91"/>
    </row>
    <row r="43" spans="1:13" s="87" customFormat="1" ht="42.75" customHeight="1">
      <c r="A43" s="95" t="s">
        <v>318</v>
      </c>
      <c r="B43" s="435" t="s">
        <v>399</v>
      </c>
      <c r="C43" s="435"/>
      <c r="D43" s="435"/>
      <c r="E43" s="95" t="s">
        <v>400</v>
      </c>
      <c r="F43" s="95" t="s">
        <v>401</v>
      </c>
      <c r="G43" s="95" t="s">
        <v>402</v>
      </c>
      <c r="H43" s="92"/>
      <c r="L43" s="91"/>
    </row>
    <row r="44" spans="1:13" ht="51" customHeight="1">
      <c r="A44" s="95" t="s">
        <v>216</v>
      </c>
      <c r="B44" s="432"/>
      <c r="C44" s="432"/>
      <c r="D44" s="432"/>
      <c r="E44" s="90" t="str">
        <f t="shared" ref="E44:E53" si="3">CONCATENATE(IF(NOT(ISBLANK(B8)),($B$7&amp;","),""),IF(NOT(ISBLANK(C8)),($C$7&amp;","),""),IF(NOT(ISBLANK(D8)),($D$7&amp;","),""),IF(NOT(ISBLANK(E8)),($E$7&amp;","),""),IF(NOT(ISBLANK(F8)),($F$7&amp;","),""),IF(NOT(ISBLANK(G8)),($G$7&amp;","),""),IF(NOT(ISBLANK(H8)),($H$7&amp;","),""),IF(NOT(ISBLANK(I8)),($I$7&amp;","),""),IF(NOT(ISBLANK(J8)),($J$7&amp;","),""),IF(NOT(ISBLANK(K8)),($K$7&amp;","),""),IF(NOT(ISBLANK(L8)),($L$7&amp;","),""),IF(NOT(ISBLANK(M8)),($M$7&amp;","),""),IF(NOT(ISBLANK(N8)),($N$7&amp;","),""))</f>
        <v>PO1,PO2,PO3,PO6,PO7,</v>
      </c>
      <c r="F44" s="105"/>
      <c r="G44" s="105">
        <v>10</v>
      </c>
    </row>
    <row r="45" spans="1:13" ht="68.099999999999994" customHeight="1">
      <c r="A45" s="95" t="s">
        <v>217</v>
      </c>
      <c r="B45" s="432"/>
      <c r="C45" s="432"/>
      <c r="D45" s="432"/>
      <c r="E45" s="90" t="str">
        <f t="shared" si="3"/>
        <v>PO1,PO2,PO3,PO4,</v>
      </c>
      <c r="F45" s="105"/>
      <c r="G45" s="105">
        <v>8</v>
      </c>
    </row>
    <row r="46" spans="1:13" ht="53.1" customHeight="1">
      <c r="A46" s="95" t="s">
        <v>218</v>
      </c>
      <c r="B46" s="432"/>
      <c r="C46" s="432"/>
      <c r="D46" s="432"/>
      <c r="E46" s="90" t="str">
        <f t="shared" si="3"/>
        <v>PO1,PO2,PO3,PO4,PO8,PO9,PO10,</v>
      </c>
      <c r="F46" s="105"/>
      <c r="G46" s="105">
        <v>6</v>
      </c>
    </row>
    <row r="47" spans="1:13" ht="31.5" customHeight="1">
      <c r="A47" s="95" t="s">
        <v>219</v>
      </c>
      <c r="B47" s="432"/>
      <c r="C47" s="432"/>
      <c r="D47" s="432"/>
      <c r="E47" s="90" t="str">
        <f t="shared" si="3"/>
        <v>PO1,PO2,PO3,PO4,PO8,PO9,PO10,</v>
      </c>
      <c r="F47" s="105"/>
      <c r="G47" s="105">
        <v>10</v>
      </c>
    </row>
    <row r="48" spans="1:13" ht="31.5" customHeight="1">
      <c r="A48" s="95" t="s">
        <v>220</v>
      </c>
      <c r="B48" s="432"/>
      <c r="C48" s="432"/>
      <c r="D48" s="432"/>
      <c r="E48" s="90" t="str">
        <f t="shared" si="3"/>
        <v>PO1,PO2,PO5,PO9,PO10,</v>
      </c>
      <c r="F48" s="105"/>
      <c r="G48" s="105">
        <v>6</v>
      </c>
    </row>
    <row r="49" spans="1:9" ht="49.35" customHeight="1">
      <c r="A49" s="95" t="s">
        <v>370</v>
      </c>
      <c r="B49" s="432"/>
      <c r="C49" s="432"/>
      <c r="D49" s="432"/>
      <c r="E49" s="90" t="str">
        <f t="shared" si="3"/>
        <v>PO1,PO2,PO5,PO9,PO10,</v>
      </c>
      <c r="F49" s="105"/>
      <c r="G49" s="105">
        <v>12</v>
      </c>
    </row>
    <row r="50" spans="1:9" ht="15.75" customHeight="1">
      <c r="A50" s="95" t="s">
        <v>371</v>
      </c>
      <c r="B50" s="432"/>
      <c r="C50" s="432"/>
      <c r="D50" s="432"/>
      <c r="E50" s="90" t="str">
        <f t="shared" si="3"/>
        <v/>
      </c>
      <c r="F50" s="105"/>
      <c r="G50" s="105"/>
    </row>
    <row r="51" spans="1:9" ht="15.75" customHeight="1">
      <c r="A51" s="95" t="s">
        <v>372</v>
      </c>
      <c r="B51" s="432"/>
      <c r="C51" s="432"/>
      <c r="D51" s="432"/>
      <c r="E51" s="90" t="str">
        <f t="shared" si="3"/>
        <v/>
      </c>
      <c r="F51" s="105"/>
      <c r="G51" s="105"/>
    </row>
    <row r="52" spans="1:9" ht="15.75" customHeight="1">
      <c r="A52" s="95" t="s">
        <v>373</v>
      </c>
      <c r="B52" s="432"/>
      <c r="C52" s="432"/>
      <c r="D52" s="432"/>
      <c r="E52" s="90" t="str">
        <f t="shared" si="3"/>
        <v>PO4,</v>
      </c>
      <c r="F52" s="105"/>
      <c r="G52" s="105"/>
    </row>
    <row r="53" spans="1:9" ht="15.75" customHeight="1">
      <c r="A53" s="95" t="s">
        <v>374</v>
      </c>
      <c r="B53" s="432"/>
      <c r="C53" s="432"/>
      <c r="D53" s="432"/>
      <c r="E53" s="90" t="str">
        <f t="shared" si="3"/>
        <v/>
      </c>
      <c r="F53" s="105"/>
      <c r="G53" s="105"/>
    </row>
    <row r="54" spans="1:9">
      <c r="F54" s="85" t="s">
        <v>57</v>
      </c>
      <c r="G54" s="87">
        <f>SUM(G44:G53)</f>
        <v>52</v>
      </c>
    </row>
    <row r="56" spans="1:9" s="88" customFormat="1"/>
    <row r="57" spans="1:9">
      <c r="A57" s="145"/>
      <c r="B57" s="145"/>
      <c r="C57" s="145"/>
      <c r="D57" s="145"/>
      <c r="E57" s="145"/>
      <c r="F57" s="145"/>
      <c r="G57" s="145"/>
      <c r="H57" s="145"/>
    </row>
    <row r="58" spans="1:9">
      <c r="A58" s="145"/>
      <c r="B58" s="145"/>
      <c r="C58" s="145"/>
      <c r="D58" s="145"/>
      <c r="E58" s="145"/>
      <c r="F58" s="145"/>
      <c r="G58" s="145"/>
      <c r="H58" s="145"/>
    </row>
    <row r="59" spans="1:9" ht="25.35" customHeight="1">
      <c r="A59" s="433" t="s">
        <v>398</v>
      </c>
      <c r="B59" s="433"/>
      <c r="C59" s="433"/>
      <c r="D59" s="433"/>
      <c r="E59" s="433"/>
      <c r="F59" s="433"/>
      <c r="G59" s="433"/>
      <c r="H59" s="433"/>
    </row>
    <row r="60" spans="1:9" ht="49.5" customHeight="1">
      <c r="A60" s="431" t="s">
        <v>352</v>
      </c>
      <c r="B60" s="431"/>
      <c r="C60" s="20" t="s">
        <v>353</v>
      </c>
      <c r="D60" s="434" t="s">
        <v>354</v>
      </c>
      <c r="E60" s="434"/>
      <c r="F60" s="434"/>
      <c r="G60" s="434" t="s">
        <v>355</v>
      </c>
      <c r="H60" s="434"/>
      <c r="I60" s="148"/>
    </row>
    <row r="61" spans="1:9" ht="15.75" customHeight="1">
      <c r="A61" s="431" t="str">
        <f>'STUDENT-LIST'!$E$7</f>
        <v>2020-21 (ODD)</v>
      </c>
      <c r="B61" s="431"/>
      <c r="C61" s="20" t="str">
        <f>'STUDENT-LIST'!$E$3</f>
        <v>I SEM DCS</v>
      </c>
      <c r="D61" s="431" t="str">
        <f>'STUDENT-LIST'!$E$5</f>
        <v>Engineering Mathematics-I</v>
      </c>
      <c r="E61" s="431"/>
      <c r="F61" s="431"/>
      <c r="G61" s="431">
        <v>309</v>
      </c>
      <c r="H61" s="431"/>
      <c r="I61" s="148"/>
    </row>
    <row r="62" spans="1:9" ht="27.95" customHeight="1">
      <c r="A62" s="429" t="str">
        <f>"Name of the Course Co-ordinator: "&amp;'STUDENT-LIST'!$E$6</f>
        <v>Name of the Course Co-ordinator: SRILAXMI</v>
      </c>
      <c r="B62" s="429"/>
      <c r="C62" s="429"/>
      <c r="D62" s="429"/>
      <c r="E62" s="429"/>
      <c r="F62" s="429"/>
      <c r="G62" s="429"/>
      <c r="H62" s="429"/>
      <c r="I62" s="148"/>
    </row>
    <row r="63" spans="1:9" ht="20.85" customHeight="1">
      <c r="A63" s="429" t="str">
        <f>"Program Name: "&amp;'STUDENT-LIST'!$E$4</f>
        <v>Program Name: COMPUTER SCIENCE</v>
      </c>
      <c r="B63" s="429"/>
      <c r="C63" s="429"/>
      <c r="D63" s="429"/>
      <c r="E63" s="429"/>
      <c r="F63" s="429"/>
      <c r="G63" s="429"/>
      <c r="H63" s="429"/>
      <c r="I63" s="148"/>
    </row>
    <row r="64" spans="1:9" ht="26.25" customHeight="1">
      <c r="A64" s="429" t="str">
        <f>"No. of Students: "&amp;'STUDENT-LIST'!$E$2</f>
        <v>No. of Students: 6</v>
      </c>
      <c r="B64" s="429"/>
      <c r="C64" s="429"/>
      <c r="D64" s="429"/>
      <c r="E64" s="429"/>
      <c r="F64" s="93" t="s">
        <v>381</v>
      </c>
      <c r="G64" s="93">
        <f>G6</f>
        <v>0</v>
      </c>
      <c r="H64" s="146"/>
      <c r="I64" s="148"/>
    </row>
    <row r="65" spans="1:9" ht="48" customHeight="1">
      <c r="A65" s="139" t="s">
        <v>318</v>
      </c>
      <c r="B65" s="430" t="s">
        <v>399</v>
      </c>
      <c r="C65" s="430"/>
      <c r="D65" s="430"/>
      <c r="E65" s="430"/>
      <c r="F65" s="430"/>
      <c r="G65" s="139" t="s">
        <v>400</v>
      </c>
      <c r="H65" s="139" t="s">
        <v>403</v>
      </c>
      <c r="I65" s="148"/>
    </row>
    <row r="66" spans="1:9" ht="47.25" customHeight="1">
      <c r="A66" s="149" t="s">
        <v>216</v>
      </c>
      <c r="B66" s="428">
        <f t="shared" ref="B66:B75" si="4">B44</f>
        <v>0</v>
      </c>
      <c r="C66" s="428"/>
      <c r="D66" s="428"/>
      <c r="E66" s="428"/>
      <c r="F66" s="428"/>
      <c r="G66" s="150" t="str">
        <f t="shared" ref="G66:G75" si="5">E44</f>
        <v>PO1,PO2,PO3,PO6,PO7,</v>
      </c>
      <c r="H66" s="151">
        <f>'CO-ATTAINMENT-THEORY'!D27</f>
        <v>26.66</v>
      </c>
      <c r="I66" s="148"/>
    </row>
    <row r="67" spans="1:9" ht="51.75" customHeight="1">
      <c r="A67" s="149" t="s">
        <v>217</v>
      </c>
      <c r="B67" s="428">
        <f t="shared" si="4"/>
        <v>0</v>
      </c>
      <c r="C67" s="428"/>
      <c r="D67" s="428"/>
      <c r="E67" s="428"/>
      <c r="F67" s="428"/>
      <c r="G67" s="150" t="str">
        <f t="shared" si="5"/>
        <v>PO1,PO2,PO3,PO4,</v>
      </c>
      <c r="H67" s="151">
        <f>'CO-ATTAINMENT-THEORY'!D28</f>
        <v>16.16</v>
      </c>
      <c r="I67" s="148"/>
    </row>
    <row r="68" spans="1:9" ht="53.1" customHeight="1">
      <c r="A68" s="149" t="s">
        <v>218</v>
      </c>
      <c r="B68" s="428">
        <f t="shared" si="4"/>
        <v>0</v>
      </c>
      <c r="C68" s="428"/>
      <c r="D68" s="428"/>
      <c r="E68" s="428"/>
      <c r="F68" s="428"/>
      <c r="G68" s="150" t="str">
        <f t="shared" si="5"/>
        <v>PO1,PO2,PO3,PO4,PO8,PO9,PO10,</v>
      </c>
      <c r="H68" s="151">
        <f>'CO-ATTAINMENT-THEORY'!D29</f>
        <v>31</v>
      </c>
      <c r="I68" s="148"/>
    </row>
    <row r="69" spans="1:9" ht="50.25" customHeight="1">
      <c r="A69" s="149" t="s">
        <v>219</v>
      </c>
      <c r="B69" s="428">
        <f t="shared" si="4"/>
        <v>0</v>
      </c>
      <c r="C69" s="428"/>
      <c r="D69" s="428"/>
      <c r="E69" s="428"/>
      <c r="F69" s="428"/>
      <c r="G69" s="150" t="str">
        <f t="shared" si="5"/>
        <v>PO1,PO2,PO3,PO4,PO8,PO9,PO10,</v>
      </c>
      <c r="H69" s="151">
        <f>'CO-ATTAINMENT-THEORY'!D30</f>
        <v>19.600000000000001</v>
      </c>
      <c r="I69" s="148"/>
    </row>
    <row r="70" spans="1:9" ht="31.5" customHeight="1">
      <c r="A70" s="149" t="s">
        <v>220</v>
      </c>
      <c r="B70" s="428">
        <f t="shared" si="4"/>
        <v>0</v>
      </c>
      <c r="C70" s="428"/>
      <c r="D70" s="428"/>
      <c r="E70" s="428"/>
      <c r="F70" s="428"/>
      <c r="G70" s="150" t="str">
        <f t="shared" si="5"/>
        <v>PO1,PO2,PO5,PO9,PO10,</v>
      </c>
      <c r="H70" s="151">
        <f>'CO-ATTAINMENT-THEORY'!D31</f>
        <v>27.34</v>
      </c>
      <c r="I70" s="148"/>
    </row>
    <row r="71" spans="1:9" ht="31.5" customHeight="1">
      <c r="A71" s="149" t="s">
        <v>370</v>
      </c>
      <c r="B71" s="428">
        <f t="shared" si="4"/>
        <v>0</v>
      </c>
      <c r="C71" s="428"/>
      <c r="D71" s="428"/>
      <c r="E71" s="428"/>
      <c r="F71" s="428"/>
      <c r="G71" s="150" t="str">
        <f t="shared" si="5"/>
        <v>PO1,PO2,PO5,PO9,PO10,</v>
      </c>
      <c r="H71" s="151" t="e">
        <f>'CO-ATTAINMENT-THEORY'!D32</f>
        <v>#REF!</v>
      </c>
      <c r="I71" s="148"/>
    </row>
    <row r="72" spans="1:9" ht="15.75" customHeight="1">
      <c r="A72" s="149" t="s">
        <v>371</v>
      </c>
      <c r="B72" s="428">
        <f t="shared" si="4"/>
        <v>0</v>
      </c>
      <c r="C72" s="428"/>
      <c r="D72" s="428"/>
      <c r="E72" s="428"/>
      <c r="F72" s="428"/>
      <c r="G72" s="150" t="str">
        <f t="shared" si="5"/>
        <v/>
      </c>
      <c r="H72" s="151" t="e">
        <f>'CO-ATTAINMENT-THEORY'!D33</f>
        <v>#REF!</v>
      </c>
      <c r="I72" s="148"/>
    </row>
    <row r="73" spans="1:9" ht="15.75" customHeight="1">
      <c r="A73" s="149" t="s">
        <v>372</v>
      </c>
      <c r="B73" s="428">
        <f t="shared" si="4"/>
        <v>0</v>
      </c>
      <c r="C73" s="428"/>
      <c r="D73" s="428"/>
      <c r="E73" s="428"/>
      <c r="F73" s="428"/>
      <c r="G73" s="150" t="str">
        <f t="shared" si="5"/>
        <v/>
      </c>
      <c r="H73" s="151" t="e">
        <f>'CO-ATTAINMENT-THEORY'!D34</f>
        <v>#REF!</v>
      </c>
      <c r="I73" s="148"/>
    </row>
    <row r="74" spans="1:9" ht="15.75" customHeight="1">
      <c r="A74" s="149" t="s">
        <v>373</v>
      </c>
      <c r="B74" s="428">
        <f t="shared" si="4"/>
        <v>0</v>
      </c>
      <c r="C74" s="428"/>
      <c r="D74" s="428"/>
      <c r="E74" s="428"/>
      <c r="F74" s="428"/>
      <c r="G74" s="150" t="str">
        <f t="shared" si="5"/>
        <v>PO4,</v>
      </c>
      <c r="H74" s="151" t="e">
        <f>'CO-ATTAINMENT-THEORY'!D35</f>
        <v>#REF!</v>
      </c>
      <c r="I74" s="148"/>
    </row>
    <row r="75" spans="1:9" ht="15.75" customHeight="1">
      <c r="A75" s="149" t="s">
        <v>374</v>
      </c>
      <c r="B75" s="428">
        <f t="shared" si="4"/>
        <v>0</v>
      </c>
      <c r="C75" s="428"/>
      <c r="D75" s="428"/>
      <c r="E75" s="428"/>
      <c r="F75" s="428"/>
      <c r="G75" s="150" t="str">
        <f t="shared" si="5"/>
        <v/>
      </c>
      <c r="H75" s="151" t="e">
        <f>'CO-ATTAINMENT-THEORY'!D36</f>
        <v>#REF!</v>
      </c>
      <c r="I75" s="148"/>
    </row>
    <row r="76" spans="1:9">
      <c r="A76" s="144"/>
      <c r="B76" s="144"/>
      <c r="C76" s="144"/>
      <c r="D76" s="144"/>
      <c r="E76" s="144"/>
      <c r="F76" s="152"/>
      <c r="G76" s="144"/>
      <c r="H76" s="144"/>
    </row>
    <row r="78" spans="1:9" s="88" customFormat="1"/>
    <row r="80" spans="1:9" ht="20.85" customHeight="1">
      <c r="A80" s="111" t="s">
        <v>401</v>
      </c>
      <c r="B80" s="95" t="s">
        <v>404</v>
      </c>
      <c r="C80" s="95" t="s">
        <v>64</v>
      </c>
      <c r="D80" s="95" t="s">
        <v>65</v>
      </c>
      <c r="E80" s="95" t="s">
        <v>66</v>
      </c>
    </row>
    <row r="81" spans="1:5" ht="23.1" customHeight="1">
      <c r="A81" s="111"/>
      <c r="B81" s="95">
        <v>5</v>
      </c>
      <c r="C81" s="95">
        <v>20</v>
      </c>
      <c r="D81" s="95">
        <v>20</v>
      </c>
      <c r="E81" s="95">
        <v>20</v>
      </c>
    </row>
    <row r="82" spans="1:5" s="90" customFormat="1" ht="27.6" customHeight="1">
      <c r="A82" s="112" t="s">
        <v>405</v>
      </c>
      <c r="B82" s="113"/>
      <c r="C82" s="113"/>
      <c r="D82" s="113"/>
      <c r="E82" s="113"/>
    </row>
    <row r="83" spans="1:5" s="90" customFormat="1" ht="27.6" customHeight="1">
      <c r="A83" s="112" t="s">
        <v>406</v>
      </c>
      <c r="B83" s="113"/>
      <c r="C83" s="113"/>
      <c r="D83" s="113"/>
      <c r="E83" s="113"/>
    </row>
    <row r="84" spans="1:5" s="90" customFormat="1" ht="27.6" customHeight="1">
      <c r="A84" s="112" t="s">
        <v>407</v>
      </c>
      <c r="B84" s="113"/>
      <c r="C84" s="113"/>
      <c r="D84" s="113"/>
      <c r="E84" s="113"/>
    </row>
    <row r="85" spans="1:5" s="90" customFormat="1" ht="27.6" customHeight="1">
      <c r="A85" s="112" t="s">
        <v>408</v>
      </c>
      <c r="B85" s="113"/>
      <c r="C85" s="113"/>
      <c r="D85" s="113"/>
      <c r="E85" s="113"/>
    </row>
    <row r="86" spans="1:5" s="90" customFormat="1" ht="27.6" customHeight="1">
      <c r="A86" s="112" t="s">
        <v>409</v>
      </c>
      <c r="B86" s="113"/>
      <c r="C86" s="113"/>
      <c r="D86" s="113"/>
      <c r="E86" s="113"/>
    </row>
    <row r="87" spans="1:5" s="90" customFormat="1" ht="27.6" customHeight="1">
      <c r="A87" s="112" t="s">
        <v>410</v>
      </c>
      <c r="B87" s="113"/>
      <c r="C87" s="113"/>
      <c r="D87" s="113"/>
      <c r="E87" s="113"/>
    </row>
  </sheetData>
  <sheetProtection selectLockedCells="1" selectUnlockedCells="1"/>
  <mergeCells count="54">
    <mergeCell ref="A1:K1"/>
    <mergeCell ref="A2:B2"/>
    <mergeCell ref="D2:F2"/>
    <mergeCell ref="G2:H2"/>
    <mergeCell ref="A3:B3"/>
    <mergeCell ref="D3:F3"/>
    <mergeCell ref="G3:H3"/>
    <mergeCell ref="A4:H4"/>
    <mergeCell ref="A5:H5"/>
    <mergeCell ref="A6:E6"/>
    <mergeCell ref="A24:K24"/>
    <mergeCell ref="A25:K25"/>
    <mergeCell ref="A35:G35"/>
    <mergeCell ref="A36:G36"/>
    <mergeCell ref="A37:G37"/>
    <mergeCell ref="A38:B38"/>
    <mergeCell ref="D38:F38"/>
    <mergeCell ref="A39:B39"/>
    <mergeCell ref="D39:F39"/>
    <mergeCell ref="A40:G40"/>
    <mergeCell ref="A41:G41"/>
    <mergeCell ref="A42:E42"/>
    <mergeCell ref="B43:D43"/>
    <mergeCell ref="B44:D44"/>
    <mergeCell ref="B45:D45"/>
    <mergeCell ref="B46:D46"/>
    <mergeCell ref="B47:D47"/>
    <mergeCell ref="B48:D48"/>
    <mergeCell ref="B49:D49"/>
    <mergeCell ref="B50:D50"/>
    <mergeCell ref="B51:D51"/>
    <mergeCell ref="B52:D52"/>
    <mergeCell ref="B53:D53"/>
    <mergeCell ref="A59:H59"/>
    <mergeCell ref="A60:B60"/>
    <mergeCell ref="D60:F60"/>
    <mergeCell ref="G60:H60"/>
    <mergeCell ref="A61:B61"/>
    <mergeCell ref="D61:F61"/>
    <mergeCell ref="G61:H61"/>
    <mergeCell ref="A62:H62"/>
    <mergeCell ref="A63:H63"/>
    <mergeCell ref="A64:E64"/>
    <mergeCell ref="B65:F65"/>
    <mergeCell ref="B66:F66"/>
    <mergeCell ref="B67:F67"/>
    <mergeCell ref="B68:F68"/>
    <mergeCell ref="B74:F74"/>
    <mergeCell ref="B75:F75"/>
    <mergeCell ref="B69:F69"/>
    <mergeCell ref="B70:F70"/>
    <mergeCell ref="B71:F71"/>
    <mergeCell ref="B72:F72"/>
    <mergeCell ref="B73:F73"/>
  </mergeCells>
  <dataValidations count="1">
    <dataValidation errorStyle="warning" allowBlank="1" sqref="B26:IV26 A1:XFD25 A27:XFD87"/>
  </dataValidations>
  <pageMargins left="0.78749999999999998" right="0.78749999999999998" top="1.05277777777778" bottom="1.05277777777778" header="0.78749999999999998" footer="0.78749999999999998"/>
  <pageSetup paperSize="9" firstPageNumber="0" orientation="portrait" useFirstPageNumber="1" horizontalDpi="300" verticalDpi="300"/>
  <headerFooter alignWithMargins="0">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dimension ref="A1:K73"/>
  <sheetViews>
    <sheetView topLeftCell="C1" zoomScale="85" zoomScaleNormal="85" workbookViewId="0">
      <selection activeCell="C3" sqref="C3"/>
    </sheetView>
  </sheetViews>
  <sheetFormatPr defaultColWidth="11.5703125" defaultRowHeight="12.75"/>
  <cols>
    <col min="1" max="11" width="10.140625" style="118" customWidth="1"/>
    <col min="12" max="16384" width="11.5703125" style="118"/>
  </cols>
  <sheetData>
    <row r="1" spans="1:11" s="114" customFormat="1" ht="18.75" customHeight="1">
      <c r="A1" s="427" t="s">
        <v>312</v>
      </c>
      <c r="B1" s="427"/>
      <c r="C1" s="427"/>
      <c r="D1" s="427"/>
      <c r="E1" s="427"/>
      <c r="F1" s="427"/>
      <c r="G1" s="427"/>
      <c r="H1" s="427"/>
      <c r="I1" s="427"/>
      <c r="J1" s="427"/>
      <c r="K1" s="427"/>
    </row>
    <row r="2" spans="1:11" s="115" customFormat="1" ht="38.1" customHeight="1">
      <c r="A2" s="402" t="s">
        <v>352</v>
      </c>
      <c r="B2" s="402"/>
      <c r="C2" s="1" t="s">
        <v>353</v>
      </c>
      <c r="D2" s="410" t="s">
        <v>354</v>
      </c>
      <c r="E2" s="410"/>
      <c r="F2" s="410"/>
      <c r="G2" s="410"/>
      <c r="H2" s="410"/>
      <c r="I2" s="410" t="s">
        <v>355</v>
      </c>
      <c r="J2" s="410"/>
      <c r="K2" s="410"/>
    </row>
    <row r="3" spans="1:11" s="115" customFormat="1" ht="28.5" customHeight="1">
      <c r="A3" s="402" t="str">
        <f>'STUDENT-LIST'!E47</f>
        <v>2020-21 (ODD)</v>
      </c>
      <c r="B3" s="402"/>
      <c r="C3" s="1" t="str">
        <f>'STUDENT-LIST'!E43</f>
        <v>III SEM DCS</v>
      </c>
      <c r="D3" s="402" t="str">
        <f>'STUDENT-LIST'!E45</f>
        <v>IT SKILLS- 15CS20</v>
      </c>
      <c r="E3" s="402"/>
      <c r="F3" s="402"/>
      <c r="G3" s="402"/>
      <c r="H3" s="402"/>
      <c r="I3" s="402">
        <v>309</v>
      </c>
      <c r="J3" s="402"/>
      <c r="K3" s="402"/>
    </row>
    <row r="4" spans="1:11" s="115" customFormat="1" ht="23.85" customHeight="1">
      <c r="A4" s="388" t="str">
        <f>"Name of the Course Co-ordinator: "&amp;'STUDENT-LIST'!E46</f>
        <v>Name of the Course Co-ordinator: HAMEESH</v>
      </c>
      <c r="B4" s="388"/>
      <c r="C4" s="388"/>
      <c r="D4" s="388"/>
      <c r="E4" s="388"/>
      <c r="F4" s="388"/>
      <c r="G4" s="388"/>
      <c r="H4" s="388"/>
      <c r="I4" s="388"/>
      <c r="J4" s="388"/>
      <c r="K4" s="388"/>
    </row>
    <row r="5" spans="1:11" s="115" customFormat="1" ht="17.100000000000001" customHeight="1">
      <c r="A5" s="388" t="str">
        <f>"Program Name: "&amp;'STUDENT-LIST'!E44</f>
        <v>Program Name: COMPUTER SCIENCE &amp; ENGINEERING</v>
      </c>
      <c r="B5" s="388"/>
      <c r="C5" s="388"/>
      <c r="D5" s="388"/>
      <c r="E5" s="388"/>
      <c r="F5" s="388"/>
      <c r="G5" s="388"/>
      <c r="H5" s="388"/>
      <c r="I5" s="388"/>
      <c r="J5" s="388"/>
      <c r="K5" s="388"/>
    </row>
    <row r="6" spans="1:11" s="115" customFormat="1" ht="17.100000000000001" customHeight="1">
      <c r="A6" s="388" t="str">
        <f>"No. of Students: "&amp;'STUDENT-LIST'!E42</f>
        <v>No. of Students: 45</v>
      </c>
      <c r="B6" s="388"/>
      <c r="C6" s="388"/>
      <c r="D6" s="388"/>
      <c r="E6" s="388"/>
      <c r="F6" s="388"/>
      <c r="G6" s="388"/>
      <c r="H6" s="388"/>
      <c r="I6" s="388"/>
      <c r="J6" s="388"/>
      <c r="K6" s="388"/>
    </row>
    <row r="7" spans="1:11" s="1" customFormat="1" ht="58.5" customHeight="1">
      <c r="A7" s="120" t="s">
        <v>318</v>
      </c>
      <c r="B7" s="120" t="s">
        <v>411</v>
      </c>
      <c r="C7" s="120" t="s">
        <v>412</v>
      </c>
      <c r="D7" s="120" t="s">
        <v>413</v>
      </c>
      <c r="E7" s="120" t="s">
        <v>414</v>
      </c>
      <c r="F7" s="120" t="s">
        <v>415</v>
      </c>
      <c r="G7" s="120" t="s">
        <v>416</v>
      </c>
      <c r="H7" s="120" t="s">
        <v>417</v>
      </c>
      <c r="I7" s="120" t="s">
        <v>369</v>
      </c>
      <c r="J7" s="120" t="s">
        <v>327</v>
      </c>
      <c r="K7" s="120" t="s">
        <v>328</v>
      </c>
    </row>
    <row r="8" spans="1:11" s="115" customFormat="1">
      <c r="A8" s="121" t="s">
        <v>216</v>
      </c>
      <c r="B8" s="122"/>
      <c r="C8" s="123"/>
      <c r="D8" s="122"/>
      <c r="E8" s="122"/>
      <c r="F8" s="122"/>
      <c r="G8" s="122"/>
      <c r="H8" s="124"/>
      <c r="I8" s="124"/>
      <c r="J8" s="128">
        <f t="shared" ref="J8:J17" si="0">I8-H8</f>
        <v>0</v>
      </c>
      <c r="K8" s="132"/>
    </row>
    <row r="9" spans="1:11" s="115" customFormat="1">
      <c r="A9" s="121" t="s">
        <v>217</v>
      </c>
      <c r="B9" s="122"/>
      <c r="C9" s="123"/>
      <c r="D9" s="122"/>
      <c r="E9" s="122"/>
      <c r="F9" s="122"/>
      <c r="G9" s="122"/>
      <c r="H9" s="124"/>
      <c r="I9" s="124"/>
      <c r="J9" s="128">
        <f t="shared" si="0"/>
        <v>0</v>
      </c>
      <c r="K9" s="132"/>
    </row>
    <row r="10" spans="1:11">
      <c r="A10" s="121" t="s">
        <v>218</v>
      </c>
      <c r="B10" s="122"/>
      <c r="C10" s="123"/>
      <c r="D10" s="122"/>
      <c r="E10" s="122"/>
      <c r="F10" s="122"/>
      <c r="G10" s="122"/>
      <c r="H10" s="124"/>
      <c r="I10" s="124"/>
      <c r="J10" s="128">
        <f t="shared" si="0"/>
        <v>0</v>
      </c>
      <c r="K10" s="132"/>
    </row>
    <row r="11" spans="1:11">
      <c r="A11" s="121" t="s">
        <v>219</v>
      </c>
      <c r="B11" s="122"/>
      <c r="C11" s="123"/>
      <c r="D11" s="122"/>
      <c r="E11" s="122"/>
      <c r="F11" s="122"/>
      <c r="G11" s="122"/>
      <c r="H11" s="124"/>
      <c r="I11" s="124"/>
      <c r="J11" s="128">
        <f t="shared" si="0"/>
        <v>0</v>
      </c>
      <c r="K11" s="132"/>
    </row>
    <row r="12" spans="1:11">
      <c r="A12" s="121" t="s">
        <v>220</v>
      </c>
      <c r="B12" s="122"/>
      <c r="C12" s="123"/>
      <c r="D12" s="122"/>
      <c r="E12" s="122"/>
      <c r="F12" s="122"/>
      <c r="G12" s="122"/>
      <c r="H12" s="124"/>
      <c r="I12" s="124"/>
      <c r="J12" s="128">
        <f t="shared" si="0"/>
        <v>0</v>
      </c>
      <c r="K12" s="132"/>
    </row>
    <row r="13" spans="1:11">
      <c r="A13" s="121" t="s">
        <v>370</v>
      </c>
      <c r="B13" s="122"/>
      <c r="C13" s="123"/>
      <c r="D13" s="122"/>
      <c r="E13" s="122"/>
      <c r="F13" s="122"/>
      <c r="G13" s="122"/>
      <c r="H13" s="124"/>
      <c r="I13" s="124"/>
      <c r="J13" s="128">
        <f t="shared" si="0"/>
        <v>0</v>
      </c>
      <c r="K13" s="132"/>
    </row>
    <row r="14" spans="1:11">
      <c r="A14" s="121" t="s">
        <v>371</v>
      </c>
      <c r="B14" s="122"/>
      <c r="C14" s="123"/>
      <c r="D14" s="122"/>
      <c r="E14" s="122"/>
      <c r="F14" s="122"/>
      <c r="G14" s="122"/>
      <c r="H14" s="124"/>
      <c r="I14" s="124"/>
      <c r="J14" s="128">
        <f t="shared" si="0"/>
        <v>0</v>
      </c>
      <c r="K14" s="132"/>
    </row>
    <row r="15" spans="1:11">
      <c r="A15" s="121" t="s">
        <v>372</v>
      </c>
      <c r="B15" s="122"/>
      <c r="C15" s="123"/>
      <c r="D15" s="122"/>
      <c r="E15" s="122"/>
      <c r="F15" s="122"/>
      <c r="G15" s="122"/>
      <c r="H15" s="124"/>
      <c r="I15" s="124"/>
      <c r="J15" s="128">
        <f t="shared" si="0"/>
        <v>0</v>
      </c>
      <c r="K15" s="132"/>
    </row>
    <row r="16" spans="1:11">
      <c r="A16" s="121" t="s">
        <v>373</v>
      </c>
      <c r="B16" s="122"/>
      <c r="C16" s="123"/>
      <c r="D16" s="122"/>
      <c r="E16" s="122"/>
      <c r="F16" s="122"/>
      <c r="G16" s="122"/>
      <c r="H16" s="124"/>
      <c r="I16" s="124"/>
      <c r="J16" s="128">
        <f t="shared" si="0"/>
        <v>0</v>
      </c>
      <c r="K16" s="132"/>
    </row>
    <row r="17" spans="1:11">
      <c r="A17" s="121" t="s">
        <v>374</v>
      </c>
      <c r="B17" s="122"/>
      <c r="C17" s="123"/>
      <c r="D17" s="122"/>
      <c r="E17" s="122"/>
      <c r="F17" s="122"/>
      <c r="G17" s="122"/>
      <c r="H17" s="124"/>
      <c r="I17" s="124"/>
      <c r="J17" s="128">
        <f t="shared" si="0"/>
        <v>0</v>
      </c>
      <c r="K17" s="132"/>
    </row>
    <row r="18" spans="1:11">
      <c r="B18" s="115"/>
      <c r="C18" s="115"/>
    </row>
    <row r="19" spans="1:11">
      <c r="B19" s="115"/>
      <c r="C19" s="115"/>
    </row>
    <row r="20" spans="1:11">
      <c r="B20" s="115"/>
      <c r="C20" s="115"/>
    </row>
    <row r="21" spans="1:11">
      <c r="B21" s="115"/>
      <c r="C21" s="115"/>
    </row>
    <row r="22" spans="1:11" s="116" customFormat="1">
      <c r="B22" s="125"/>
      <c r="C22" s="125"/>
    </row>
    <row r="23" spans="1:11">
      <c r="B23" s="115"/>
      <c r="C23" s="115"/>
    </row>
    <row r="24" spans="1:11">
      <c r="B24" s="115"/>
      <c r="C24" s="115"/>
    </row>
    <row r="25" spans="1:11">
      <c r="B25" s="115"/>
      <c r="C25" s="115"/>
    </row>
    <row r="26" spans="1:11">
      <c r="B26" s="115"/>
      <c r="C26" s="115"/>
    </row>
    <row r="27" spans="1:11" s="117" customFormat="1" ht="20.25" customHeight="1">
      <c r="A27" s="427" t="s">
        <v>365</v>
      </c>
      <c r="B27" s="427"/>
      <c r="C27" s="427"/>
      <c r="D27" s="427"/>
      <c r="E27" s="427"/>
      <c r="F27" s="427"/>
      <c r="G27" s="427"/>
      <c r="H27" s="427"/>
      <c r="I27" s="427"/>
      <c r="J27" s="427"/>
      <c r="K27" s="427"/>
    </row>
    <row r="28" spans="1:11" ht="36.6" customHeight="1">
      <c r="A28" s="402" t="s">
        <v>352</v>
      </c>
      <c r="B28" s="402"/>
      <c r="C28" s="1" t="s">
        <v>353</v>
      </c>
      <c r="D28" s="447" t="s">
        <v>354</v>
      </c>
      <c r="E28" s="448"/>
      <c r="F28" s="449"/>
      <c r="G28" s="418" t="s">
        <v>355</v>
      </c>
      <c r="H28" s="450"/>
      <c r="I28" s="451"/>
      <c r="J28" s="119"/>
      <c r="K28" s="119"/>
    </row>
    <row r="29" spans="1:11" ht="25.5" customHeight="1">
      <c r="A29" s="402" t="str">
        <f>A3</f>
        <v>2020-21 (ODD)</v>
      </c>
      <c r="B29" s="402"/>
      <c r="C29" s="1" t="str">
        <f>C3</f>
        <v>III SEM DCS</v>
      </c>
      <c r="D29" s="421" t="str">
        <f>D3</f>
        <v>IT SKILLS- 15CS20</v>
      </c>
      <c r="E29" s="422"/>
      <c r="F29" s="423"/>
      <c r="G29" s="421">
        <v>309</v>
      </c>
      <c r="H29" s="445"/>
      <c r="I29" s="446"/>
      <c r="J29" s="1"/>
      <c r="K29" s="1"/>
    </row>
    <row r="30" spans="1:11" ht="25.35" customHeight="1">
      <c r="A30" s="440" t="str">
        <f>"Name of the Course Co-ordinator: "&amp;'STUDENT-LIST'!E46</f>
        <v>Name of the Course Co-ordinator: HAMEESH</v>
      </c>
      <c r="B30" s="440"/>
      <c r="C30" s="440"/>
      <c r="D30" s="440"/>
      <c r="E30" s="440"/>
      <c r="F30" s="440"/>
      <c r="G30" s="440"/>
      <c r="H30" s="440"/>
      <c r="I30" s="440"/>
      <c r="J30" s="440"/>
      <c r="K30" s="440"/>
    </row>
    <row r="31" spans="1:11" ht="14.85" customHeight="1">
      <c r="A31" s="440" t="str">
        <f>"Program Name: "&amp;'STUDENT-LIST'!E44</f>
        <v>Program Name: COMPUTER SCIENCE &amp; ENGINEERING</v>
      </c>
      <c r="B31" s="440"/>
      <c r="C31" s="440"/>
      <c r="D31" s="440"/>
      <c r="E31" s="440"/>
      <c r="F31" s="440"/>
      <c r="G31" s="440"/>
      <c r="H31" s="440"/>
      <c r="I31" s="440"/>
      <c r="J31" s="440"/>
      <c r="K31" s="440"/>
    </row>
    <row r="32" spans="1:11" ht="14.85" customHeight="1">
      <c r="A32" s="440" t="str">
        <f>"No. of Students: "&amp;'STUDENT-LIST'!E42</f>
        <v>No. of Students: 45</v>
      </c>
      <c r="B32" s="440"/>
      <c r="C32" s="440"/>
      <c r="D32" s="440"/>
      <c r="E32" s="440"/>
      <c r="F32" s="440"/>
      <c r="G32" s="440"/>
      <c r="H32" s="440"/>
      <c r="I32" s="440"/>
      <c r="J32" s="440"/>
      <c r="K32" s="440"/>
    </row>
    <row r="33" spans="1:11">
      <c r="A33" s="127"/>
      <c r="B33" s="127"/>
      <c r="C33" s="127"/>
      <c r="D33" s="115"/>
      <c r="E33" s="115"/>
      <c r="F33" s="115"/>
      <c r="G33" s="115"/>
      <c r="H33" s="115"/>
      <c r="I33" s="115"/>
      <c r="J33" s="115"/>
      <c r="K33" s="115"/>
    </row>
    <row r="34" spans="1:11" ht="41.25" customHeight="1">
      <c r="A34" s="120" t="s">
        <v>318</v>
      </c>
      <c r="B34" s="120" t="s">
        <v>417</v>
      </c>
      <c r="C34" s="120" t="s">
        <v>367</v>
      </c>
      <c r="D34" s="120" t="s">
        <v>368</v>
      </c>
      <c r="E34" s="120" t="s">
        <v>369</v>
      </c>
      <c r="F34" s="120" t="s">
        <v>418</v>
      </c>
      <c r="G34" s="415" t="s">
        <v>328</v>
      </c>
      <c r="H34" s="441"/>
      <c r="I34" s="442"/>
      <c r="J34" s="1"/>
      <c r="K34" s="1"/>
    </row>
    <row r="35" spans="1:11" ht="12.75" customHeight="1">
      <c r="A35" s="121" t="s">
        <v>216</v>
      </c>
      <c r="B35" s="115">
        <f t="shared" ref="B35:B44" si="1">H8</f>
        <v>0</v>
      </c>
      <c r="C35" s="122"/>
      <c r="D35" s="128">
        <f t="shared" ref="D35:D44" si="2">ROUND(B35*0.4+C35*0.6,2)</f>
        <v>0</v>
      </c>
      <c r="E35" s="124"/>
      <c r="F35" s="128">
        <f t="shared" ref="F35:F44" si="3">E35-D35</f>
        <v>0</v>
      </c>
      <c r="G35" s="124"/>
      <c r="H35" s="129"/>
      <c r="I35" s="133"/>
      <c r="J35" s="134"/>
      <c r="K35" s="134"/>
    </row>
    <row r="36" spans="1:11" ht="12.75" customHeight="1">
      <c r="A36" s="121" t="s">
        <v>217</v>
      </c>
      <c r="B36" s="115">
        <f t="shared" si="1"/>
        <v>0</v>
      </c>
      <c r="C36" s="122"/>
      <c r="D36" s="128">
        <f t="shared" si="2"/>
        <v>0</v>
      </c>
      <c r="E36" s="124"/>
      <c r="F36" s="128">
        <f t="shared" si="3"/>
        <v>0</v>
      </c>
      <c r="G36" s="124"/>
      <c r="H36" s="129"/>
      <c r="I36" s="133"/>
      <c r="J36" s="134"/>
      <c r="K36" s="134"/>
    </row>
    <row r="37" spans="1:11" ht="12.75" customHeight="1">
      <c r="A37" s="121" t="s">
        <v>218</v>
      </c>
      <c r="B37" s="115">
        <f t="shared" si="1"/>
        <v>0</v>
      </c>
      <c r="C37" s="122"/>
      <c r="D37" s="128">
        <f t="shared" si="2"/>
        <v>0</v>
      </c>
      <c r="E37" s="124"/>
      <c r="F37" s="128">
        <f t="shared" si="3"/>
        <v>0</v>
      </c>
      <c r="G37" s="124"/>
      <c r="H37" s="129"/>
      <c r="I37" s="133"/>
      <c r="J37" s="134"/>
      <c r="K37" s="134"/>
    </row>
    <row r="38" spans="1:11" ht="12.75" customHeight="1">
      <c r="A38" s="121" t="s">
        <v>219</v>
      </c>
      <c r="B38" s="115">
        <f t="shared" si="1"/>
        <v>0</v>
      </c>
      <c r="C38" s="122"/>
      <c r="D38" s="128">
        <f t="shared" si="2"/>
        <v>0</v>
      </c>
      <c r="E38" s="124"/>
      <c r="F38" s="128">
        <f t="shared" si="3"/>
        <v>0</v>
      </c>
      <c r="G38" s="124"/>
      <c r="H38" s="129"/>
      <c r="I38" s="133"/>
      <c r="J38" s="134"/>
      <c r="K38" s="134"/>
    </row>
    <row r="39" spans="1:11" ht="12.75" customHeight="1">
      <c r="A39" s="121" t="s">
        <v>220</v>
      </c>
      <c r="B39" s="115">
        <f t="shared" si="1"/>
        <v>0</v>
      </c>
      <c r="C39" s="122"/>
      <c r="D39" s="128">
        <f t="shared" si="2"/>
        <v>0</v>
      </c>
      <c r="E39" s="124"/>
      <c r="F39" s="128">
        <f t="shared" si="3"/>
        <v>0</v>
      </c>
      <c r="G39" s="124"/>
      <c r="H39" s="129"/>
      <c r="I39" s="133"/>
      <c r="J39" s="134"/>
      <c r="K39" s="134"/>
    </row>
    <row r="40" spans="1:11" ht="12.75" customHeight="1">
      <c r="A40" s="121" t="s">
        <v>370</v>
      </c>
      <c r="B40" s="115">
        <f t="shared" si="1"/>
        <v>0</v>
      </c>
      <c r="C40" s="122"/>
      <c r="D40" s="128">
        <f t="shared" si="2"/>
        <v>0</v>
      </c>
      <c r="E40" s="124"/>
      <c r="F40" s="128">
        <f t="shared" si="3"/>
        <v>0</v>
      </c>
      <c r="G40" s="124"/>
      <c r="H40" s="129"/>
      <c r="I40" s="133"/>
      <c r="J40" s="134"/>
      <c r="K40" s="134"/>
    </row>
    <row r="41" spans="1:11" ht="12.75" customHeight="1">
      <c r="A41" s="121" t="s">
        <v>371</v>
      </c>
      <c r="B41" s="115">
        <f t="shared" si="1"/>
        <v>0</v>
      </c>
      <c r="C41" s="122"/>
      <c r="D41" s="128">
        <f t="shared" si="2"/>
        <v>0</v>
      </c>
      <c r="E41" s="124"/>
      <c r="F41" s="128">
        <f t="shared" si="3"/>
        <v>0</v>
      </c>
      <c r="G41" s="124"/>
      <c r="H41" s="129"/>
      <c r="I41" s="133"/>
      <c r="J41" s="134"/>
      <c r="K41" s="134"/>
    </row>
    <row r="42" spans="1:11" ht="12.75" customHeight="1">
      <c r="A42" s="121" t="s">
        <v>372</v>
      </c>
      <c r="B42" s="115">
        <f t="shared" si="1"/>
        <v>0</v>
      </c>
      <c r="C42" s="122"/>
      <c r="D42" s="128">
        <f t="shared" si="2"/>
        <v>0</v>
      </c>
      <c r="E42" s="124"/>
      <c r="F42" s="128">
        <f t="shared" si="3"/>
        <v>0</v>
      </c>
      <c r="G42" s="124"/>
      <c r="H42" s="129"/>
      <c r="I42" s="133"/>
      <c r="J42" s="134"/>
      <c r="K42" s="134"/>
    </row>
    <row r="43" spans="1:11" ht="12.75" customHeight="1">
      <c r="A43" s="121" t="s">
        <v>373</v>
      </c>
      <c r="B43" s="115">
        <f t="shared" si="1"/>
        <v>0</v>
      </c>
      <c r="C43" s="122"/>
      <c r="D43" s="128">
        <f t="shared" si="2"/>
        <v>0</v>
      </c>
      <c r="E43" s="124"/>
      <c r="F43" s="128">
        <f t="shared" si="3"/>
        <v>0</v>
      </c>
      <c r="G43" s="124"/>
      <c r="H43" s="129"/>
      <c r="I43" s="133"/>
      <c r="J43" s="134"/>
      <c r="K43" s="134"/>
    </row>
    <row r="44" spans="1:11" ht="12.75" customHeight="1">
      <c r="A44" s="121" t="s">
        <v>374</v>
      </c>
      <c r="B44" s="115">
        <f t="shared" si="1"/>
        <v>0</v>
      </c>
      <c r="C44" s="122"/>
      <c r="D44" s="128">
        <f t="shared" si="2"/>
        <v>0</v>
      </c>
      <c r="E44" s="124"/>
      <c r="F44" s="128">
        <f t="shared" si="3"/>
        <v>0</v>
      </c>
      <c r="G44" s="124"/>
      <c r="H44" s="129"/>
      <c r="I44" s="133"/>
      <c r="J44" s="134"/>
      <c r="K44" s="134"/>
    </row>
    <row r="45" spans="1:11" ht="18.75" customHeight="1"/>
    <row r="46" spans="1:11" ht="27.75" customHeight="1">
      <c r="A46" s="443" t="s">
        <v>419</v>
      </c>
      <c r="B46" s="443"/>
      <c r="C46" s="443"/>
      <c r="D46" s="443"/>
      <c r="E46" s="443"/>
      <c r="F46" s="443"/>
      <c r="G46" s="443"/>
      <c r="H46" s="443"/>
      <c r="I46" s="443"/>
      <c r="J46" s="443"/>
      <c r="K46" s="127"/>
    </row>
    <row r="50" spans="1:10" s="116" customFormat="1"/>
    <row r="54" spans="1:10" ht="18.2" customHeight="1">
      <c r="A54" s="414" t="s">
        <v>420</v>
      </c>
      <c r="B54" s="414"/>
      <c r="C54" s="414"/>
      <c r="D54" s="414"/>
      <c r="E54" s="414"/>
      <c r="F54" s="414"/>
      <c r="G54" s="414"/>
      <c r="H54" s="414"/>
      <c r="I54" s="414"/>
      <c r="J54" s="414"/>
    </row>
    <row r="55" spans="1:10" ht="38.25" customHeight="1">
      <c r="A55" s="402" t="s">
        <v>352</v>
      </c>
      <c r="B55" s="402"/>
      <c r="C55" s="1" t="s">
        <v>353</v>
      </c>
      <c r="D55" s="444" t="s">
        <v>354</v>
      </c>
      <c r="E55" s="444"/>
      <c r="F55" s="444"/>
      <c r="G55" s="444"/>
      <c r="H55" s="444"/>
      <c r="I55" s="444" t="s">
        <v>355</v>
      </c>
      <c r="J55" s="444"/>
    </row>
    <row r="56" spans="1:10" ht="25.5" customHeight="1">
      <c r="A56" s="402" t="str">
        <f>A29</f>
        <v>2020-21 (ODD)</v>
      </c>
      <c r="B56" s="402"/>
      <c r="C56" s="1" t="str">
        <f>C29</f>
        <v>III SEM DCS</v>
      </c>
      <c r="D56" s="402" t="str">
        <f>D29</f>
        <v>IT SKILLS- 15CS20</v>
      </c>
      <c r="E56" s="402"/>
      <c r="F56" s="402"/>
      <c r="G56" s="402"/>
      <c r="H56" s="402"/>
      <c r="I56" s="402">
        <v>309</v>
      </c>
      <c r="J56" s="402"/>
    </row>
    <row r="57" spans="1:10" ht="12.75" customHeight="1">
      <c r="A57" s="440" t="str">
        <f>"Name of the Course Co-ordinator: "&amp;'STUDENT-LIST'!E46</f>
        <v>Name of the Course Co-ordinator: HAMEESH</v>
      </c>
      <c r="B57" s="440"/>
      <c r="C57" s="440"/>
      <c r="D57" s="440"/>
      <c r="E57" s="440"/>
      <c r="F57" s="440"/>
      <c r="G57" s="440"/>
      <c r="H57" s="440"/>
      <c r="I57" s="440"/>
      <c r="J57" s="440"/>
    </row>
    <row r="58" spans="1:10" ht="12.75" customHeight="1">
      <c r="A58" s="440" t="str">
        <f>"Program Name: "&amp;'STUDENT-LIST'!E44</f>
        <v>Program Name: COMPUTER SCIENCE &amp; ENGINEERING</v>
      </c>
      <c r="B58" s="440"/>
      <c r="C58" s="440"/>
      <c r="D58" s="440"/>
      <c r="E58" s="440"/>
      <c r="F58" s="440"/>
      <c r="G58" s="440"/>
      <c r="H58" s="440"/>
      <c r="I58" s="440"/>
      <c r="J58" s="440"/>
    </row>
    <row r="59" spans="1:10" ht="12.75" customHeight="1">
      <c r="A59" s="440" t="str">
        <f>"No. of Students: "&amp;'STUDENT-LIST'!E42</f>
        <v>No. of Students: 45</v>
      </c>
      <c r="B59" s="440"/>
      <c r="C59" s="440"/>
      <c r="D59" s="440"/>
      <c r="E59" s="440"/>
      <c r="F59" s="440"/>
      <c r="G59" s="440"/>
      <c r="H59" s="440"/>
      <c r="I59" s="440"/>
      <c r="J59" s="440"/>
    </row>
    <row r="60" spans="1:10" ht="38.25" customHeight="1">
      <c r="A60" s="131" t="s">
        <v>318</v>
      </c>
      <c r="B60" s="131" t="s">
        <v>376</v>
      </c>
      <c r="C60" s="131" t="s">
        <v>377</v>
      </c>
      <c r="D60" s="409" t="s">
        <v>378</v>
      </c>
      <c r="E60" s="409"/>
      <c r="F60" s="409"/>
      <c r="G60" s="409"/>
      <c r="H60" s="409"/>
      <c r="I60" s="409" t="s">
        <v>379</v>
      </c>
      <c r="J60" s="409"/>
    </row>
    <row r="61" spans="1:10" ht="12.75" customHeight="1">
      <c r="A61" s="121" t="s">
        <v>216</v>
      </c>
      <c r="B61" s="128">
        <f t="shared" ref="B61:B70" si="4">E35</f>
        <v>0</v>
      </c>
      <c r="C61" s="128">
        <f t="shared" ref="C61:C70" si="5">F35</f>
        <v>0</v>
      </c>
      <c r="D61" s="408"/>
      <c r="E61" s="408"/>
      <c r="F61" s="408"/>
      <c r="G61" s="408"/>
      <c r="H61" s="408"/>
      <c r="I61" s="408"/>
      <c r="J61" s="408"/>
    </row>
    <row r="62" spans="1:10" ht="12.75" customHeight="1">
      <c r="A62" s="121" t="s">
        <v>217</v>
      </c>
      <c r="B62" s="128">
        <f t="shared" si="4"/>
        <v>0</v>
      </c>
      <c r="C62" s="128">
        <f t="shared" si="5"/>
        <v>0</v>
      </c>
      <c r="D62" s="408"/>
      <c r="E62" s="408"/>
      <c r="F62" s="408"/>
      <c r="G62" s="408"/>
      <c r="H62" s="408"/>
      <c r="I62" s="408"/>
      <c r="J62" s="408"/>
    </row>
    <row r="63" spans="1:10" ht="12.75" customHeight="1">
      <c r="A63" s="121" t="s">
        <v>218</v>
      </c>
      <c r="B63" s="128">
        <f t="shared" si="4"/>
        <v>0</v>
      </c>
      <c r="C63" s="128">
        <f t="shared" si="5"/>
        <v>0</v>
      </c>
      <c r="D63" s="408"/>
      <c r="E63" s="408"/>
      <c r="F63" s="408"/>
      <c r="G63" s="408"/>
      <c r="H63" s="408"/>
      <c r="I63" s="408"/>
      <c r="J63" s="408"/>
    </row>
    <row r="64" spans="1:10" ht="12.75" customHeight="1">
      <c r="A64" s="121" t="s">
        <v>219</v>
      </c>
      <c r="B64" s="128">
        <f t="shared" si="4"/>
        <v>0</v>
      </c>
      <c r="C64" s="128">
        <f t="shared" si="5"/>
        <v>0</v>
      </c>
      <c r="D64" s="408"/>
      <c r="E64" s="408"/>
      <c r="F64" s="408"/>
      <c r="G64" s="408"/>
      <c r="H64" s="408"/>
      <c r="I64" s="408"/>
      <c r="J64" s="408"/>
    </row>
    <row r="65" spans="1:10" ht="12.75" customHeight="1">
      <c r="A65" s="121" t="s">
        <v>220</v>
      </c>
      <c r="B65" s="128">
        <f t="shared" si="4"/>
        <v>0</v>
      </c>
      <c r="C65" s="128">
        <f t="shared" si="5"/>
        <v>0</v>
      </c>
      <c r="D65" s="408"/>
      <c r="E65" s="408"/>
      <c r="F65" s="408"/>
      <c r="G65" s="408"/>
      <c r="H65" s="408"/>
      <c r="I65" s="408"/>
      <c r="J65" s="408"/>
    </row>
    <row r="66" spans="1:10" ht="12.75" customHeight="1">
      <c r="A66" s="121" t="s">
        <v>370</v>
      </c>
      <c r="B66" s="128">
        <f t="shared" si="4"/>
        <v>0</v>
      </c>
      <c r="C66" s="128">
        <f t="shared" si="5"/>
        <v>0</v>
      </c>
      <c r="D66" s="408"/>
      <c r="E66" s="408"/>
      <c r="F66" s="408"/>
      <c r="G66" s="408"/>
      <c r="H66" s="408"/>
      <c r="I66" s="408"/>
      <c r="J66" s="408"/>
    </row>
    <row r="67" spans="1:10" ht="12.75" customHeight="1">
      <c r="A67" s="121" t="s">
        <v>371</v>
      </c>
      <c r="B67" s="128">
        <f t="shared" si="4"/>
        <v>0</v>
      </c>
      <c r="C67" s="128">
        <f t="shared" si="5"/>
        <v>0</v>
      </c>
      <c r="D67" s="408"/>
      <c r="E67" s="408"/>
      <c r="F67" s="408"/>
      <c r="G67" s="408"/>
      <c r="H67" s="408"/>
      <c r="I67" s="408"/>
      <c r="J67" s="408"/>
    </row>
    <row r="68" spans="1:10" ht="12.75" customHeight="1">
      <c r="A68" s="121" t="s">
        <v>372</v>
      </c>
      <c r="B68" s="128">
        <f t="shared" si="4"/>
        <v>0</v>
      </c>
      <c r="C68" s="128">
        <f t="shared" si="5"/>
        <v>0</v>
      </c>
      <c r="D68" s="408"/>
      <c r="E68" s="408"/>
      <c r="F68" s="408"/>
      <c r="G68" s="408"/>
      <c r="H68" s="408"/>
      <c r="I68" s="408"/>
      <c r="J68" s="408"/>
    </row>
    <row r="69" spans="1:10" ht="12.75" customHeight="1">
      <c r="A69" s="121" t="s">
        <v>373</v>
      </c>
      <c r="B69" s="128">
        <f t="shared" si="4"/>
        <v>0</v>
      </c>
      <c r="C69" s="128">
        <f t="shared" si="5"/>
        <v>0</v>
      </c>
      <c r="D69" s="408"/>
      <c r="E69" s="408"/>
      <c r="F69" s="408"/>
      <c r="G69" s="408"/>
      <c r="H69" s="408"/>
      <c r="I69" s="408"/>
      <c r="J69" s="408"/>
    </row>
    <row r="70" spans="1:10" ht="12.75" customHeight="1">
      <c r="A70" s="121" t="s">
        <v>374</v>
      </c>
      <c r="B70" s="128">
        <f t="shared" si="4"/>
        <v>0</v>
      </c>
      <c r="C70" s="128">
        <f t="shared" si="5"/>
        <v>0</v>
      </c>
      <c r="D70" s="408"/>
      <c r="E70" s="408"/>
      <c r="F70" s="408"/>
      <c r="G70" s="408"/>
      <c r="H70" s="408"/>
      <c r="I70" s="408"/>
      <c r="J70" s="408"/>
    </row>
    <row r="73" spans="1:10" ht="17.100000000000001" customHeight="1"/>
  </sheetData>
  <sheetProtection selectLockedCells="1" selectUnlockedCells="1"/>
  <mergeCells count="54">
    <mergeCell ref="A1:K1"/>
    <mergeCell ref="A2:B2"/>
    <mergeCell ref="D2:H2"/>
    <mergeCell ref="I2:K2"/>
    <mergeCell ref="A3:B3"/>
    <mergeCell ref="D3:H3"/>
    <mergeCell ref="I3:K3"/>
    <mergeCell ref="A4:K4"/>
    <mergeCell ref="A5:K5"/>
    <mergeCell ref="A6:K6"/>
    <mergeCell ref="A27:K27"/>
    <mergeCell ref="A28:B28"/>
    <mergeCell ref="D28:F28"/>
    <mergeCell ref="G28:I28"/>
    <mergeCell ref="A29:B29"/>
    <mergeCell ref="D29:F29"/>
    <mergeCell ref="G29:I29"/>
    <mergeCell ref="A30:K30"/>
    <mergeCell ref="A31:K31"/>
    <mergeCell ref="A32:K32"/>
    <mergeCell ref="G34:I34"/>
    <mergeCell ref="A46:J46"/>
    <mergeCell ref="A54:J54"/>
    <mergeCell ref="A55:B55"/>
    <mergeCell ref="D55:H55"/>
    <mergeCell ref="I55:J55"/>
    <mergeCell ref="A56:B56"/>
    <mergeCell ref="D56:H56"/>
    <mergeCell ref="I56:J56"/>
    <mergeCell ref="A57:J57"/>
    <mergeCell ref="A58:J58"/>
    <mergeCell ref="A59:J59"/>
    <mergeCell ref="D60:H60"/>
    <mergeCell ref="I60:J60"/>
    <mergeCell ref="D61:H61"/>
    <mergeCell ref="I61:J61"/>
    <mergeCell ref="D62:H62"/>
    <mergeCell ref="I62:J62"/>
    <mergeCell ref="D63:H63"/>
    <mergeCell ref="I63:J63"/>
    <mergeCell ref="D64:H64"/>
    <mergeCell ref="I64:J64"/>
    <mergeCell ref="D65:H65"/>
    <mergeCell ref="I65:J65"/>
    <mergeCell ref="D66:H66"/>
    <mergeCell ref="I66:J66"/>
    <mergeCell ref="D67:H67"/>
    <mergeCell ref="I67:J67"/>
    <mergeCell ref="D68:H68"/>
    <mergeCell ref="I68:J68"/>
    <mergeCell ref="D69:H69"/>
    <mergeCell ref="I69:J69"/>
    <mergeCell ref="D70:H70"/>
    <mergeCell ref="I70:J70"/>
  </mergeCells>
  <dataValidations count="2">
    <dataValidation allowBlank="1" sqref="A1:J1 A33:K33 B54:IV54 A27:A32 I35:I44 K35:K44 L1:IV17 B28:G32 A18:XFD26 A45:XFD53 H30:I32 J28:K32 K60:IV70 L27:IV44 A2:K17 A55:XFD59 A34:G44"/>
    <dataValidation errorStyle="warning" allowBlank="1" sqref="A54 A60:J70"/>
  </dataValidations>
  <pageMargins left="0.78749999999999998" right="0.78749999999999998" top="1.0249999999999999" bottom="1.0249999999999999" header="0.78749999999999998" footer="0.78749999999999998"/>
  <pageSetup paperSize="9" firstPageNumber="0" orientation="portrait" useFirstPageNumber="1" horizontalDpi="300" verticalDpi="300"/>
  <headerFooter alignWithMargins="0">
    <oddHeader>&amp;C&amp;A</oddHeader>
    <oddFooter>&amp;CPage &amp;P</oddFooter>
  </headerFooter>
</worksheet>
</file>

<file path=xl/worksheets/sheet14.xml><?xml version="1.0" encoding="utf-8"?>
<worksheet xmlns="http://schemas.openxmlformats.org/spreadsheetml/2006/main" xmlns:r="http://schemas.openxmlformats.org/officeDocument/2006/relationships">
  <dimension ref="A1:R96"/>
  <sheetViews>
    <sheetView zoomScale="70" zoomScaleNormal="70" workbookViewId="0">
      <selection activeCell="V40" sqref="V40"/>
    </sheetView>
  </sheetViews>
  <sheetFormatPr defaultColWidth="11.5703125" defaultRowHeight="15.75"/>
  <cols>
    <col min="1" max="1" width="18.5703125" style="91" customWidth="1"/>
    <col min="2" max="2" width="15.140625" style="91" customWidth="1"/>
    <col min="3" max="4" width="11.5703125" style="91"/>
    <col min="5" max="5" width="17.85546875" style="91" customWidth="1"/>
    <col min="6" max="6" width="12" style="91" customWidth="1"/>
    <col min="7" max="8" width="15.5703125" style="91" customWidth="1"/>
    <col min="9" max="12" width="7.5703125" style="91" customWidth="1"/>
    <col min="13" max="13" width="10" style="91" customWidth="1"/>
    <col min="14" max="14" width="7.5703125" style="91" customWidth="1"/>
    <col min="15" max="15" width="10.5703125" style="91" customWidth="1"/>
    <col min="16" max="18" width="7.5703125" style="91" customWidth="1"/>
    <col min="19" max="16384" width="11.5703125" style="91"/>
  </cols>
  <sheetData>
    <row r="1" spans="1:18" s="85" customFormat="1" ht="22.5" customHeight="1">
      <c r="A1" s="437" t="s">
        <v>380</v>
      </c>
      <c r="B1" s="437"/>
      <c r="C1" s="437"/>
      <c r="D1" s="437"/>
      <c r="E1" s="437"/>
      <c r="F1" s="437"/>
      <c r="G1" s="437"/>
      <c r="H1" s="437"/>
      <c r="I1" s="437"/>
      <c r="J1" s="437"/>
      <c r="K1" s="437"/>
      <c r="N1" s="92"/>
      <c r="O1" s="91"/>
      <c r="P1" s="91"/>
      <c r="Q1" s="91"/>
      <c r="R1" s="91"/>
    </row>
    <row r="2" spans="1:18" s="85" customFormat="1" ht="28.35" customHeight="1">
      <c r="A2" s="436" t="s">
        <v>352</v>
      </c>
      <c r="B2" s="436"/>
      <c r="C2" s="92" t="s">
        <v>353</v>
      </c>
      <c r="D2" s="436" t="s">
        <v>354</v>
      </c>
      <c r="E2" s="436"/>
      <c r="F2" s="436"/>
      <c r="G2" s="436" t="s">
        <v>355</v>
      </c>
      <c r="H2" s="436"/>
      <c r="N2" s="92"/>
      <c r="O2" s="91"/>
      <c r="P2" s="91"/>
      <c r="Q2" s="91"/>
      <c r="R2" s="91"/>
    </row>
    <row r="3" spans="1:18" s="85" customFormat="1" ht="31.5" customHeight="1">
      <c r="A3" s="436" t="str">
        <f>'STUDENT-LIST'!E47</f>
        <v>2020-21 (ODD)</v>
      </c>
      <c r="B3" s="436"/>
      <c r="C3" s="92" t="str">
        <f>'STUDENT-LIST'!E43</f>
        <v>III SEM DCS</v>
      </c>
      <c r="D3" s="436" t="str">
        <f>'STUDENT-LIST'!E45</f>
        <v>IT SKILLS- 15CS20</v>
      </c>
      <c r="E3" s="436"/>
      <c r="F3" s="436"/>
      <c r="G3" s="436">
        <v>309</v>
      </c>
      <c r="H3" s="436"/>
      <c r="N3" s="92"/>
      <c r="O3" s="91"/>
      <c r="P3" s="91"/>
      <c r="Q3" s="91"/>
      <c r="R3" s="91"/>
    </row>
    <row r="4" spans="1:18" s="85" customFormat="1" ht="28.35" customHeight="1">
      <c r="A4" s="429" t="str">
        <f>"Name of the Course Co-ordinator: "&amp;'STUDENT-LIST'!$E$46</f>
        <v>Name of the Course Co-ordinator: HAMEESH</v>
      </c>
      <c r="B4" s="429"/>
      <c r="C4" s="429"/>
      <c r="D4" s="429"/>
      <c r="E4" s="429"/>
      <c r="F4" s="429"/>
      <c r="G4" s="429"/>
      <c r="H4" s="429"/>
      <c r="N4" s="92"/>
      <c r="O4" s="91"/>
      <c r="P4" s="91"/>
      <c r="Q4" s="91"/>
      <c r="R4" s="91"/>
    </row>
    <row r="5" spans="1:18" s="85" customFormat="1" ht="16.350000000000001" customHeight="1">
      <c r="A5" s="429" t="str">
        <f>"Program Name: "&amp;'STUDENT-LIST'!$E$44</f>
        <v>Program Name: COMPUTER SCIENCE &amp; ENGINEERING</v>
      </c>
      <c r="B5" s="429"/>
      <c r="C5" s="429"/>
      <c r="D5" s="429"/>
      <c r="E5" s="429"/>
      <c r="F5" s="429"/>
      <c r="G5" s="429"/>
      <c r="H5" s="429"/>
      <c r="N5" s="92"/>
      <c r="O5" s="91"/>
      <c r="P5" s="91"/>
      <c r="Q5" s="91"/>
      <c r="R5" s="91"/>
    </row>
    <row r="6" spans="1:18" s="85" customFormat="1" ht="23.1" customHeight="1">
      <c r="A6" s="429" t="str">
        <f>"No. of Students: "&amp;'STUDENT-LIST'!$E$42</f>
        <v>No. of Students: 45</v>
      </c>
      <c r="B6" s="429"/>
      <c r="C6" s="429"/>
      <c r="D6" s="429"/>
      <c r="E6" s="429"/>
      <c r="F6" s="93" t="s">
        <v>381</v>
      </c>
      <c r="G6" s="453"/>
      <c r="H6" s="453"/>
      <c r="N6" s="92"/>
      <c r="O6" s="91"/>
      <c r="P6" s="91"/>
      <c r="Q6" s="91"/>
      <c r="R6" s="91"/>
    </row>
    <row r="7" spans="1:18" s="85" customFormat="1">
      <c r="A7" s="92"/>
      <c r="B7" s="95" t="s">
        <v>382</v>
      </c>
      <c r="C7" s="95" t="s">
        <v>383</v>
      </c>
      <c r="D7" s="95" t="s">
        <v>384</v>
      </c>
      <c r="E7" s="95" t="s">
        <v>385</v>
      </c>
      <c r="F7" s="95" t="s">
        <v>386</v>
      </c>
      <c r="G7" s="95" t="s">
        <v>387</v>
      </c>
      <c r="H7" s="95" t="s">
        <v>388</v>
      </c>
      <c r="I7" s="95" t="s">
        <v>389</v>
      </c>
      <c r="J7" s="95" t="s">
        <v>390</v>
      </c>
      <c r="K7" s="95" t="s">
        <v>391</v>
      </c>
      <c r="L7" s="106"/>
      <c r="M7" s="106"/>
      <c r="N7" s="107"/>
      <c r="O7" s="91"/>
      <c r="P7" s="91"/>
      <c r="Q7" s="91"/>
      <c r="R7" s="91"/>
    </row>
    <row r="8" spans="1:18" s="85" customFormat="1">
      <c r="A8" s="96" t="s">
        <v>216</v>
      </c>
      <c r="B8" s="97"/>
      <c r="C8" s="97"/>
      <c r="D8" s="97"/>
      <c r="E8" s="97"/>
      <c r="F8" s="97" t="s">
        <v>392</v>
      </c>
      <c r="G8" s="97" t="s">
        <v>392</v>
      </c>
      <c r="H8" s="97"/>
      <c r="I8" s="97" t="s">
        <v>392</v>
      </c>
      <c r="J8" s="97"/>
      <c r="K8" s="97"/>
      <c r="N8" s="92"/>
      <c r="O8" s="91"/>
      <c r="P8" s="91"/>
      <c r="Q8" s="91"/>
      <c r="R8" s="91"/>
    </row>
    <row r="9" spans="1:18" s="85" customFormat="1">
      <c r="A9" s="96" t="s">
        <v>217</v>
      </c>
      <c r="B9" s="97" t="s">
        <v>392</v>
      </c>
      <c r="C9" s="97" t="s">
        <v>392</v>
      </c>
      <c r="D9" s="97" t="s">
        <v>392</v>
      </c>
      <c r="E9" s="97" t="s">
        <v>392</v>
      </c>
      <c r="F9" s="97" t="s">
        <v>392</v>
      </c>
      <c r="G9" s="97" t="s">
        <v>392</v>
      </c>
      <c r="H9" s="97" t="s">
        <v>392</v>
      </c>
      <c r="I9" s="97" t="s">
        <v>392</v>
      </c>
      <c r="J9" s="97" t="s">
        <v>392</v>
      </c>
      <c r="K9" s="97" t="s">
        <v>392</v>
      </c>
      <c r="N9" s="92"/>
      <c r="O9" s="91"/>
      <c r="P9" s="91"/>
      <c r="Q9" s="91"/>
      <c r="R9" s="91"/>
    </row>
    <row r="10" spans="1:18" s="85" customFormat="1">
      <c r="A10" s="96" t="s">
        <v>218</v>
      </c>
      <c r="B10" s="97"/>
      <c r="C10" s="97"/>
      <c r="D10" s="97" t="s">
        <v>392</v>
      </c>
      <c r="E10" s="97"/>
      <c r="F10" s="97"/>
      <c r="G10" s="97" t="s">
        <v>392</v>
      </c>
      <c r="H10" s="97"/>
      <c r="I10" s="97"/>
      <c r="J10" s="97"/>
      <c r="K10" s="97"/>
      <c r="N10" s="92"/>
      <c r="O10" s="91"/>
      <c r="P10" s="91"/>
      <c r="Q10" s="91"/>
      <c r="R10" s="91"/>
    </row>
    <row r="11" spans="1:18" s="85" customFormat="1">
      <c r="A11" s="96" t="s">
        <v>219</v>
      </c>
      <c r="B11" s="97"/>
      <c r="C11" s="97"/>
      <c r="D11" s="97" t="s">
        <v>392</v>
      </c>
      <c r="E11" s="97"/>
      <c r="F11" s="97" t="s">
        <v>392</v>
      </c>
      <c r="G11" s="97"/>
      <c r="H11" s="97" t="s">
        <v>392</v>
      </c>
      <c r="I11" s="97"/>
      <c r="J11" s="97"/>
      <c r="K11" s="97"/>
      <c r="N11" s="92"/>
      <c r="O11" s="91"/>
      <c r="P11" s="91"/>
      <c r="Q11" s="91"/>
      <c r="R11" s="91"/>
    </row>
    <row r="12" spans="1:18" s="85" customFormat="1">
      <c r="A12" s="96" t="s">
        <v>220</v>
      </c>
      <c r="B12" s="97"/>
      <c r="C12" s="97"/>
      <c r="D12" s="97"/>
      <c r="E12" s="97"/>
      <c r="F12" s="97"/>
      <c r="G12" s="97"/>
      <c r="H12" s="97"/>
      <c r="I12" s="97"/>
      <c r="J12" s="97"/>
      <c r="K12" s="97"/>
      <c r="N12" s="92"/>
      <c r="O12" s="91"/>
      <c r="P12" s="91"/>
      <c r="Q12" s="91"/>
      <c r="R12" s="91"/>
    </row>
    <row r="13" spans="1:18" s="85" customFormat="1">
      <c r="A13" s="96" t="s">
        <v>370</v>
      </c>
      <c r="B13" s="97"/>
      <c r="C13" s="97"/>
      <c r="D13" s="97"/>
      <c r="E13" s="97"/>
      <c r="F13" s="97"/>
      <c r="G13" s="97"/>
      <c r="H13" s="97"/>
      <c r="I13" s="97"/>
      <c r="J13" s="97"/>
      <c r="K13" s="97"/>
      <c r="N13" s="92"/>
      <c r="O13" s="91"/>
      <c r="P13" s="91"/>
      <c r="Q13" s="91"/>
      <c r="R13" s="91"/>
    </row>
    <row r="14" spans="1:18" s="85" customFormat="1" ht="14.85" customHeight="1">
      <c r="A14" s="96" t="s">
        <v>371</v>
      </c>
      <c r="B14" s="97"/>
      <c r="C14" s="97"/>
      <c r="D14" s="97"/>
      <c r="E14" s="97"/>
      <c r="F14" s="97"/>
      <c r="G14" s="97"/>
      <c r="H14" s="97"/>
      <c r="I14" s="97"/>
      <c r="J14" s="97"/>
      <c r="K14" s="97"/>
      <c r="N14" s="92"/>
      <c r="O14" s="91"/>
      <c r="P14" s="91"/>
      <c r="Q14" s="91"/>
      <c r="R14" s="91"/>
    </row>
    <row r="15" spans="1:18" s="85" customFormat="1">
      <c r="A15" s="96" t="s">
        <v>372</v>
      </c>
      <c r="B15" s="97"/>
      <c r="C15" s="97"/>
      <c r="D15" s="97"/>
      <c r="E15" s="97"/>
      <c r="F15" s="97" t="s">
        <v>392</v>
      </c>
      <c r="G15" s="97"/>
      <c r="H15" s="97"/>
      <c r="I15" s="97"/>
      <c r="J15" s="97"/>
      <c r="K15" s="97"/>
      <c r="N15" s="92"/>
      <c r="O15" s="91"/>
      <c r="P15" s="91"/>
      <c r="Q15" s="91"/>
      <c r="R15" s="91"/>
    </row>
    <row r="16" spans="1:18" s="85" customFormat="1">
      <c r="A16" s="96" t="s">
        <v>373</v>
      </c>
      <c r="B16" s="97"/>
      <c r="C16" s="97"/>
      <c r="D16" s="97"/>
      <c r="E16" s="97"/>
      <c r="F16" s="97"/>
      <c r="G16" s="97"/>
      <c r="H16" s="97"/>
      <c r="I16" s="97"/>
      <c r="J16" s="97"/>
      <c r="K16" s="97"/>
      <c r="N16" s="92"/>
      <c r="O16" s="91"/>
      <c r="P16" s="91"/>
      <c r="Q16" s="91"/>
      <c r="R16" s="91"/>
    </row>
    <row r="17" spans="1:18" s="85" customFormat="1">
      <c r="A17" s="96" t="s">
        <v>374</v>
      </c>
      <c r="B17" s="97"/>
      <c r="C17" s="97"/>
      <c r="D17" s="97"/>
      <c r="E17" s="97"/>
      <c r="F17" s="97"/>
      <c r="G17" s="97"/>
      <c r="H17" s="97"/>
      <c r="I17" s="97"/>
      <c r="J17" s="97"/>
      <c r="K17" s="97"/>
      <c r="N17" s="92"/>
      <c r="O17" s="91"/>
      <c r="P17" s="91"/>
      <c r="Q17" s="91"/>
      <c r="R17" s="91"/>
    </row>
    <row r="18" spans="1:18" s="85" customFormat="1">
      <c r="A18" s="98"/>
      <c r="B18" s="98"/>
      <c r="C18" s="98"/>
      <c r="E18" s="91"/>
      <c r="F18" s="91"/>
      <c r="G18" s="91"/>
      <c r="H18" s="91"/>
      <c r="I18" s="91"/>
      <c r="J18" s="91"/>
      <c r="K18" s="91"/>
      <c r="L18" s="91"/>
      <c r="M18" s="91"/>
      <c r="N18" s="91"/>
      <c r="O18" s="91"/>
      <c r="P18" s="91"/>
      <c r="Q18" s="91"/>
      <c r="R18" s="91"/>
    </row>
    <row r="19" spans="1:18" s="85" customFormat="1">
      <c r="A19" s="98"/>
      <c r="B19" s="98"/>
      <c r="C19" s="98"/>
      <c r="E19" s="91"/>
      <c r="F19" s="91"/>
      <c r="G19" s="91"/>
      <c r="H19" s="91"/>
      <c r="I19" s="91"/>
      <c r="J19" s="91"/>
      <c r="K19" s="91"/>
      <c r="L19" s="91"/>
      <c r="M19" s="91"/>
      <c r="N19" s="91"/>
      <c r="O19" s="91"/>
      <c r="P19" s="91"/>
      <c r="Q19" s="91"/>
      <c r="R19" s="91"/>
    </row>
    <row r="20" spans="1:18" s="85" customFormat="1">
      <c r="A20" s="98"/>
      <c r="B20" s="98"/>
      <c r="C20" s="98"/>
      <c r="E20" s="91"/>
      <c r="F20" s="91"/>
      <c r="G20" s="91"/>
      <c r="H20" s="91"/>
      <c r="I20" s="91"/>
      <c r="J20" s="91"/>
      <c r="K20" s="91"/>
      <c r="L20" s="91"/>
      <c r="M20" s="91"/>
      <c r="N20" s="91"/>
      <c r="O20" s="91"/>
      <c r="P20" s="91"/>
      <c r="Q20" s="91"/>
      <c r="R20" s="91"/>
    </row>
    <row r="21" spans="1:18" s="85" customFormat="1">
      <c r="A21" s="98"/>
      <c r="B21" s="98"/>
      <c r="C21" s="98"/>
      <c r="E21" s="91"/>
      <c r="F21" s="91"/>
      <c r="G21" s="91"/>
      <c r="H21" s="91"/>
      <c r="I21" s="91"/>
      <c r="J21" s="91"/>
      <c r="K21" s="91"/>
      <c r="L21" s="91"/>
      <c r="M21" s="91"/>
      <c r="N21" s="91"/>
      <c r="O21" s="91"/>
      <c r="P21" s="91"/>
      <c r="Q21" s="91"/>
      <c r="R21" s="91"/>
    </row>
    <row r="22" spans="1:18" s="86" customFormat="1">
      <c r="A22" s="99"/>
      <c r="B22" s="99"/>
      <c r="C22" s="99"/>
      <c r="E22" s="88"/>
      <c r="F22" s="88"/>
      <c r="G22" s="88"/>
      <c r="H22" s="88"/>
      <c r="I22" s="88"/>
      <c r="J22" s="88"/>
      <c r="K22" s="88"/>
      <c r="L22" s="91"/>
      <c r="M22" s="91"/>
      <c r="N22" s="91"/>
      <c r="O22" s="88"/>
      <c r="P22" s="88"/>
      <c r="Q22" s="88"/>
      <c r="R22" s="88"/>
    </row>
    <row r="23" spans="1:18" s="85" customFormat="1">
      <c r="A23" s="98"/>
      <c r="B23" s="98"/>
      <c r="C23" s="98"/>
      <c r="E23" s="91"/>
      <c r="F23" s="91"/>
      <c r="G23" s="91"/>
      <c r="H23" s="91"/>
      <c r="I23" s="91"/>
      <c r="J23" s="91"/>
      <c r="K23" s="91"/>
      <c r="L23" s="91"/>
      <c r="M23" s="91"/>
      <c r="N23" s="91"/>
      <c r="O23" s="91"/>
      <c r="P23" s="91"/>
      <c r="Q23" s="91"/>
      <c r="R23" s="91"/>
    </row>
    <row r="24" spans="1:18" s="85" customFormat="1">
      <c r="A24" s="98"/>
      <c r="B24" s="98"/>
      <c r="C24" s="98"/>
      <c r="E24" s="91"/>
      <c r="F24" s="91"/>
      <c r="G24" s="91"/>
      <c r="H24" s="91"/>
      <c r="I24" s="91"/>
      <c r="J24" s="91"/>
      <c r="K24" s="91"/>
      <c r="L24" s="91"/>
      <c r="M24" s="91"/>
      <c r="N24" s="91"/>
      <c r="O24" s="91"/>
      <c r="P24" s="91"/>
      <c r="Q24" s="91"/>
      <c r="R24" s="91"/>
    </row>
    <row r="25" spans="1:18" s="85" customFormat="1">
      <c r="A25" s="98"/>
      <c r="B25" s="98"/>
      <c r="C25" s="98"/>
      <c r="E25" s="91"/>
      <c r="F25" s="91"/>
      <c r="G25" s="91"/>
      <c r="H25" s="91"/>
      <c r="I25" s="91"/>
      <c r="J25" s="91"/>
      <c r="K25" s="91"/>
      <c r="L25" s="91"/>
      <c r="M25" s="91"/>
      <c r="N25" s="91"/>
      <c r="O25" s="91"/>
      <c r="P25" s="91"/>
      <c r="Q25" s="91"/>
      <c r="R25" s="91"/>
    </row>
    <row r="26" spans="1:18" s="85" customFormat="1" ht="17.100000000000001" customHeight="1">
      <c r="A26" s="458" t="s">
        <v>421</v>
      </c>
      <c r="B26" s="458"/>
      <c r="C26" s="458"/>
      <c r="D26" s="458"/>
      <c r="E26" s="458"/>
      <c r="F26" s="458"/>
      <c r="G26" s="458"/>
      <c r="H26" s="458"/>
      <c r="I26" s="458"/>
      <c r="J26" s="458"/>
      <c r="K26" s="458"/>
      <c r="L26" s="98"/>
      <c r="M26" s="98"/>
      <c r="N26" s="98"/>
      <c r="O26" s="91"/>
      <c r="P26" s="91"/>
      <c r="Q26" s="91"/>
      <c r="R26" s="91"/>
    </row>
    <row r="27" spans="1:18" s="85" customFormat="1" ht="22.5" customHeight="1">
      <c r="A27" s="457" t="str">
        <f>"Course Name with Code: "&amp;'STUDENT-LIST'!E45</f>
        <v>Course Name with Code: IT SKILLS- 15CS20</v>
      </c>
      <c r="B27" s="457"/>
      <c r="C27" s="457"/>
      <c r="D27" s="457"/>
      <c r="E27" s="457"/>
      <c r="F27" s="457"/>
      <c r="G27" s="457"/>
      <c r="H27" s="457"/>
      <c r="I27" s="457"/>
      <c r="J27" s="457"/>
      <c r="K27" s="457"/>
      <c r="L27" s="91"/>
      <c r="M27" s="91"/>
      <c r="N27" s="91"/>
      <c r="O27" s="91"/>
      <c r="P27" s="91"/>
      <c r="Q27" s="91"/>
      <c r="R27" s="91"/>
    </row>
    <row r="28" spans="1:18" s="85" customFormat="1" ht="30" customHeight="1">
      <c r="A28" s="100" t="s">
        <v>394</v>
      </c>
      <c r="B28" s="95" t="s">
        <v>382</v>
      </c>
      <c r="C28" s="95" t="s">
        <v>383</v>
      </c>
      <c r="D28" s="95" t="s">
        <v>384</v>
      </c>
      <c r="E28" s="95" t="s">
        <v>385</v>
      </c>
      <c r="F28" s="95" t="s">
        <v>386</v>
      </c>
      <c r="G28" s="95" t="s">
        <v>387</v>
      </c>
      <c r="H28" s="95" t="s">
        <v>388</v>
      </c>
      <c r="I28" s="95" t="s">
        <v>389</v>
      </c>
      <c r="J28" s="95" t="s">
        <v>390</v>
      </c>
      <c r="K28" s="95" t="s">
        <v>391</v>
      </c>
      <c r="O28" s="91"/>
      <c r="P28" s="91"/>
      <c r="Q28" s="91"/>
      <c r="R28" s="91"/>
    </row>
    <row r="29" spans="1:18" s="85" customFormat="1">
      <c r="A29" s="95" t="s">
        <v>395</v>
      </c>
      <c r="B29" s="101">
        <f t="shared" ref="B29:K29" si="0">100*SUMIF(B$8:B$17,"&lt;&gt;",$G$47:$G$56)/$G$57</f>
        <v>38.461538461538503</v>
      </c>
      <c r="C29" s="101">
        <f t="shared" si="0"/>
        <v>38.461538461538503</v>
      </c>
      <c r="D29" s="101">
        <f t="shared" si="0"/>
        <v>65.384615384615401</v>
      </c>
      <c r="E29" s="101">
        <f t="shared" si="0"/>
        <v>38.461538461538503</v>
      </c>
      <c r="F29" s="101">
        <f t="shared" si="0"/>
        <v>61.538461538461497</v>
      </c>
      <c r="G29" s="101">
        <f t="shared" si="0"/>
        <v>50</v>
      </c>
      <c r="H29" s="101">
        <f t="shared" si="0"/>
        <v>57.692307692307701</v>
      </c>
      <c r="I29" s="101">
        <f t="shared" si="0"/>
        <v>42.307692307692299</v>
      </c>
      <c r="J29" s="101">
        <f t="shared" si="0"/>
        <v>38.461538461538503</v>
      </c>
      <c r="K29" s="101">
        <f t="shared" si="0"/>
        <v>38.461538461538503</v>
      </c>
      <c r="L29" s="108"/>
      <c r="M29" s="108"/>
      <c r="N29" s="108"/>
      <c r="O29" s="91"/>
      <c r="P29" s="91"/>
      <c r="Q29" s="91"/>
      <c r="R29" s="91"/>
    </row>
    <row r="30" spans="1:18" s="85" customFormat="1">
      <c r="A30" s="95" t="s">
        <v>396</v>
      </c>
      <c r="B30" s="87">
        <f t="shared" ref="B30:K30" si="1">IF(B29&gt;40,3,IF(B29&gt;25,2,IF(B29&gt;=5,1,0)))</f>
        <v>2</v>
      </c>
      <c r="C30" s="87">
        <f t="shared" si="1"/>
        <v>2</v>
      </c>
      <c r="D30" s="87">
        <f t="shared" si="1"/>
        <v>3</v>
      </c>
      <c r="E30" s="87">
        <f t="shared" si="1"/>
        <v>2</v>
      </c>
      <c r="F30" s="87">
        <f t="shared" si="1"/>
        <v>3</v>
      </c>
      <c r="G30" s="87">
        <f t="shared" si="1"/>
        <v>3</v>
      </c>
      <c r="H30" s="87">
        <f t="shared" si="1"/>
        <v>3</v>
      </c>
      <c r="I30" s="87">
        <f t="shared" si="1"/>
        <v>3</v>
      </c>
      <c r="J30" s="87">
        <f t="shared" si="1"/>
        <v>2</v>
      </c>
      <c r="K30" s="87">
        <f t="shared" si="1"/>
        <v>2</v>
      </c>
      <c r="L30" s="91"/>
      <c r="M30" s="91"/>
      <c r="N30" s="91"/>
      <c r="O30" s="91"/>
      <c r="P30" s="91"/>
      <c r="Q30" s="91"/>
      <c r="R30" s="91"/>
    </row>
    <row r="31" spans="1:18" s="85" customFormat="1">
      <c r="A31" s="95" t="s">
        <v>397</v>
      </c>
      <c r="B31" s="102">
        <f t="shared" ref="B31:K31" si="2">IF(COUNTIF(B$8:B$17,"&lt;&gt;")=0,0,(B30/3)*SUMIF(B$8:B$17,"&lt;&gt;",$H$71:$H$80)/COUNTIF(B$8:B$17,"&lt;&gt;")/100)</f>
        <v>0</v>
      </c>
      <c r="C31" s="102">
        <f t="shared" si="2"/>
        <v>0</v>
      </c>
      <c r="D31" s="102">
        <f t="shared" si="2"/>
        <v>0</v>
      </c>
      <c r="E31" s="102">
        <f t="shared" si="2"/>
        <v>0</v>
      </c>
      <c r="F31" s="102">
        <f t="shared" si="2"/>
        <v>0</v>
      </c>
      <c r="G31" s="102">
        <f t="shared" si="2"/>
        <v>0</v>
      </c>
      <c r="H31" s="102">
        <f t="shared" si="2"/>
        <v>0</v>
      </c>
      <c r="I31" s="102">
        <f t="shared" si="2"/>
        <v>0</v>
      </c>
      <c r="J31" s="102">
        <f t="shared" si="2"/>
        <v>0</v>
      </c>
      <c r="K31" s="102">
        <f t="shared" si="2"/>
        <v>0</v>
      </c>
      <c r="L31" s="108"/>
      <c r="M31" s="108"/>
      <c r="N31" s="108"/>
      <c r="O31" s="91"/>
      <c r="P31" s="91"/>
      <c r="Q31" s="91"/>
      <c r="R31" s="91"/>
    </row>
    <row r="32" spans="1:18" s="85" customFormat="1">
      <c r="A32" s="98"/>
      <c r="B32" s="98"/>
      <c r="C32" s="98"/>
      <c r="E32" s="91"/>
      <c r="F32" s="91"/>
      <c r="G32" s="91"/>
      <c r="H32" s="91"/>
      <c r="I32" s="91"/>
      <c r="J32" s="91"/>
      <c r="K32" s="91"/>
      <c r="L32" s="91"/>
      <c r="M32" s="91"/>
      <c r="N32" s="91"/>
      <c r="O32" s="91"/>
      <c r="P32" s="91"/>
      <c r="Q32" s="91"/>
      <c r="R32" s="91"/>
    </row>
    <row r="33" spans="1:18" s="85" customFormat="1">
      <c r="A33" s="98"/>
      <c r="B33" s="98"/>
      <c r="C33" s="98"/>
      <c r="E33" s="91"/>
      <c r="F33" s="91"/>
      <c r="G33" s="91"/>
      <c r="H33" s="91"/>
      <c r="I33" s="91"/>
      <c r="J33" s="91"/>
      <c r="K33" s="91"/>
      <c r="L33" s="91"/>
      <c r="M33" s="91"/>
      <c r="N33" s="91"/>
      <c r="O33" s="91"/>
      <c r="P33" s="91"/>
      <c r="Q33" s="91"/>
      <c r="R33" s="91"/>
    </row>
    <row r="34" spans="1:18" s="85" customFormat="1">
      <c r="A34" s="98"/>
      <c r="B34" s="98"/>
      <c r="C34" s="98"/>
      <c r="E34" s="91"/>
      <c r="F34" s="91"/>
      <c r="G34" s="91"/>
      <c r="H34" s="91"/>
      <c r="I34" s="91"/>
      <c r="J34" s="91"/>
      <c r="K34" s="91"/>
      <c r="L34" s="91"/>
      <c r="M34" s="91"/>
      <c r="N34" s="91"/>
      <c r="O34" s="91"/>
      <c r="P34" s="91"/>
      <c r="Q34" s="91"/>
      <c r="R34" s="91"/>
    </row>
    <row r="35" spans="1:18" s="85" customFormat="1">
      <c r="A35" s="98"/>
      <c r="B35" s="98"/>
      <c r="C35" s="98"/>
      <c r="E35" s="91"/>
      <c r="F35" s="91"/>
      <c r="G35" s="91"/>
      <c r="H35" s="91"/>
      <c r="I35" s="91"/>
      <c r="J35" s="91"/>
      <c r="K35" s="91"/>
      <c r="L35" s="91"/>
      <c r="M35" s="91"/>
      <c r="N35" s="91"/>
      <c r="O35" s="91"/>
      <c r="P35" s="91"/>
      <c r="Q35" s="91"/>
      <c r="R35" s="91"/>
    </row>
    <row r="36" spans="1:18" s="86" customFormat="1">
      <c r="A36" s="99"/>
      <c r="B36" s="99"/>
      <c r="C36" s="99"/>
      <c r="E36" s="88"/>
      <c r="F36" s="88"/>
      <c r="G36" s="88"/>
      <c r="H36" s="88"/>
      <c r="I36" s="88"/>
      <c r="J36" s="88"/>
      <c r="K36" s="88"/>
      <c r="L36" s="91"/>
      <c r="M36" s="91"/>
      <c r="N36" s="91"/>
      <c r="O36" s="88"/>
      <c r="P36" s="88"/>
      <c r="Q36" s="88"/>
      <c r="R36" s="88"/>
    </row>
    <row r="37" spans="1:18" s="85" customFormat="1" ht="23.85" customHeight="1">
      <c r="A37" s="98"/>
      <c r="B37" s="98"/>
      <c r="C37" s="98"/>
      <c r="E37" s="91"/>
      <c r="F37" s="91"/>
      <c r="G37" s="91"/>
      <c r="H37" s="91"/>
      <c r="I37" s="91"/>
      <c r="J37" s="91"/>
      <c r="K37" s="91"/>
      <c r="L37" s="91"/>
      <c r="M37" s="91"/>
      <c r="N37" s="91"/>
      <c r="O37" s="91"/>
      <c r="P37" s="91"/>
      <c r="Q37" s="91"/>
      <c r="R37" s="91"/>
    </row>
    <row r="38" spans="1:18" s="85" customFormat="1" ht="23.85" customHeight="1">
      <c r="A38" s="98"/>
      <c r="B38" s="98"/>
      <c r="C38" s="98"/>
      <c r="E38" s="91"/>
      <c r="F38" s="91"/>
      <c r="G38" s="91"/>
      <c r="H38" s="91"/>
      <c r="I38" s="91"/>
      <c r="J38" s="91"/>
      <c r="K38" s="91"/>
      <c r="L38" s="91"/>
      <c r="M38" s="91"/>
      <c r="N38" s="91"/>
      <c r="O38" s="91"/>
      <c r="P38" s="91"/>
      <c r="Q38" s="91"/>
      <c r="R38" s="91"/>
    </row>
    <row r="39" spans="1:18" s="85" customFormat="1" ht="23.85" customHeight="1">
      <c r="A39" s="98"/>
      <c r="B39" s="98"/>
      <c r="C39" s="98"/>
      <c r="E39" s="91"/>
      <c r="F39" s="91"/>
      <c r="G39" s="91"/>
      <c r="H39" s="91"/>
      <c r="I39" s="91"/>
      <c r="J39" s="91"/>
      <c r="K39" s="91"/>
      <c r="L39" s="91"/>
      <c r="M39" s="91"/>
      <c r="N39" s="91"/>
      <c r="O39" s="91"/>
      <c r="P39" s="91"/>
      <c r="Q39" s="91"/>
      <c r="R39" s="91"/>
    </row>
    <row r="40" spans="1:18" s="85" customFormat="1" ht="23.85" customHeight="1">
      <c r="A40" s="437" t="s">
        <v>380</v>
      </c>
      <c r="B40" s="437"/>
      <c r="C40" s="437"/>
      <c r="D40" s="437"/>
      <c r="E40" s="437"/>
      <c r="F40" s="437"/>
      <c r="G40" s="437"/>
      <c r="H40" s="91"/>
      <c r="I40" s="91"/>
      <c r="J40" s="91"/>
      <c r="K40" s="91"/>
      <c r="L40" s="91"/>
      <c r="M40" s="91"/>
      <c r="N40" s="91"/>
      <c r="O40" s="91"/>
      <c r="P40" s="91"/>
      <c r="Q40" s="91"/>
      <c r="R40" s="91"/>
    </row>
    <row r="41" spans="1:18" s="85" customFormat="1" ht="35.450000000000003" customHeight="1">
      <c r="A41" s="436" t="s">
        <v>352</v>
      </c>
      <c r="B41" s="436"/>
      <c r="C41" s="92" t="s">
        <v>353</v>
      </c>
      <c r="D41" s="436" t="s">
        <v>354</v>
      </c>
      <c r="E41" s="436"/>
      <c r="F41" s="436"/>
      <c r="G41" s="92" t="s">
        <v>355</v>
      </c>
      <c r="H41" s="103"/>
      <c r="I41" s="92"/>
      <c r="J41" s="92"/>
      <c r="K41" s="92"/>
      <c r="L41" s="98"/>
      <c r="M41" s="98"/>
      <c r="N41" s="98"/>
      <c r="O41" s="98"/>
      <c r="P41" s="98"/>
      <c r="Q41" s="91"/>
      <c r="R41" s="91"/>
    </row>
    <row r="42" spans="1:18" s="85" customFormat="1" ht="31.5" customHeight="1">
      <c r="A42" s="436" t="str">
        <f>A3</f>
        <v>2020-21 (ODD)</v>
      </c>
      <c r="B42" s="436"/>
      <c r="C42" s="92" t="str">
        <f>C3</f>
        <v>III SEM DCS</v>
      </c>
      <c r="D42" s="436" t="str">
        <f>D3</f>
        <v>IT SKILLS- 15CS20</v>
      </c>
      <c r="E42" s="436"/>
      <c r="F42" s="436"/>
      <c r="G42" s="92">
        <v>309</v>
      </c>
      <c r="H42" s="103"/>
      <c r="I42" s="92"/>
      <c r="J42" s="92"/>
      <c r="K42" s="92"/>
      <c r="L42" s="92"/>
      <c r="M42" s="92"/>
      <c r="N42" s="92"/>
      <c r="O42" s="92"/>
      <c r="P42" s="92"/>
      <c r="Q42" s="91"/>
      <c r="R42" s="91"/>
    </row>
    <row r="43" spans="1:18" s="85" customFormat="1" ht="29.1" customHeight="1">
      <c r="A43" s="429" t="str">
        <f>"Name of the Course Co-ordinator: "&amp;'STUDENT-LIST'!$E$46</f>
        <v>Name of the Course Co-ordinator: HAMEESH</v>
      </c>
      <c r="B43" s="429"/>
      <c r="C43" s="429"/>
      <c r="D43" s="429"/>
      <c r="E43" s="429"/>
      <c r="F43" s="429"/>
      <c r="G43" s="429"/>
      <c r="H43" s="93"/>
      <c r="I43" s="93"/>
      <c r="J43" s="93"/>
      <c r="K43" s="93"/>
      <c r="L43" s="93"/>
      <c r="M43" s="93"/>
      <c r="N43" s="93"/>
      <c r="O43" s="93"/>
      <c r="P43" s="93"/>
      <c r="Q43" s="91"/>
      <c r="R43" s="91"/>
    </row>
    <row r="44" spans="1:18" s="85" customFormat="1" ht="22.5" customHeight="1">
      <c r="A44" s="429" t="str">
        <f>"Program Name: "&amp;'STUDENT-LIST'!$E$44</f>
        <v>Program Name: COMPUTER SCIENCE &amp; ENGINEERING</v>
      </c>
      <c r="B44" s="429"/>
      <c r="C44" s="429"/>
      <c r="D44" s="429"/>
      <c r="E44" s="429"/>
      <c r="F44" s="429"/>
      <c r="G44" s="429"/>
      <c r="H44" s="93"/>
      <c r="I44" s="93"/>
      <c r="J44" s="93"/>
      <c r="K44" s="93"/>
      <c r="L44" s="93"/>
      <c r="M44" s="93"/>
      <c r="N44" s="93"/>
      <c r="O44" s="93"/>
      <c r="P44" s="93"/>
      <c r="Q44" s="91"/>
      <c r="R44" s="91"/>
    </row>
    <row r="45" spans="1:18" s="85" customFormat="1" ht="22.5" customHeight="1">
      <c r="A45" s="429" t="str">
        <f>"No. of Students: "&amp;'STUDENT-LIST'!$E$42</f>
        <v>No. of Students: 45</v>
      </c>
      <c r="B45" s="429"/>
      <c r="C45" s="429"/>
      <c r="D45" s="429"/>
      <c r="E45" s="429"/>
      <c r="F45" s="93" t="s">
        <v>381</v>
      </c>
      <c r="G45" s="104">
        <f>G6</f>
        <v>0</v>
      </c>
      <c r="H45" s="93"/>
      <c r="I45" s="109"/>
      <c r="J45" s="109"/>
      <c r="K45" s="109"/>
      <c r="L45" s="98"/>
      <c r="M45" s="98"/>
      <c r="N45" s="98"/>
      <c r="O45" s="98"/>
      <c r="P45" s="98"/>
      <c r="Q45" s="91"/>
      <c r="R45" s="91"/>
    </row>
    <row r="46" spans="1:18" s="87" customFormat="1" ht="42.75" customHeight="1">
      <c r="A46" s="95" t="s">
        <v>318</v>
      </c>
      <c r="B46" s="435" t="s">
        <v>399</v>
      </c>
      <c r="C46" s="435"/>
      <c r="D46" s="435"/>
      <c r="E46" s="95" t="s">
        <v>400</v>
      </c>
      <c r="F46" s="95" t="s">
        <v>401</v>
      </c>
      <c r="G46" s="95" t="s">
        <v>422</v>
      </c>
      <c r="H46"/>
      <c r="I46" s="92"/>
      <c r="J46" s="92"/>
      <c r="K46" s="92"/>
      <c r="L46" s="92"/>
      <c r="M46" s="92"/>
      <c r="N46" s="92"/>
      <c r="O46" s="92"/>
      <c r="P46" s="92"/>
    </row>
    <row r="47" spans="1:18" ht="51" customHeight="1">
      <c r="A47" s="95" t="s">
        <v>216</v>
      </c>
      <c r="B47" s="455"/>
      <c r="C47" s="455"/>
      <c r="D47" s="455"/>
      <c r="E47" s="87" t="str">
        <f t="shared" ref="E47:E56" si="3">CONCATENATE(IF(NOT(ISBLANK(B8)),($B$7&amp;","),""),IF(NOT(ISBLANK(C8)),($C$7&amp;","),""),IF(NOT(ISBLANK(D8)),($D$7&amp;","),""),IF(NOT(ISBLANK(E8)),($E$7&amp;","),""),IF(NOT(ISBLANK(F8)),($F$7&amp;","),""),IF(NOT(ISBLANK(G8)),($G$7&amp;","),""),IF(NOT(ISBLANK(H8)),($H$7&amp;","),""),IF(NOT(ISBLANK(I8)),($I$7&amp;","),""),IF(NOT(ISBLANK(J8)),($J$7&amp;","),""),IF(NOT(ISBLANK(K8)),($K$7&amp;","),""),IF(NOT(ISBLANK(L8)),($L$7&amp;","),""),IF(NOT(ISBLANK(M8)),($M$7&amp;","),""),IF(NOT(ISBLANK(N8)),($N$7&amp;","),""))</f>
        <v>PO5,PO6,PO8,</v>
      </c>
      <c r="F47" s="105"/>
      <c r="G47" s="94">
        <v>2</v>
      </c>
      <c r="H47"/>
      <c r="I47" s="98"/>
    </row>
    <row r="48" spans="1:18" ht="68.099999999999994" customHeight="1">
      <c r="A48" s="95" t="s">
        <v>217</v>
      </c>
      <c r="B48" s="455"/>
      <c r="C48" s="455"/>
      <c r="D48" s="455"/>
      <c r="E48" s="87" t="str">
        <f t="shared" si="3"/>
        <v>PO1,PO2,PO3,PO4,PO5,PO6,PO7,PO8,PO9,PO10,</v>
      </c>
      <c r="F48" s="105"/>
      <c r="G48" s="94">
        <v>20</v>
      </c>
      <c r="H48"/>
      <c r="I48" s="98"/>
    </row>
    <row r="49" spans="1:14" ht="53.1" customHeight="1">
      <c r="A49" s="95" t="s">
        <v>218</v>
      </c>
      <c r="B49" s="455"/>
      <c r="C49" s="455"/>
      <c r="D49" s="455"/>
      <c r="E49" s="87" t="str">
        <f t="shared" si="3"/>
        <v>PO3,PO6,</v>
      </c>
      <c r="F49" s="105"/>
      <c r="G49" s="94">
        <v>4</v>
      </c>
      <c r="H49"/>
      <c r="I49" s="98"/>
    </row>
    <row r="50" spans="1:14" ht="15.75" customHeight="1">
      <c r="A50" s="95" t="s">
        <v>219</v>
      </c>
      <c r="B50" s="455"/>
      <c r="C50" s="455"/>
      <c r="D50" s="455"/>
      <c r="E50" s="87" t="str">
        <f t="shared" si="3"/>
        <v>PO3,PO5,PO7,</v>
      </c>
      <c r="F50" s="105"/>
      <c r="G50" s="94">
        <v>10</v>
      </c>
      <c r="H50"/>
      <c r="I50" s="98"/>
    </row>
    <row r="51" spans="1:14" ht="15.75" customHeight="1">
      <c r="A51" s="95" t="s">
        <v>220</v>
      </c>
      <c r="B51" s="455"/>
      <c r="C51" s="455"/>
      <c r="D51" s="455"/>
      <c r="E51" s="87" t="str">
        <f t="shared" si="3"/>
        <v/>
      </c>
      <c r="F51" s="105"/>
      <c r="G51" s="94">
        <v>16</v>
      </c>
      <c r="H51"/>
      <c r="I51" s="98"/>
    </row>
    <row r="52" spans="1:14" ht="49.35" customHeight="1">
      <c r="A52" s="95" t="s">
        <v>370</v>
      </c>
      <c r="B52" s="455"/>
      <c r="C52" s="455"/>
      <c r="D52" s="455"/>
      <c r="E52" s="87" t="str">
        <f t="shared" si="3"/>
        <v/>
      </c>
      <c r="F52" s="105"/>
      <c r="G52" s="94"/>
      <c r="H52"/>
      <c r="I52" s="98"/>
    </row>
    <row r="53" spans="1:14" ht="15.75" customHeight="1">
      <c r="A53" s="95" t="s">
        <v>371</v>
      </c>
      <c r="B53" s="455"/>
      <c r="C53" s="455"/>
      <c r="D53" s="455"/>
      <c r="E53" s="87" t="str">
        <f t="shared" si="3"/>
        <v/>
      </c>
      <c r="F53" s="105"/>
      <c r="G53" s="94"/>
      <c r="H53"/>
      <c r="I53" s="98"/>
    </row>
    <row r="54" spans="1:14" ht="15.75" customHeight="1">
      <c r="A54" s="95" t="s">
        <v>372</v>
      </c>
      <c r="B54" s="455"/>
      <c r="C54" s="455"/>
      <c r="D54" s="455"/>
      <c r="E54" s="87" t="str">
        <f t="shared" si="3"/>
        <v>PO5,</v>
      </c>
      <c r="F54" s="105"/>
      <c r="G54" s="94"/>
      <c r="H54"/>
      <c r="I54" s="98"/>
    </row>
    <row r="55" spans="1:14" ht="15.75" customHeight="1">
      <c r="A55" s="95" t="s">
        <v>373</v>
      </c>
      <c r="B55" s="455"/>
      <c r="C55" s="455"/>
      <c r="D55" s="455"/>
      <c r="E55" s="87" t="str">
        <f t="shared" si="3"/>
        <v/>
      </c>
      <c r="F55" s="105"/>
      <c r="G55" s="94"/>
      <c r="H55"/>
      <c r="I55" s="98"/>
    </row>
    <row r="56" spans="1:14" ht="15.75" customHeight="1">
      <c r="A56" s="95" t="s">
        <v>374</v>
      </c>
      <c r="B56" s="455"/>
      <c r="C56" s="455"/>
      <c r="D56" s="455"/>
      <c r="E56" s="87" t="str">
        <f t="shared" si="3"/>
        <v/>
      </c>
      <c r="F56" s="105"/>
      <c r="G56" s="94"/>
      <c r="H56"/>
      <c r="I56" s="98"/>
    </row>
    <row r="57" spans="1:14">
      <c r="A57" s="87"/>
      <c r="B57" s="87"/>
      <c r="C57" s="87"/>
      <c r="D57" s="87"/>
      <c r="E57" s="87"/>
      <c r="F57" s="92" t="s">
        <v>57</v>
      </c>
      <c r="G57" s="92">
        <f>SUM(G47:G56)</f>
        <v>52</v>
      </c>
      <c r="H57"/>
    </row>
    <row r="60" spans="1:14" s="88" customFormat="1">
      <c r="L60" s="91"/>
      <c r="M60" s="91"/>
      <c r="N60" s="91"/>
    </row>
    <row r="64" spans="1:14" ht="19.350000000000001" customHeight="1">
      <c r="A64" s="456" t="s">
        <v>380</v>
      </c>
      <c r="B64" s="456"/>
      <c r="C64" s="456"/>
      <c r="D64" s="456"/>
      <c r="E64" s="456"/>
      <c r="F64" s="456"/>
      <c r="G64" s="456"/>
      <c r="H64" s="456"/>
    </row>
    <row r="65" spans="1:8" ht="27.95" customHeight="1">
      <c r="A65" s="436" t="s">
        <v>352</v>
      </c>
      <c r="B65" s="436"/>
      <c r="C65" s="92" t="s">
        <v>353</v>
      </c>
      <c r="D65" s="454" t="s">
        <v>354</v>
      </c>
      <c r="E65" s="454"/>
      <c r="F65" s="454"/>
      <c r="G65" s="454" t="s">
        <v>355</v>
      </c>
      <c r="H65" s="454"/>
    </row>
    <row r="66" spans="1:8" ht="31.5" customHeight="1">
      <c r="A66" s="436" t="str">
        <f>A42</f>
        <v>2020-21 (ODD)</v>
      </c>
      <c r="B66" s="436"/>
      <c r="C66" s="92" t="str">
        <f>C42</f>
        <v>III SEM DCS</v>
      </c>
      <c r="D66" s="436" t="str">
        <f>D42</f>
        <v>IT SKILLS- 15CS20</v>
      </c>
      <c r="E66" s="436"/>
      <c r="F66" s="436"/>
      <c r="G66" s="436">
        <v>309</v>
      </c>
      <c r="H66" s="436"/>
    </row>
    <row r="67" spans="1:8" ht="27.95" customHeight="1">
      <c r="A67" s="429" t="str">
        <f>"Name of the Course Co-ordinator: "&amp;'STUDENT-LIST'!$E$46</f>
        <v>Name of the Course Co-ordinator: HAMEESH</v>
      </c>
      <c r="B67" s="429"/>
      <c r="C67" s="429"/>
      <c r="D67" s="429"/>
      <c r="E67" s="429"/>
      <c r="F67" s="429"/>
      <c r="G67" s="429"/>
      <c r="H67" s="429"/>
    </row>
    <row r="68" spans="1:8" ht="15.95" customHeight="1">
      <c r="A68" s="429" t="str">
        <f>"Program Name: "&amp;'STUDENT-LIST'!$E$44</f>
        <v>Program Name: COMPUTER SCIENCE &amp; ENGINEERING</v>
      </c>
      <c r="B68" s="429"/>
      <c r="C68" s="429"/>
      <c r="D68" s="429"/>
      <c r="E68" s="429"/>
      <c r="F68" s="429"/>
      <c r="G68" s="429"/>
      <c r="H68" s="429"/>
    </row>
    <row r="69" spans="1:8" ht="15.95" customHeight="1">
      <c r="A69" s="429" t="str">
        <f>"No. of Students: "&amp;'STUDENT-LIST'!$E$42</f>
        <v>No. of Students: 45</v>
      </c>
      <c r="B69" s="429"/>
      <c r="C69" s="429"/>
      <c r="D69" s="429"/>
      <c r="E69" s="429"/>
      <c r="F69" s="93" t="s">
        <v>381</v>
      </c>
      <c r="G69" s="453">
        <f>G6</f>
        <v>0</v>
      </c>
      <c r="H69" s="453"/>
    </row>
    <row r="70" spans="1:8" ht="49.35" customHeight="1">
      <c r="A70" s="95" t="s">
        <v>318</v>
      </c>
      <c r="B70" s="435" t="s">
        <v>399</v>
      </c>
      <c r="C70" s="435"/>
      <c r="D70" s="435"/>
      <c r="E70" s="435"/>
      <c r="F70" s="435"/>
      <c r="G70" s="95" t="s">
        <v>400</v>
      </c>
      <c r="H70" s="95" t="s">
        <v>403</v>
      </c>
    </row>
    <row r="71" spans="1:8" ht="47.25" customHeight="1">
      <c r="A71" s="95" t="s">
        <v>216</v>
      </c>
      <c r="B71" s="452">
        <f t="shared" ref="B71:B80" si="4">B47</f>
        <v>0</v>
      </c>
      <c r="C71" s="452"/>
      <c r="D71" s="452"/>
      <c r="E71" s="452"/>
      <c r="F71" s="452"/>
      <c r="G71" s="87" t="str">
        <f t="shared" ref="G71:G80" si="5">E47</f>
        <v>PO5,PO6,PO8,</v>
      </c>
      <c r="H71" s="110">
        <f>'CO-ATTAINMENT-LAB'!D35</f>
        <v>0</v>
      </c>
    </row>
    <row r="72" spans="1:8" ht="51.75" customHeight="1">
      <c r="A72" s="95" t="s">
        <v>217</v>
      </c>
      <c r="B72" s="452">
        <f t="shared" si="4"/>
        <v>0</v>
      </c>
      <c r="C72" s="452"/>
      <c r="D72" s="452"/>
      <c r="E72" s="452"/>
      <c r="F72" s="452"/>
      <c r="G72" s="87" t="str">
        <f t="shared" si="5"/>
        <v>PO1,PO2,PO3,PO4,PO5,PO6,PO7,PO8,PO9,PO10,</v>
      </c>
      <c r="H72" s="110">
        <f>'CO-ATTAINMENT-LAB'!D36</f>
        <v>0</v>
      </c>
    </row>
    <row r="73" spans="1:8" ht="53.1" customHeight="1">
      <c r="A73" s="95" t="s">
        <v>218</v>
      </c>
      <c r="B73" s="452">
        <f t="shared" si="4"/>
        <v>0</v>
      </c>
      <c r="C73" s="452"/>
      <c r="D73" s="452"/>
      <c r="E73" s="452"/>
      <c r="F73" s="452"/>
      <c r="G73" s="87" t="str">
        <f t="shared" si="5"/>
        <v>PO3,PO6,</v>
      </c>
      <c r="H73" s="110">
        <f>'CO-ATTAINMENT-LAB'!D37</f>
        <v>0</v>
      </c>
    </row>
    <row r="74" spans="1:8" ht="50.25" customHeight="1">
      <c r="A74" s="95" t="s">
        <v>219</v>
      </c>
      <c r="B74" s="452">
        <f t="shared" si="4"/>
        <v>0</v>
      </c>
      <c r="C74" s="452"/>
      <c r="D74" s="452"/>
      <c r="E74" s="452"/>
      <c r="F74" s="452"/>
      <c r="G74" s="87" t="str">
        <f t="shared" si="5"/>
        <v>PO3,PO5,PO7,</v>
      </c>
      <c r="H74" s="110">
        <f>'CO-ATTAINMENT-LAB'!D38</f>
        <v>0</v>
      </c>
    </row>
    <row r="75" spans="1:8" ht="31.5" customHeight="1">
      <c r="A75" s="95" t="s">
        <v>220</v>
      </c>
      <c r="B75" s="452">
        <f t="shared" si="4"/>
        <v>0</v>
      </c>
      <c r="C75" s="452"/>
      <c r="D75" s="452"/>
      <c r="E75" s="452"/>
      <c r="F75" s="452"/>
      <c r="G75" s="87" t="str">
        <f t="shared" si="5"/>
        <v/>
      </c>
      <c r="H75" s="110">
        <f>'CO-ATTAINMENT-LAB'!D39</f>
        <v>0</v>
      </c>
    </row>
    <row r="76" spans="1:8" ht="31.5" customHeight="1">
      <c r="A76" s="95" t="s">
        <v>370</v>
      </c>
      <c r="B76" s="452">
        <f t="shared" si="4"/>
        <v>0</v>
      </c>
      <c r="C76" s="452"/>
      <c r="D76" s="452"/>
      <c r="E76" s="452"/>
      <c r="F76" s="452"/>
      <c r="G76" s="87" t="str">
        <f t="shared" si="5"/>
        <v/>
      </c>
      <c r="H76" s="110">
        <f>'CO-ATTAINMENT-LAB'!D40</f>
        <v>0</v>
      </c>
    </row>
    <row r="77" spans="1:8" ht="15.75" customHeight="1">
      <c r="A77" s="95" t="s">
        <v>371</v>
      </c>
      <c r="B77" s="452">
        <f t="shared" si="4"/>
        <v>0</v>
      </c>
      <c r="C77" s="452"/>
      <c r="D77" s="452"/>
      <c r="E77" s="452"/>
      <c r="F77" s="452"/>
      <c r="G77" s="87" t="str">
        <f t="shared" si="5"/>
        <v/>
      </c>
      <c r="H77" s="110">
        <f>'CO-ATTAINMENT-LAB'!D41</f>
        <v>0</v>
      </c>
    </row>
    <row r="78" spans="1:8" ht="15.75" customHeight="1">
      <c r="A78" s="95" t="s">
        <v>372</v>
      </c>
      <c r="B78" s="452">
        <f t="shared" si="4"/>
        <v>0</v>
      </c>
      <c r="C78" s="452"/>
      <c r="D78" s="452"/>
      <c r="E78" s="452"/>
      <c r="F78" s="452"/>
      <c r="G78" s="87" t="str">
        <f t="shared" si="5"/>
        <v>PO5,</v>
      </c>
      <c r="H78" s="110">
        <f>'CO-ATTAINMENT-LAB'!D42</f>
        <v>0</v>
      </c>
    </row>
    <row r="79" spans="1:8" ht="15.75" customHeight="1">
      <c r="A79" s="95" t="s">
        <v>373</v>
      </c>
      <c r="B79" s="452">
        <f t="shared" si="4"/>
        <v>0</v>
      </c>
      <c r="C79" s="452"/>
      <c r="D79" s="452"/>
      <c r="E79" s="452"/>
      <c r="F79" s="452"/>
      <c r="G79" s="87" t="str">
        <f t="shared" si="5"/>
        <v/>
      </c>
      <c r="H79" s="110">
        <f>'CO-ATTAINMENT-LAB'!D43</f>
        <v>0</v>
      </c>
    </row>
    <row r="80" spans="1:8" ht="15.75" customHeight="1">
      <c r="A80" s="95" t="s">
        <v>374</v>
      </c>
      <c r="B80" s="452">
        <f t="shared" si="4"/>
        <v>0</v>
      </c>
      <c r="C80" s="452"/>
      <c r="D80" s="452"/>
      <c r="E80" s="452"/>
      <c r="F80" s="452"/>
      <c r="G80" s="87" t="str">
        <f t="shared" si="5"/>
        <v/>
      </c>
      <c r="H80" s="110">
        <f>'CO-ATTAINMENT-LAB'!D44</f>
        <v>0</v>
      </c>
    </row>
    <row r="84" spans="1:14" s="88" customFormat="1">
      <c r="L84" s="91"/>
      <c r="M84" s="91"/>
      <c r="N84" s="91"/>
    </row>
    <row r="89" spans="1:14" s="89" customFormat="1" ht="22.5" customHeight="1">
      <c r="A89" s="111" t="s">
        <v>401</v>
      </c>
      <c r="B89" s="95" t="s">
        <v>404</v>
      </c>
      <c r="C89" s="95" t="s">
        <v>64</v>
      </c>
      <c r="D89" s="95" t="s">
        <v>65</v>
      </c>
      <c r="E89" s="92"/>
    </row>
    <row r="90" spans="1:14" s="89" customFormat="1" ht="22.5" customHeight="1">
      <c r="A90" s="111"/>
      <c r="B90" s="95">
        <v>5</v>
      </c>
      <c r="C90" s="95">
        <v>20</v>
      </c>
      <c r="D90" s="95">
        <v>20</v>
      </c>
      <c r="E90" s="92"/>
    </row>
    <row r="91" spans="1:14" s="90" customFormat="1" ht="26.85" customHeight="1">
      <c r="A91" s="112" t="s">
        <v>405</v>
      </c>
      <c r="B91" s="113"/>
      <c r="C91" s="113"/>
      <c r="D91" s="113"/>
    </row>
    <row r="92" spans="1:14" s="90" customFormat="1" ht="26.85" customHeight="1">
      <c r="A92" s="112" t="s">
        <v>406</v>
      </c>
      <c r="B92" s="113"/>
      <c r="C92" s="113"/>
      <c r="D92" s="113"/>
    </row>
    <row r="93" spans="1:14" s="90" customFormat="1" ht="26.85" customHeight="1">
      <c r="A93" s="112" t="s">
        <v>407</v>
      </c>
      <c r="B93" s="113"/>
      <c r="C93" s="113"/>
      <c r="D93" s="113"/>
    </row>
    <row r="94" spans="1:14" s="90" customFormat="1" ht="26.85" customHeight="1">
      <c r="A94" s="112" t="s">
        <v>408</v>
      </c>
      <c r="B94" s="113"/>
      <c r="C94" s="113"/>
      <c r="D94" s="113"/>
    </row>
    <row r="95" spans="1:14" s="90" customFormat="1" ht="26.85" customHeight="1">
      <c r="A95" s="112" t="s">
        <v>409</v>
      </c>
      <c r="B95" s="113"/>
      <c r="C95" s="113"/>
      <c r="D95" s="113"/>
    </row>
    <row r="96" spans="1:14" s="90" customFormat="1" ht="26.85" customHeight="1">
      <c r="A96" s="112" t="s">
        <v>410</v>
      </c>
      <c r="B96" s="113"/>
      <c r="C96" s="113"/>
      <c r="D96" s="113"/>
    </row>
  </sheetData>
  <sheetProtection selectLockedCells="1" selectUnlockedCells="1"/>
  <mergeCells count="54">
    <mergeCell ref="A1:K1"/>
    <mergeCell ref="A2:B2"/>
    <mergeCell ref="D2:F2"/>
    <mergeCell ref="G2:H2"/>
    <mergeCell ref="A3:B3"/>
    <mergeCell ref="D3:F3"/>
    <mergeCell ref="G3:H3"/>
    <mergeCell ref="A4:H4"/>
    <mergeCell ref="A5:H5"/>
    <mergeCell ref="A6:E6"/>
    <mergeCell ref="G6:H6"/>
    <mergeCell ref="A26:K26"/>
    <mergeCell ref="A27:K27"/>
    <mergeCell ref="A40:G40"/>
    <mergeCell ref="A41:B41"/>
    <mergeCell ref="D41:F41"/>
    <mergeCell ref="A42:B42"/>
    <mergeCell ref="D42:F42"/>
    <mergeCell ref="A43:G43"/>
    <mergeCell ref="A44:G44"/>
    <mergeCell ref="A45:E45"/>
    <mergeCell ref="B46:D46"/>
    <mergeCell ref="B47:D47"/>
    <mergeCell ref="B48:D48"/>
    <mergeCell ref="B49:D49"/>
    <mergeCell ref="B50:D50"/>
    <mergeCell ref="B51:D51"/>
    <mergeCell ref="B52:D52"/>
    <mergeCell ref="B53:D53"/>
    <mergeCell ref="B54:D54"/>
    <mergeCell ref="B55:D55"/>
    <mergeCell ref="B56:D56"/>
    <mergeCell ref="A64:H64"/>
    <mergeCell ref="A65:B65"/>
    <mergeCell ref="D65:F65"/>
    <mergeCell ref="G65:H65"/>
    <mergeCell ref="A66:B66"/>
    <mergeCell ref="D66:F66"/>
    <mergeCell ref="G66:H66"/>
    <mergeCell ref="A67:H67"/>
    <mergeCell ref="A68:H68"/>
    <mergeCell ref="A69:E69"/>
    <mergeCell ref="G69:H69"/>
    <mergeCell ref="B70:F70"/>
    <mergeCell ref="B71:F71"/>
    <mergeCell ref="B72:F72"/>
    <mergeCell ref="B73:F73"/>
    <mergeCell ref="B74:F74"/>
    <mergeCell ref="B75:F75"/>
    <mergeCell ref="B76:F76"/>
    <mergeCell ref="B77:F77"/>
    <mergeCell ref="B78:F78"/>
    <mergeCell ref="B79:F79"/>
    <mergeCell ref="B80:F80"/>
  </mergeCells>
  <dataValidations count="1">
    <dataValidation errorStyle="warning" allowBlank="1" sqref="B28:IV28 A57:G57 A41:A56 A65:A80 G41:G42 G65:G66 B46:G56 I46:IV57 C41:D42 C65:D66 I41:IV42 I65:IV66 A58:XFD64 B67:IV80 A1:XFD27 A29:XFD40 B43:IV45 A81:XFD96"/>
  </dataValidations>
  <pageMargins left="0.78749999999999998" right="0.78749999999999998" top="1.05277777777778" bottom="1.05277777777778" header="0.78749999999999998" footer="0.78749999999999998"/>
  <pageSetup paperSize="9" firstPageNumber="0" orientation="portrait" useFirstPageNumber="1" horizontalDpi="300" verticalDpi="300"/>
  <headerFooter alignWithMargins="0">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dimension ref="A1:Y124"/>
  <sheetViews>
    <sheetView topLeftCell="A76" zoomScale="70" zoomScaleNormal="70" workbookViewId="0">
      <selection activeCell="C4" sqref="C4"/>
    </sheetView>
  </sheetViews>
  <sheetFormatPr defaultColWidth="9.140625" defaultRowHeight="15.75"/>
  <cols>
    <col min="1" max="1" width="9.140625" style="31" customWidth="1"/>
    <col min="2" max="2" width="13.42578125" style="31" customWidth="1"/>
    <col min="3" max="3" width="14.5703125" style="60" customWidth="1"/>
    <col min="4" max="4" width="9.140625" style="61" customWidth="1"/>
    <col min="5" max="5" width="5" style="61" customWidth="1"/>
    <col min="6" max="6" width="5.85546875" style="61" customWidth="1"/>
    <col min="7" max="7" width="6.42578125" style="61" customWidth="1"/>
    <col min="8" max="9" width="6.5703125" style="61" customWidth="1"/>
    <col min="10" max="10" width="11" style="61" customWidth="1"/>
    <col min="11" max="25" width="9.140625" style="61" customWidth="1"/>
    <col min="26" max="16384" width="9.140625" style="31"/>
  </cols>
  <sheetData>
    <row r="1" spans="1:25" ht="15.75" customHeight="1">
      <c r="D1" s="469" t="s">
        <v>423</v>
      </c>
      <c r="E1" s="469"/>
      <c r="F1" s="469"/>
      <c r="G1" s="469"/>
      <c r="H1" s="469"/>
      <c r="I1" s="469"/>
      <c r="J1" s="469"/>
      <c r="K1" s="469" t="s">
        <v>424</v>
      </c>
      <c r="L1" s="469"/>
      <c r="M1" s="469"/>
      <c r="N1" s="469"/>
      <c r="O1" s="469"/>
      <c r="P1" s="469"/>
      <c r="Q1" s="469"/>
      <c r="R1" s="469"/>
      <c r="S1" s="469"/>
      <c r="T1" s="469" t="s">
        <v>425</v>
      </c>
      <c r="U1" s="469"/>
      <c r="V1" s="469"/>
      <c r="W1" s="469"/>
      <c r="X1" s="469"/>
      <c r="Y1" s="469"/>
    </row>
    <row r="2" spans="1:25" ht="409.5" hidden="1">
      <c r="D2" s="62" t="s">
        <v>426</v>
      </c>
      <c r="E2" s="62" t="s">
        <v>427</v>
      </c>
      <c r="F2" s="62" t="s">
        <v>428</v>
      </c>
      <c r="G2" s="62" t="s">
        <v>429</v>
      </c>
      <c r="H2" s="62" t="s">
        <v>430</v>
      </c>
      <c r="I2" s="62" t="s">
        <v>431</v>
      </c>
      <c r="J2" s="62" t="s">
        <v>432</v>
      </c>
      <c r="K2" s="62" t="s">
        <v>433</v>
      </c>
      <c r="L2" s="67" t="s">
        <v>434</v>
      </c>
      <c r="M2" s="68" t="s">
        <v>435</v>
      </c>
      <c r="N2" s="68" t="s">
        <v>436</v>
      </c>
      <c r="O2" s="68" t="s">
        <v>437</v>
      </c>
      <c r="P2" s="68" t="s">
        <v>438</v>
      </c>
      <c r="Q2" s="68" t="s">
        <v>439</v>
      </c>
      <c r="R2" s="68" t="s">
        <v>440</v>
      </c>
      <c r="S2" s="68" t="s">
        <v>441</v>
      </c>
      <c r="T2" s="62" t="s">
        <v>442</v>
      </c>
      <c r="U2" s="62" t="s">
        <v>443</v>
      </c>
      <c r="V2" s="62" t="s">
        <v>444</v>
      </c>
      <c r="W2" s="62" t="s">
        <v>445</v>
      </c>
      <c r="X2" s="68" t="s">
        <v>446</v>
      </c>
      <c r="Y2" s="62" t="s">
        <v>447</v>
      </c>
    </row>
    <row r="3" spans="1:25" ht="15">
      <c r="A3" s="63" t="s">
        <v>448</v>
      </c>
      <c r="B3" s="64" t="s">
        <v>1</v>
      </c>
      <c r="C3" s="63" t="s">
        <v>115</v>
      </c>
      <c r="D3" s="65">
        <v>1</v>
      </c>
      <c r="E3" s="65">
        <v>2</v>
      </c>
      <c r="F3" s="65">
        <v>3</v>
      </c>
      <c r="G3" s="65">
        <v>4</v>
      </c>
      <c r="H3" s="65">
        <v>5</v>
      </c>
      <c r="I3" s="65">
        <v>6</v>
      </c>
      <c r="J3" s="65">
        <v>7</v>
      </c>
      <c r="K3" s="65">
        <v>1</v>
      </c>
      <c r="L3" s="65">
        <v>2</v>
      </c>
      <c r="M3" s="65">
        <v>3</v>
      </c>
      <c r="N3" s="65">
        <v>4</v>
      </c>
      <c r="O3" s="65">
        <v>5</v>
      </c>
      <c r="P3" s="65">
        <v>6</v>
      </c>
      <c r="Q3" s="65">
        <v>7</v>
      </c>
      <c r="R3" s="65">
        <v>8</v>
      </c>
      <c r="S3" s="65">
        <v>9</v>
      </c>
      <c r="T3" s="65">
        <v>1</v>
      </c>
      <c r="U3" s="65">
        <v>2</v>
      </c>
      <c r="V3" s="65">
        <v>3</v>
      </c>
      <c r="W3" s="65">
        <v>4</v>
      </c>
      <c r="X3" s="65">
        <v>5</v>
      </c>
      <c r="Y3" s="65">
        <v>6</v>
      </c>
    </row>
    <row r="4" spans="1:25">
      <c r="A4" s="60">
        <v>1</v>
      </c>
      <c r="B4" s="31" t="str">
        <f>'STUDENT-LIST'!B2</f>
        <v>478CS20001</v>
      </c>
      <c r="C4" s="60" t="str">
        <f>'STUDENT-LIST'!C2</f>
        <v>Anusha Acharya</v>
      </c>
      <c r="D4" s="66">
        <v>5</v>
      </c>
      <c r="E4" s="66">
        <v>5</v>
      </c>
      <c r="F4" s="66">
        <v>5</v>
      </c>
      <c r="G4" s="66">
        <v>5</v>
      </c>
      <c r="H4" s="66">
        <v>5</v>
      </c>
      <c r="I4" s="66">
        <v>5</v>
      </c>
      <c r="J4" s="66">
        <v>5</v>
      </c>
      <c r="K4" s="66">
        <v>5</v>
      </c>
      <c r="L4" s="66">
        <v>5</v>
      </c>
      <c r="M4" s="66">
        <v>5</v>
      </c>
      <c r="N4" s="66">
        <v>5</v>
      </c>
      <c r="O4" s="66">
        <v>5</v>
      </c>
      <c r="P4" s="66">
        <v>5</v>
      </c>
      <c r="Q4" s="66">
        <v>5</v>
      </c>
      <c r="R4" s="66">
        <v>5</v>
      </c>
      <c r="S4" s="66">
        <v>5</v>
      </c>
      <c r="T4" s="66">
        <v>5</v>
      </c>
      <c r="U4" s="66">
        <v>5</v>
      </c>
      <c r="V4" s="66">
        <v>5</v>
      </c>
      <c r="W4" s="66">
        <v>5</v>
      </c>
      <c r="X4" s="66">
        <v>5</v>
      </c>
      <c r="Y4" s="66">
        <v>5</v>
      </c>
    </row>
    <row r="5" spans="1:25">
      <c r="A5" s="60">
        <v>2</v>
      </c>
      <c r="B5" s="31" t="str">
        <f>'STUDENT-LIST'!B3</f>
        <v>478CS20002</v>
      </c>
      <c r="C5" s="60" t="str">
        <f>'STUDENT-LIST'!C3</f>
        <v>John Ratan Menezes</v>
      </c>
      <c r="D5" s="66">
        <v>0</v>
      </c>
      <c r="E5" s="66">
        <v>0</v>
      </c>
      <c r="F5" s="66">
        <v>0</v>
      </c>
      <c r="G5" s="66">
        <v>0</v>
      </c>
      <c r="H5" s="66">
        <v>0</v>
      </c>
      <c r="I5" s="66">
        <v>0</v>
      </c>
      <c r="J5" s="66">
        <v>0</v>
      </c>
      <c r="K5" s="66">
        <v>0</v>
      </c>
      <c r="L5" s="66">
        <v>0</v>
      </c>
      <c r="M5" s="66">
        <v>0</v>
      </c>
      <c r="N5" s="66">
        <v>0</v>
      </c>
      <c r="O5" s="66">
        <v>0</v>
      </c>
      <c r="P5" s="66">
        <v>0</v>
      </c>
      <c r="Q5" s="66">
        <v>0</v>
      </c>
      <c r="R5" s="66">
        <v>0</v>
      </c>
      <c r="S5" s="66">
        <v>0</v>
      </c>
      <c r="T5" s="66">
        <v>0</v>
      </c>
      <c r="U5" s="66">
        <v>0</v>
      </c>
      <c r="V5" s="66">
        <v>0</v>
      </c>
      <c r="W5" s="66">
        <v>0</v>
      </c>
      <c r="X5" s="66">
        <v>0</v>
      </c>
      <c r="Y5" s="66">
        <v>0</v>
      </c>
    </row>
    <row r="6" spans="1:25">
      <c r="A6" s="60">
        <v>3</v>
      </c>
      <c r="B6" s="31" t="str">
        <f>'STUDENT-LIST'!B4</f>
        <v>478CS20003</v>
      </c>
      <c r="C6" s="60" t="str">
        <f>'STUDENT-LIST'!C4</f>
        <v>Kiran G Shat</v>
      </c>
      <c r="D6" s="66">
        <v>0</v>
      </c>
      <c r="E6" s="66">
        <v>0</v>
      </c>
      <c r="F6" s="66">
        <v>0</v>
      </c>
      <c r="G6" s="66">
        <v>0</v>
      </c>
      <c r="H6" s="66">
        <v>0</v>
      </c>
      <c r="I6" s="66">
        <v>0</v>
      </c>
      <c r="J6" s="66">
        <v>0</v>
      </c>
      <c r="K6" s="66">
        <v>0</v>
      </c>
      <c r="L6" s="66">
        <v>0</v>
      </c>
      <c r="M6" s="66">
        <v>0</v>
      </c>
      <c r="N6" s="66">
        <v>0</v>
      </c>
      <c r="O6" s="66">
        <v>0</v>
      </c>
      <c r="P6" s="66">
        <v>0</v>
      </c>
      <c r="Q6" s="66">
        <v>0</v>
      </c>
      <c r="R6" s="66">
        <v>0</v>
      </c>
      <c r="S6" s="66">
        <v>0</v>
      </c>
      <c r="T6" s="66">
        <v>0</v>
      </c>
      <c r="U6" s="66">
        <v>0</v>
      </c>
      <c r="V6" s="66">
        <v>0</v>
      </c>
      <c r="W6" s="66">
        <v>0</v>
      </c>
      <c r="X6" s="66">
        <v>0</v>
      </c>
      <c r="Y6" s="66">
        <v>0</v>
      </c>
    </row>
    <row r="7" spans="1:25">
      <c r="A7" s="60">
        <v>4</v>
      </c>
      <c r="B7" s="31" t="str">
        <f>'STUDENT-LIST'!B5</f>
        <v>478CS20004</v>
      </c>
      <c r="C7" s="60" t="str">
        <f>'STUDENT-LIST'!C5</f>
        <v>Mohammed Aman</v>
      </c>
      <c r="D7" s="66">
        <v>0</v>
      </c>
      <c r="E7" s="66">
        <v>0</v>
      </c>
      <c r="F7" s="66">
        <v>0</v>
      </c>
      <c r="G7" s="66">
        <v>0</v>
      </c>
      <c r="H7" s="66">
        <v>0</v>
      </c>
      <c r="I7" s="66">
        <v>0</v>
      </c>
      <c r="J7" s="66">
        <v>0</v>
      </c>
      <c r="K7" s="66">
        <v>0</v>
      </c>
      <c r="L7" s="66">
        <v>0</v>
      </c>
      <c r="M7" s="66">
        <v>0</v>
      </c>
      <c r="N7" s="66">
        <v>0</v>
      </c>
      <c r="O7" s="66">
        <v>0</v>
      </c>
      <c r="P7" s="66">
        <v>0</v>
      </c>
      <c r="Q7" s="66">
        <v>0</v>
      </c>
      <c r="R7" s="66">
        <v>0</v>
      </c>
      <c r="S7" s="66">
        <v>0</v>
      </c>
      <c r="T7" s="66">
        <v>0</v>
      </c>
      <c r="U7" s="66">
        <v>0</v>
      </c>
      <c r="V7" s="66">
        <v>0</v>
      </c>
      <c r="W7" s="66">
        <v>0</v>
      </c>
      <c r="X7" s="66">
        <v>0</v>
      </c>
      <c r="Y7" s="66">
        <v>0</v>
      </c>
    </row>
    <row r="8" spans="1:25">
      <c r="A8" s="60">
        <v>5</v>
      </c>
      <c r="B8" s="31" t="str">
        <f>'STUDENT-LIST'!B6</f>
        <v>478CS20005</v>
      </c>
      <c r="C8" s="60" t="str">
        <f>'STUDENT-LIST'!C6</f>
        <v>Sachin Bhat</v>
      </c>
      <c r="D8" s="66">
        <v>0</v>
      </c>
      <c r="E8" s="66">
        <v>0</v>
      </c>
      <c r="F8" s="66">
        <v>0</v>
      </c>
      <c r="G8" s="66">
        <v>0</v>
      </c>
      <c r="H8" s="66">
        <v>0</v>
      </c>
      <c r="I8" s="66">
        <v>0</v>
      </c>
      <c r="J8" s="66">
        <v>0</v>
      </c>
      <c r="K8" s="66">
        <v>0</v>
      </c>
      <c r="L8" s="66">
        <v>0</v>
      </c>
      <c r="M8" s="66">
        <v>0</v>
      </c>
      <c r="N8" s="66">
        <v>0</v>
      </c>
      <c r="O8" s="66">
        <v>0</v>
      </c>
      <c r="P8" s="66">
        <v>0</v>
      </c>
      <c r="Q8" s="66">
        <v>0</v>
      </c>
      <c r="R8" s="66">
        <v>0</v>
      </c>
      <c r="S8" s="66">
        <v>0</v>
      </c>
      <c r="T8" s="66">
        <v>0</v>
      </c>
      <c r="U8" s="66">
        <v>0</v>
      </c>
      <c r="V8" s="66">
        <v>0</v>
      </c>
      <c r="W8" s="66">
        <v>0</v>
      </c>
      <c r="X8" s="66">
        <v>0</v>
      </c>
      <c r="Y8" s="66">
        <v>0</v>
      </c>
    </row>
    <row r="9" spans="1:25">
      <c r="A9" s="60">
        <v>6</v>
      </c>
      <c r="B9" s="31" t="str">
        <f>'STUDENT-LIST'!B7</f>
        <v>478CS20006</v>
      </c>
      <c r="C9" s="60" t="str">
        <f>'STUDENT-LIST'!C7</f>
        <v>Sooraj Kumar</v>
      </c>
      <c r="D9" s="66">
        <v>0</v>
      </c>
      <c r="E9" s="66">
        <v>0</v>
      </c>
      <c r="F9" s="66">
        <v>0</v>
      </c>
      <c r="G9" s="66">
        <v>0</v>
      </c>
      <c r="H9" s="66">
        <v>0</v>
      </c>
      <c r="I9" s="66">
        <v>0</v>
      </c>
      <c r="J9" s="66">
        <v>0</v>
      </c>
      <c r="K9" s="66">
        <v>0</v>
      </c>
      <c r="L9" s="66">
        <v>0</v>
      </c>
      <c r="M9" s="66">
        <v>0</v>
      </c>
      <c r="N9" s="66">
        <v>0</v>
      </c>
      <c r="O9" s="66">
        <v>0</v>
      </c>
      <c r="P9" s="66">
        <v>0</v>
      </c>
      <c r="Q9" s="66">
        <v>0</v>
      </c>
      <c r="R9" s="66">
        <v>0</v>
      </c>
      <c r="S9" s="66">
        <v>0</v>
      </c>
      <c r="T9" s="66">
        <v>0</v>
      </c>
      <c r="U9" s="66">
        <v>0</v>
      </c>
      <c r="V9" s="66">
        <v>0</v>
      </c>
      <c r="W9" s="66">
        <v>0</v>
      </c>
      <c r="X9" s="66">
        <v>0</v>
      </c>
      <c r="Y9" s="66">
        <v>0</v>
      </c>
    </row>
    <row r="10" spans="1:25">
      <c r="A10" s="60">
        <v>7</v>
      </c>
      <c r="B10" s="31">
        <f>'STUDENT-LIST'!B8</f>
        <v>0</v>
      </c>
      <c r="C10" s="60">
        <f>'STUDENT-LIST'!C8</f>
        <v>0</v>
      </c>
      <c r="D10" s="66">
        <v>0</v>
      </c>
      <c r="E10" s="66">
        <v>0</v>
      </c>
      <c r="F10" s="66">
        <v>0</v>
      </c>
      <c r="G10" s="66">
        <v>0</v>
      </c>
      <c r="H10" s="66">
        <v>0</v>
      </c>
      <c r="I10" s="66">
        <v>0</v>
      </c>
      <c r="J10" s="66">
        <v>0</v>
      </c>
      <c r="K10" s="66">
        <v>0</v>
      </c>
      <c r="L10" s="66">
        <v>0</v>
      </c>
      <c r="M10" s="66">
        <v>0</v>
      </c>
      <c r="N10" s="66">
        <v>0</v>
      </c>
      <c r="O10" s="66">
        <v>0</v>
      </c>
      <c r="P10" s="66">
        <v>0</v>
      </c>
      <c r="Q10" s="66">
        <v>0</v>
      </c>
      <c r="R10" s="66">
        <v>0</v>
      </c>
      <c r="S10" s="66">
        <v>0</v>
      </c>
      <c r="T10" s="66">
        <v>0</v>
      </c>
      <c r="U10" s="66">
        <v>0</v>
      </c>
      <c r="V10" s="66">
        <v>0</v>
      </c>
      <c r="W10" s="66">
        <v>0</v>
      </c>
      <c r="X10" s="66">
        <v>0</v>
      </c>
      <c r="Y10" s="66">
        <v>0</v>
      </c>
    </row>
    <row r="11" spans="1:25">
      <c r="A11" s="60">
        <v>8</v>
      </c>
      <c r="B11" s="31">
        <f>'STUDENT-LIST'!B15</f>
        <v>0</v>
      </c>
      <c r="C11" s="60">
        <f>'STUDENT-LIST'!C15</f>
        <v>0</v>
      </c>
      <c r="D11" s="66">
        <v>0</v>
      </c>
      <c r="E11" s="66">
        <v>0</v>
      </c>
      <c r="F11" s="66">
        <v>0</v>
      </c>
      <c r="G11" s="66">
        <v>0</v>
      </c>
      <c r="H11" s="66">
        <v>0</v>
      </c>
      <c r="I11" s="66">
        <v>0</v>
      </c>
      <c r="J11" s="66">
        <v>0</v>
      </c>
      <c r="K11" s="66">
        <v>0</v>
      </c>
      <c r="L11" s="66">
        <v>0</v>
      </c>
      <c r="M11" s="66">
        <v>0</v>
      </c>
      <c r="N11" s="66">
        <v>0</v>
      </c>
      <c r="O11" s="66">
        <v>0</v>
      </c>
      <c r="P11" s="66">
        <v>0</v>
      </c>
      <c r="Q11" s="66">
        <v>0</v>
      </c>
      <c r="R11" s="66">
        <v>0</v>
      </c>
      <c r="S11" s="66">
        <v>0</v>
      </c>
      <c r="T11" s="66">
        <v>0</v>
      </c>
      <c r="U11" s="66">
        <v>0</v>
      </c>
      <c r="V11" s="66">
        <v>0</v>
      </c>
      <c r="W11" s="66">
        <v>0</v>
      </c>
      <c r="X11" s="66">
        <v>0</v>
      </c>
      <c r="Y11" s="66">
        <v>0</v>
      </c>
    </row>
    <row r="12" spans="1:25">
      <c r="A12" s="60">
        <v>9</v>
      </c>
      <c r="B12" s="31">
        <f>'STUDENT-LIST'!B16</f>
        <v>0</v>
      </c>
      <c r="C12" s="60">
        <f>'STUDENT-LIST'!C16</f>
        <v>0</v>
      </c>
      <c r="D12" s="66">
        <v>0</v>
      </c>
      <c r="E12" s="66">
        <v>0</v>
      </c>
      <c r="F12" s="66">
        <v>0</v>
      </c>
      <c r="G12" s="66">
        <v>0</v>
      </c>
      <c r="H12" s="66">
        <v>0</v>
      </c>
      <c r="I12" s="66">
        <v>0</v>
      </c>
      <c r="J12" s="66">
        <v>0</v>
      </c>
      <c r="K12" s="66">
        <v>0</v>
      </c>
      <c r="L12" s="66">
        <v>0</v>
      </c>
      <c r="M12" s="66">
        <v>0</v>
      </c>
      <c r="N12" s="66">
        <v>0</v>
      </c>
      <c r="O12" s="66">
        <v>0</v>
      </c>
      <c r="P12" s="66">
        <v>0</v>
      </c>
      <c r="Q12" s="66">
        <v>0</v>
      </c>
      <c r="R12" s="66">
        <v>0</v>
      </c>
      <c r="S12" s="66">
        <v>0</v>
      </c>
      <c r="T12" s="66">
        <v>0</v>
      </c>
      <c r="U12" s="66">
        <v>0</v>
      </c>
      <c r="V12" s="66">
        <v>0</v>
      </c>
      <c r="W12" s="66">
        <v>0</v>
      </c>
      <c r="X12" s="66">
        <v>0</v>
      </c>
      <c r="Y12" s="66">
        <v>0</v>
      </c>
    </row>
    <row r="13" spans="1:25">
      <c r="A13" s="60">
        <v>10</v>
      </c>
      <c r="B13" s="31">
        <f>'STUDENT-LIST'!B17</f>
        <v>0</v>
      </c>
      <c r="C13" s="60">
        <f>'STUDENT-LIST'!C17</f>
        <v>0</v>
      </c>
      <c r="D13" s="66">
        <v>0</v>
      </c>
      <c r="E13" s="66">
        <v>0</v>
      </c>
      <c r="F13" s="66">
        <v>0</v>
      </c>
      <c r="G13" s="66">
        <v>0</v>
      </c>
      <c r="H13" s="66">
        <v>0</v>
      </c>
      <c r="I13" s="66">
        <v>0</v>
      </c>
      <c r="J13" s="66">
        <v>0</v>
      </c>
      <c r="K13" s="66">
        <v>0</v>
      </c>
      <c r="L13" s="66">
        <v>0</v>
      </c>
      <c r="M13" s="66">
        <v>0</v>
      </c>
      <c r="N13" s="66">
        <v>0</v>
      </c>
      <c r="O13" s="66">
        <v>0</v>
      </c>
      <c r="P13" s="66">
        <v>0</v>
      </c>
      <c r="Q13" s="66">
        <v>0</v>
      </c>
      <c r="R13" s="66">
        <v>0</v>
      </c>
      <c r="S13" s="66">
        <v>0</v>
      </c>
      <c r="T13" s="66">
        <v>0</v>
      </c>
      <c r="U13" s="66">
        <v>0</v>
      </c>
      <c r="V13" s="66">
        <v>0</v>
      </c>
      <c r="W13" s="66">
        <v>0</v>
      </c>
      <c r="X13" s="66">
        <v>0</v>
      </c>
      <c r="Y13" s="66">
        <v>0</v>
      </c>
    </row>
    <row r="14" spans="1:25">
      <c r="A14" s="60">
        <v>11</v>
      </c>
      <c r="B14" s="31">
        <f>'STUDENT-LIST'!B39</f>
        <v>0</v>
      </c>
      <c r="C14" s="60">
        <f>'STUDENT-LIST'!C39</f>
        <v>0</v>
      </c>
      <c r="D14" s="66">
        <v>0</v>
      </c>
      <c r="E14" s="66">
        <v>0</v>
      </c>
      <c r="F14" s="66">
        <v>0</v>
      </c>
      <c r="G14" s="66">
        <v>0</v>
      </c>
      <c r="H14" s="66">
        <v>0</v>
      </c>
      <c r="I14" s="66">
        <v>0</v>
      </c>
      <c r="J14" s="66">
        <v>0</v>
      </c>
      <c r="K14" s="66">
        <v>0</v>
      </c>
      <c r="L14" s="66">
        <v>0</v>
      </c>
      <c r="M14" s="66">
        <v>0</v>
      </c>
      <c r="N14" s="66">
        <v>0</v>
      </c>
      <c r="O14" s="66">
        <v>0</v>
      </c>
      <c r="P14" s="66">
        <v>0</v>
      </c>
      <c r="Q14" s="66">
        <v>0</v>
      </c>
      <c r="R14" s="66">
        <v>0</v>
      </c>
      <c r="S14" s="66">
        <v>0</v>
      </c>
      <c r="T14" s="66">
        <v>0</v>
      </c>
      <c r="U14" s="66">
        <v>0</v>
      </c>
      <c r="V14" s="66">
        <v>0</v>
      </c>
      <c r="W14" s="66">
        <v>0</v>
      </c>
      <c r="X14" s="66">
        <v>0</v>
      </c>
      <c r="Y14" s="66">
        <v>0</v>
      </c>
    </row>
    <row r="15" spans="1:25">
      <c r="A15" s="60">
        <v>12</v>
      </c>
      <c r="B15" s="31">
        <f>'STUDENT-LIST'!B40</f>
        <v>0</v>
      </c>
      <c r="C15" s="60">
        <f>'STUDENT-LIST'!C40</f>
        <v>0</v>
      </c>
      <c r="D15" s="66">
        <v>0</v>
      </c>
      <c r="E15" s="66">
        <v>0</v>
      </c>
      <c r="F15" s="66">
        <v>0</v>
      </c>
      <c r="G15" s="66">
        <v>0</v>
      </c>
      <c r="H15" s="66">
        <v>0</v>
      </c>
      <c r="I15" s="66">
        <v>0</v>
      </c>
      <c r="J15" s="66">
        <v>0</v>
      </c>
      <c r="K15" s="66">
        <v>0</v>
      </c>
      <c r="L15" s="66">
        <v>0</v>
      </c>
      <c r="M15" s="66">
        <v>0</v>
      </c>
      <c r="N15" s="66">
        <v>0</v>
      </c>
      <c r="O15" s="66">
        <v>0</v>
      </c>
      <c r="P15" s="66">
        <v>0</v>
      </c>
      <c r="Q15" s="66">
        <v>0</v>
      </c>
      <c r="R15" s="66">
        <v>0</v>
      </c>
      <c r="S15" s="66">
        <v>0</v>
      </c>
      <c r="T15" s="66">
        <v>0</v>
      </c>
      <c r="U15" s="66">
        <v>0</v>
      </c>
      <c r="V15" s="66">
        <v>0</v>
      </c>
      <c r="W15" s="66">
        <v>0</v>
      </c>
      <c r="X15" s="66">
        <v>0</v>
      </c>
      <c r="Y15" s="66">
        <v>0</v>
      </c>
    </row>
    <row r="16" spans="1:25">
      <c r="A16" s="60">
        <v>13</v>
      </c>
      <c r="B16" s="31">
        <f>'STUDENT-LIST'!B41</f>
        <v>0</v>
      </c>
      <c r="C16" s="60">
        <f>'STUDENT-LIST'!C41</f>
        <v>0</v>
      </c>
      <c r="D16" s="66">
        <v>0</v>
      </c>
      <c r="E16" s="66">
        <v>0</v>
      </c>
      <c r="F16" s="66">
        <v>0</v>
      </c>
      <c r="G16" s="66">
        <v>0</v>
      </c>
      <c r="H16" s="66">
        <v>0</v>
      </c>
      <c r="I16" s="66">
        <v>0</v>
      </c>
      <c r="J16" s="66">
        <v>0</v>
      </c>
      <c r="K16" s="66">
        <v>0</v>
      </c>
      <c r="L16" s="66">
        <v>0</v>
      </c>
      <c r="M16" s="66">
        <v>0</v>
      </c>
      <c r="N16" s="66">
        <v>0</v>
      </c>
      <c r="O16" s="66">
        <v>0</v>
      </c>
      <c r="P16" s="66">
        <v>0</v>
      </c>
      <c r="Q16" s="66">
        <v>0</v>
      </c>
      <c r="R16" s="66">
        <v>0</v>
      </c>
      <c r="S16" s="66">
        <v>0</v>
      </c>
      <c r="T16" s="66">
        <v>0</v>
      </c>
      <c r="U16" s="66">
        <v>0</v>
      </c>
      <c r="V16" s="66">
        <v>0</v>
      </c>
      <c r="W16" s="66">
        <v>0</v>
      </c>
      <c r="X16" s="66">
        <v>0</v>
      </c>
      <c r="Y16" s="66">
        <v>0</v>
      </c>
    </row>
    <row r="17" spans="1:25">
      <c r="A17" s="60">
        <v>14</v>
      </c>
      <c r="B17" s="31">
        <f>'STUDENT-LIST'!B42</f>
        <v>0</v>
      </c>
      <c r="C17" s="60">
        <f>'STUDENT-LIST'!C42</f>
        <v>0</v>
      </c>
      <c r="D17" s="66">
        <v>0</v>
      </c>
      <c r="E17" s="66">
        <v>0</v>
      </c>
      <c r="F17" s="66">
        <v>0</v>
      </c>
      <c r="G17" s="66">
        <v>0</v>
      </c>
      <c r="H17" s="66">
        <v>0</v>
      </c>
      <c r="I17" s="66">
        <v>0</v>
      </c>
      <c r="J17" s="66">
        <v>0</v>
      </c>
      <c r="K17" s="66">
        <v>0</v>
      </c>
      <c r="L17" s="66">
        <v>0</v>
      </c>
      <c r="M17" s="66">
        <v>0</v>
      </c>
      <c r="N17" s="66">
        <v>0</v>
      </c>
      <c r="O17" s="66">
        <v>0</v>
      </c>
      <c r="P17" s="66">
        <v>0</v>
      </c>
      <c r="Q17" s="66">
        <v>0</v>
      </c>
      <c r="R17" s="66">
        <v>0</v>
      </c>
      <c r="S17" s="66">
        <v>0</v>
      </c>
      <c r="T17" s="66">
        <v>0</v>
      </c>
      <c r="U17" s="66">
        <v>0</v>
      </c>
      <c r="V17" s="66">
        <v>0</v>
      </c>
      <c r="W17" s="66">
        <v>0</v>
      </c>
      <c r="X17" s="66">
        <v>0</v>
      </c>
      <c r="Y17" s="66">
        <v>0</v>
      </c>
    </row>
    <row r="18" spans="1:25">
      <c r="A18" s="60">
        <v>15</v>
      </c>
      <c r="B18" s="31">
        <f>'STUDENT-LIST'!B43</f>
        <v>0</v>
      </c>
      <c r="C18" s="60">
        <f>'STUDENT-LIST'!C43</f>
        <v>0</v>
      </c>
      <c r="D18" s="66">
        <v>0</v>
      </c>
      <c r="E18" s="66">
        <v>0</v>
      </c>
      <c r="F18" s="66">
        <v>0</v>
      </c>
      <c r="G18" s="66">
        <v>0</v>
      </c>
      <c r="H18" s="66">
        <v>0</v>
      </c>
      <c r="I18" s="66">
        <v>0</v>
      </c>
      <c r="J18" s="66">
        <v>0</v>
      </c>
      <c r="K18" s="66">
        <v>0</v>
      </c>
      <c r="L18" s="66">
        <v>0</v>
      </c>
      <c r="M18" s="66">
        <v>0</v>
      </c>
      <c r="N18" s="66">
        <v>0</v>
      </c>
      <c r="O18" s="66">
        <v>0</v>
      </c>
      <c r="P18" s="66">
        <v>0</v>
      </c>
      <c r="Q18" s="66">
        <v>0</v>
      </c>
      <c r="R18" s="66">
        <v>0</v>
      </c>
      <c r="S18" s="66">
        <v>0</v>
      </c>
      <c r="T18" s="66">
        <v>0</v>
      </c>
      <c r="U18" s="66">
        <v>0</v>
      </c>
      <c r="V18" s="66">
        <v>0</v>
      </c>
      <c r="W18" s="66">
        <v>0</v>
      </c>
      <c r="X18" s="66">
        <v>0</v>
      </c>
      <c r="Y18" s="66">
        <v>0</v>
      </c>
    </row>
    <row r="19" spans="1:25">
      <c r="A19" s="60">
        <v>16</v>
      </c>
      <c r="B19" s="31">
        <f>'STUDENT-LIST'!B44</f>
        <v>0</v>
      </c>
      <c r="C19" s="60">
        <f>'STUDENT-LIST'!C44</f>
        <v>0</v>
      </c>
      <c r="D19" s="66">
        <v>0</v>
      </c>
      <c r="E19" s="66">
        <v>0</v>
      </c>
      <c r="F19" s="66">
        <v>0</v>
      </c>
      <c r="G19" s="66">
        <v>0</v>
      </c>
      <c r="H19" s="66">
        <v>0</v>
      </c>
      <c r="I19" s="66">
        <v>0</v>
      </c>
      <c r="J19" s="66">
        <v>0</v>
      </c>
      <c r="K19" s="66">
        <v>0</v>
      </c>
      <c r="L19" s="66">
        <v>0</v>
      </c>
      <c r="M19" s="66">
        <v>0</v>
      </c>
      <c r="N19" s="66">
        <v>0</v>
      </c>
      <c r="O19" s="66">
        <v>0</v>
      </c>
      <c r="P19" s="66">
        <v>0</v>
      </c>
      <c r="Q19" s="66">
        <v>0</v>
      </c>
      <c r="R19" s="66">
        <v>0</v>
      </c>
      <c r="S19" s="66">
        <v>0</v>
      </c>
      <c r="T19" s="66">
        <v>0</v>
      </c>
      <c r="U19" s="66">
        <v>0</v>
      </c>
      <c r="V19" s="66">
        <v>0</v>
      </c>
      <c r="W19" s="66">
        <v>0</v>
      </c>
      <c r="X19" s="66">
        <v>0</v>
      </c>
      <c r="Y19" s="66">
        <v>0</v>
      </c>
    </row>
    <row r="20" spans="1:25">
      <c r="A20" s="60">
        <v>17</v>
      </c>
      <c r="B20" s="31">
        <f>'STUDENT-LIST'!B45</f>
        <v>0</v>
      </c>
      <c r="C20" s="60">
        <f>'STUDENT-LIST'!C45</f>
        <v>0</v>
      </c>
      <c r="D20" s="66">
        <v>0</v>
      </c>
      <c r="E20" s="66">
        <v>0</v>
      </c>
      <c r="F20" s="66">
        <v>0</v>
      </c>
      <c r="G20" s="66">
        <v>0</v>
      </c>
      <c r="H20" s="66">
        <v>0</v>
      </c>
      <c r="I20" s="66">
        <v>0</v>
      </c>
      <c r="J20" s="66">
        <v>0</v>
      </c>
      <c r="K20" s="66">
        <v>0</v>
      </c>
      <c r="L20" s="66">
        <v>0</v>
      </c>
      <c r="M20" s="66">
        <v>0</v>
      </c>
      <c r="N20" s="66">
        <v>0</v>
      </c>
      <c r="O20" s="66">
        <v>0</v>
      </c>
      <c r="P20" s="66">
        <v>0</v>
      </c>
      <c r="Q20" s="66">
        <v>0</v>
      </c>
      <c r="R20" s="66">
        <v>0</v>
      </c>
      <c r="S20" s="66">
        <v>0</v>
      </c>
      <c r="T20" s="66">
        <v>0</v>
      </c>
      <c r="U20" s="66">
        <v>0</v>
      </c>
      <c r="V20" s="66">
        <v>0</v>
      </c>
      <c r="W20" s="66">
        <v>0</v>
      </c>
      <c r="X20" s="66">
        <v>0</v>
      </c>
      <c r="Y20" s="66">
        <v>0</v>
      </c>
    </row>
    <row r="21" spans="1:25">
      <c r="A21" s="60">
        <v>18</v>
      </c>
      <c r="B21" s="31">
        <f>'STUDENT-LIST'!B46</f>
        <v>0</v>
      </c>
      <c r="C21" s="60">
        <f>'STUDENT-LIST'!C46</f>
        <v>0</v>
      </c>
      <c r="D21" s="66">
        <v>0</v>
      </c>
      <c r="E21" s="66">
        <v>0</v>
      </c>
      <c r="F21" s="66">
        <v>0</v>
      </c>
      <c r="G21" s="66">
        <v>0</v>
      </c>
      <c r="H21" s="66">
        <v>0</v>
      </c>
      <c r="I21" s="66">
        <v>0</v>
      </c>
      <c r="J21" s="66">
        <v>0</v>
      </c>
      <c r="K21" s="66">
        <v>0</v>
      </c>
      <c r="L21" s="66">
        <v>0</v>
      </c>
      <c r="M21" s="66">
        <v>0</v>
      </c>
      <c r="N21" s="66">
        <v>0</v>
      </c>
      <c r="O21" s="66">
        <v>0</v>
      </c>
      <c r="P21" s="66">
        <v>0</v>
      </c>
      <c r="Q21" s="66">
        <v>0</v>
      </c>
      <c r="R21" s="66">
        <v>0</v>
      </c>
      <c r="S21" s="66">
        <v>0</v>
      </c>
      <c r="T21" s="66">
        <v>0</v>
      </c>
      <c r="U21" s="66">
        <v>0</v>
      </c>
      <c r="V21" s="66">
        <v>0</v>
      </c>
      <c r="W21" s="66">
        <v>0</v>
      </c>
      <c r="X21" s="66">
        <v>0</v>
      </c>
      <c r="Y21" s="66">
        <v>0</v>
      </c>
    </row>
    <row r="22" spans="1:25">
      <c r="A22" s="60">
        <v>19</v>
      </c>
      <c r="B22" s="31">
        <f>'STUDENT-LIST'!B47</f>
        <v>0</v>
      </c>
      <c r="C22" s="60">
        <f>'STUDENT-LIST'!C47</f>
        <v>0</v>
      </c>
      <c r="D22" s="66">
        <v>0</v>
      </c>
      <c r="E22" s="66">
        <v>0</v>
      </c>
      <c r="F22" s="66">
        <v>0</v>
      </c>
      <c r="G22" s="66">
        <v>0</v>
      </c>
      <c r="H22" s="66">
        <v>0</v>
      </c>
      <c r="I22" s="66">
        <v>0</v>
      </c>
      <c r="J22" s="66">
        <v>0</v>
      </c>
      <c r="K22" s="66">
        <v>0</v>
      </c>
      <c r="L22" s="66">
        <v>0</v>
      </c>
      <c r="M22" s="66">
        <v>0</v>
      </c>
      <c r="N22" s="66">
        <v>0</v>
      </c>
      <c r="O22" s="66">
        <v>0</v>
      </c>
      <c r="P22" s="66">
        <v>0</v>
      </c>
      <c r="Q22" s="66">
        <v>0</v>
      </c>
      <c r="R22" s="66">
        <v>0</v>
      </c>
      <c r="S22" s="66">
        <v>0</v>
      </c>
      <c r="T22" s="66">
        <v>0</v>
      </c>
      <c r="U22" s="66">
        <v>0</v>
      </c>
      <c r="V22" s="66">
        <v>0</v>
      </c>
      <c r="W22" s="66">
        <v>0</v>
      </c>
      <c r="X22" s="66">
        <v>0</v>
      </c>
      <c r="Y22" s="66">
        <v>0</v>
      </c>
    </row>
    <row r="23" spans="1:25">
      <c r="A23" s="60">
        <v>20</v>
      </c>
      <c r="B23" s="31">
        <f>'STUDENT-LIST'!B48</f>
        <v>0</v>
      </c>
      <c r="C23" s="60">
        <f>'STUDENT-LIST'!C48</f>
        <v>0</v>
      </c>
      <c r="D23" s="66">
        <v>0</v>
      </c>
      <c r="E23" s="66">
        <v>0</v>
      </c>
      <c r="F23" s="66">
        <v>0</v>
      </c>
      <c r="G23" s="66">
        <v>0</v>
      </c>
      <c r="H23" s="66">
        <v>0</v>
      </c>
      <c r="I23" s="66">
        <v>0</v>
      </c>
      <c r="J23" s="66">
        <v>0</v>
      </c>
      <c r="K23" s="66">
        <v>0</v>
      </c>
      <c r="L23" s="66">
        <v>0</v>
      </c>
      <c r="M23" s="66">
        <v>0</v>
      </c>
      <c r="N23" s="66">
        <v>0</v>
      </c>
      <c r="O23" s="66">
        <v>0</v>
      </c>
      <c r="P23" s="66">
        <v>0</v>
      </c>
      <c r="Q23" s="66">
        <v>0</v>
      </c>
      <c r="R23" s="66">
        <v>0</v>
      </c>
      <c r="S23" s="66">
        <v>0</v>
      </c>
      <c r="T23" s="66">
        <v>0</v>
      </c>
      <c r="U23" s="66">
        <v>0</v>
      </c>
      <c r="V23" s="66">
        <v>0</v>
      </c>
      <c r="W23" s="66">
        <v>0</v>
      </c>
      <c r="X23" s="66">
        <v>0</v>
      </c>
      <c r="Y23" s="66">
        <v>0</v>
      </c>
    </row>
    <row r="24" spans="1:25">
      <c r="A24" s="60">
        <v>21</v>
      </c>
      <c r="B24" s="31">
        <f>'STUDENT-LIST'!B49</f>
        <v>0</v>
      </c>
      <c r="C24" s="60">
        <f>'STUDENT-LIST'!C49</f>
        <v>0</v>
      </c>
      <c r="D24" s="66">
        <v>0</v>
      </c>
      <c r="E24" s="66">
        <v>0</v>
      </c>
      <c r="F24" s="66">
        <v>0</v>
      </c>
      <c r="G24" s="66">
        <v>0</v>
      </c>
      <c r="H24" s="66">
        <v>0</v>
      </c>
      <c r="I24" s="66">
        <v>0</v>
      </c>
      <c r="J24" s="66">
        <v>0</v>
      </c>
      <c r="K24" s="66">
        <v>0</v>
      </c>
      <c r="L24" s="66">
        <v>0</v>
      </c>
      <c r="M24" s="66">
        <v>0</v>
      </c>
      <c r="N24" s="66">
        <v>0</v>
      </c>
      <c r="O24" s="66">
        <v>0</v>
      </c>
      <c r="P24" s="66">
        <v>0</v>
      </c>
      <c r="Q24" s="66">
        <v>0</v>
      </c>
      <c r="R24" s="66">
        <v>0</v>
      </c>
      <c r="S24" s="66">
        <v>0</v>
      </c>
      <c r="T24" s="66">
        <v>0</v>
      </c>
      <c r="U24" s="66">
        <v>0</v>
      </c>
      <c r="V24" s="66">
        <v>0</v>
      </c>
      <c r="W24" s="66">
        <v>0</v>
      </c>
      <c r="X24" s="66">
        <v>0</v>
      </c>
      <c r="Y24" s="66">
        <v>0</v>
      </c>
    </row>
    <row r="25" spans="1:25">
      <c r="A25" s="60">
        <v>22</v>
      </c>
      <c r="B25" s="31">
        <f>'STUDENT-LIST'!B50</f>
        <v>0</v>
      </c>
      <c r="C25" s="60">
        <f>'STUDENT-LIST'!C50</f>
        <v>0</v>
      </c>
      <c r="D25" s="66">
        <v>0</v>
      </c>
      <c r="E25" s="66">
        <v>0</v>
      </c>
      <c r="F25" s="66">
        <v>0</v>
      </c>
      <c r="G25" s="66">
        <v>0</v>
      </c>
      <c r="H25" s="66">
        <v>0</v>
      </c>
      <c r="I25" s="66">
        <v>0</v>
      </c>
      <c r="J25" s="66">
        <v>0</v>
      </c>
      <c r="K25" s="66">
        <v>0</v>
      </c>
      <c r="L25" s="66">
        <v>0</v>
      </c>
      <c r="M25" s="66">
        <v>0</v>
      </c>
      <c r="N25" s="66">
        <v>0</v>
      </c>
      <c r="O25" s="66">
        <v>0</v>
      </c>
      <c r="P25" s="66">
        <v>0</v>
      </c>
      <c r="Q25" s="66">
        <v>0</v>
      </c>
      <c r="R25" s="66">
        <v>0</v>
      </c>
      <c r="S25" s="66">
        <v>0</v>
      </c>
      <c r="T25" s="66">
        <v>0</v>
      </c>
      <c r="U25" s="66">
        <v>0</v>
      </c>
      <c r="V25" s="66">
        <v>0</v>
      </c>
      <c r="W25" s="66">
        <v>0</v>
      </c>
      <c r="X25" s="66">
        <v>0</v>
      </c>
      <c r="Y25" s="66">
        <v>0</v>
      </c>
    </row>
    <row r="26" spans="1:25">
      <c r="A26" s="60">
        <v>23</v>
      </c>
      <c r="B26" s="31">
        <f>'STUDENT-LIST'!B51</f>
        <v>0</v>
      </c>
      <c r="C26" s="60">
        <f>'STUDENT-LIST'!C51</f>
        <v>0</v>
      </c>
      <c r="D26" s="66">
        <v>0</v>
      </c>
      <c r="E26" s="66">
        <v>0</v>
      </c>
      <c r="F26" s="66">
        <v>0</v>
      </c>
      <c r="G26" s="66">
        <v>0</v>
      </c>
      <c r="H26" s="66">
        <v>0</v>
      </c>
      <c r="I26" s="66">
        <v>0</v>
      </c>
      <c r="J26" s="66">
        <v>0</v>
      </c>
      <c r="K26" s="66">
        <v>0</v>
      </c>
      <c r="L26" s="66">
        <v>0</v>
      </c>
      <c r="M26" s="66">
        <v>0</v>
      </c>
      <c r="N26" s="66">
        <v>0</v>
      </c>
      <c r="O26" s="66">
        <v>0</v>
      </c>
      <c r="P26" s="66">
        <v>0</v>
      </c>
      <c r="Q26" s="66">
        <v>0</v>
      </c>
      <c r="R26" s="66">
        <v>0</v>
      </c>
      <c r="S26" s="66">
        <v>0</v>
      </c>
      <c r="T26" s="66">
        <v>0</v>
      </c>
      <c r="U26" s="66">
        <v>0</v>
      </c>
      <c r="V26" s="66">
        <v>0</v>
      </c>
      <c r="W26" s="66">
        <v>0</v>
      </c>
      <c r="X26" s="66">
        <v>0</v>
      </c>
      <c r="Y26" s="66">
        <v>0</v>
      </c>
    </row>
    <row r="27" spans="1:25">
      <c r="A27" s="60">
        <v>24</v>
      </c>
      <c r="B27" s="31">
        <f>'STUDENT-LIST'!B52</f>
        <v>0</v>
      </c>
      <c r="C27" s="60">
        <f>'STUDENT-LIST'!C52</f>
        <v>0</v>
      </c>
      <c r="D27" s="66">
        <v>0</v>
      </c>
      <c r="E27" s="66">
        <v>0</v>
      </c>
      <c r="F27" s="66">
        <v>0</v>
      </c>
      <c r="G27" s="66">
        <v>0</v>
      </c>
      <c r="H27" s="66">
        <v>0</v>
      </c>
      <c r="I27" s="66">
        <v>0</v>
      </c>
      <c r="J27" s="66">
        <v>0</v>
      </c>
      <c r="K27" s="66">
        <v>0</v>
      </c>
      <c r="L27" s="66">
        <v>0</v>
      </c>
      <c r="M27" s="66">
        <v>0</v>
      </c>
      <c r="N27" s="66">
        <v>0</v>
      </c>
      <c r="O27" s="66">
        <v>0</v>
      </c>
      <c r="P27" s="66">
        <v>0</v>
      </c>
      <c r="Q27" s="66">
        <v>0</v>
      </c>
      <c r="R27" s="66">
        <v>0</v>
      </c>
      <c r="S27" s="66">
        <v>0</v>
      </c>
      <c r="T27" s="66">
        <v>0</v>
      </c>
      <c r="U27" s="66">
        <v>0</v>
      </c>
      <c r="V27" s="66">
        <v>0</v>
      </c>
      <c r="W27" s="66">
        <v>0</v>
      </c>
      <c r="X27" s="66">
        <v>0</v>
      </c>
      <c r="Y27" s="66">
        <v>0</v>
      </c>
    </row>
    <row r="28" spans="1:25">
      <c r="A28" s="60">
        <v>25</v>
      </c>
      <c r="B28" s="31">
        <f>'STUDENT-LIST'!B53</f>
        <v>0</v>
      </c>
      <c r="C28" s="60">
        <f>'STUDENT-LIST'!C53</f>
        <v>0</v>
      </c>
      <c r="D28" s="66">
        <v>0</v>
      </c>
      <c r="E28" s="66">
        <v>0</v>
      </c>
      <c r="F28" s="66">
        <v>0</v>
      </c>
      <c r="G28" s="66">
        <v>0</v>
      </c>
      <c r="H28" s="66">
        <v>0</v>
      </c>
      <c r="I28" s="66">
        <v>0</v>
      </c>
      <c r="J28" s="66">
        <v>0</v>
      </c>
      <c r="K28" s="66">
        <v>0</v>
      </c>
      <c r="L28" s="66">
        <v>0</v>
      </c>
      <c r="M28" s="66">
        <v>0</v>
      </c>
      <c r="N28" s="66">
        <v>0</v>
      </c>
      <c r="O28" s="66">
        <v>0</v>
      </c>
      <c r="P28" s="66">
        <v>0</v>
      </c>
      <c r="Q28" s="66">
        <v>0</v>
      </c>
      <c r="R28" s="66">
        <v>0</v>
      </c>
      <c r="S28" s="66">
        <v>0</v>
      </c>
      <c r="T28" s="66">
        <v>0</v>
      </c>
      <c r="U28" s="66">
        <v>0</v>
      </c>
      <c r="V28" s="66">
        <v>0</v>
      </c>
      <c r="W28" s="66">
        <v>0</v>
      </c>
      <c r="X28" s="66">
        <v>0</v>
      </c>
      <c r="Y28" s="66">
        <v>0</v>
      </c>
    </row>
    <row r="29" spans="1:25">
      <c r="A29" s="60">
        <v>26</v>
      </c>
      <c r="B29" s="31">
        <f>'STUDENT-LIST'!B54</f>
        <v>0</v>
      </c>
      <c r="C29" s="60">
        <f>'STUDENT-LIST'!C54</f>
        <v>0</v>
      </c>
      <c r="D29" s="66">
        <v>0</v>
      </c>
      <c r="E29" s="66">
        <v>0</v>
      </c>
      <c r="F29" s="66">
        <v>0</v>
      </c>
      <c r="G29" s="66">
        <v>0</v>
      </c>
      <c r="H29" s="66">
        <v>0</v>
      </c>
      <c r="I29" s="66">
        <v>0</v>
      </c>
      <c r="J29" s="66">
        <v>0</v>
      </c>
      <c r="K29" s="66">
        <v>0</v>
      </c>
      <c r="L29" s="66">
        <v>0</v>
      </c>
      <c r="M29" s="66">
        <v>0</v>
      </c>
      <c r="N29" s="66">
        <v>0</v>
      </c>
      <c r="O29" s="66">
        <v>0</v>
      </c>
      <c r="P29" s="66">
        <v>0</v>
      </c>
      <c r="Q29" s="66">
        <v>0</v>
      </c>
      <c r="R29" s="66">
        <v>0</v>
      </c>
      <c r="S29" s="66">
        <v>0</v>
      </c>
      <c r="T29" s="66">
        <v>0</v>
      </c>
      <c r="U29" s="66">
        <v>0</v>
      </c>
      <c r="V29" s="66">
        <v>0</v>
      </c>
      <c r="W29" s="66">
        <v>0</v>
      </c>
      <c r="X29" s="66">
        <v>0</v>
      </c>
      <c r="Y29" s="66">
        <v>0</v>
      </c>
    </row>
    <row r="30" spans="1:25">
      <c r="A30" s="60">
        <v>27</v>
      </c>
      <c r="B30" s="31">
        <f>'STUDENT-LIST'!B55</f>
        <v>0</v>
      </c>
      <c r="C30" s="60">
        <f>'STUDENT-LIST'!C55</f>
        <v>0</v>
      </c>
      <c r="D30" s="66">
        <v>0</v>
      </c>
      <c r="E30" s="66">
        <v>0</v>
      </c>
      <c r="F30" s="66">
        <v>0</v>
      </c>
      <c r="G30" s="66">
        <v>0</v>
      </c>
      <c r="H30" s="66">
        <v>0</v>
      </c>
      <c r="I30" s="66">
        <v>0</v>
      </c>
      <c r="J30" s="66">
        <v>0</v>
      </c>
      <c r="K30" s="66">
        <v>0</v>
      </c>
      <c r="L30" s="66">
        <v>0</v>
      </c>
      <c r="M30" s="66">
        <v>0</v>
      </c>
      <c r="N30" s="66">
        <v>0</v>
      </c>
      <c r="O30" s="66">
        <v>0</v>
      </c>
      <c r="P30" s="66">
        <v>0</v>
      </c>
      <c r="Q30" s="66">
        <v>0</v>
      </c>
      <c r="R30" s="66">
        <v>0</v>
      </c>
      <c r="S30" s="66">
        <v>0</v>
      </c>
      <c r="T30" s="66">
        <v>0</v>
      </c>
      <c r="U30" s="66">
        <v>0</v>
      </c>
      <c r="V30" s="66">
        <v>0</v>
      </c>
      <c r="W30" s="66">
        <v>0</v>
      </c>
      <c r="X30" s="66">
        <v>0</v>
      </c>
      <c r="Y30" s="66">
        <v>0</v>
      </c>
    </row>
    <row r="31" spans="1:25">
      <c r="A31" s="60">
        <v>28</v>
      </c>
      <c r="B31" s="31">
        <f>'STUDENT-LIST'!B56</f>
        <v>0</v>
      </c>
      <c r="C31" s="60">
        <f>'STUDENT-LIST'!C56</f>
        <v>0</v>
      </c>
      <c r="D31" s="66">
        <v>0</v>
      </c>
      <c r="E31" s="66">
        <v>0</v>
      </c>
      <c r="F31" s="66">
        <v>0</v>
      </c>
      <c r="G31" s="66">
        <v>0</v>
      </c>
      <c r="H31" s="66">
        <v>0</v>
      </c>
      <c r="I31" s="66">
        <v>0</v>
      </c>
      <c r="J31" s="66">
        <v>0</v>
      </c>
      <c r="K31" s="66">
        <v>0</v>
      </c>
      <c r="L31" s="66">
        <v>0</v>
      </c>
      <c r="M31" s="66">
        <v>0</v>
      </c>
      <c r="N31" s="66">
        <v>0</v>
      </c>
      <c r="O31" s="66">
        <v>0</v>
      </c>
      <c r="P31" s="66">
        <v>0</v>
      </c>
      <c r="Q31" s="66">
        <v>0</v>
      </c>
      <c r="R31" s="66">
        <v>0</v>
      </c>
      <c r="S31" s="66">
        <v>0</v>
      </c>
      <c r="T31" s="66">
        <v>0</v>
      </c>
      <c r="U31" s="66">
        <v>0</v>
      </c>
      <c r="V31" s="66">
        <v>0</v>
      </c>
      <c r="W31" s="66">
        <v>0</v>
      </c>
      <c r="X31" s="66">
        <v>0</v>
      </c>
      <c r="Y31" s="66">
        <v>0</v>
      </c>
    </row>
    <row r="32" spans="1:25">
      <c r="A32" s="60">
        <v>29</v>
      </c>
      <c r="B32" s="31">
        <f>'STUDENT-LIST'!B57</f>
        <v>0</v>
      </c>
      <c r="C32" s="60">
        <f>'STUDENT-LIST'!C57</f>
        <v>0</v>
      </c>
      <c r="D32" s="66">
        <v>0</v>
      </c>
      <c r="E32" s="66">
        <v>0</v>
      </c>
      <c r="F32" s="66">
        <v>0</v>
      </c>
      <c r="G32" s="66">
        <v>0</v>
      </c>
      <c r="H32" s="66">
        <v>0</v>
      </c>
      <c r="I32" s="66">
        <v>0</v>
      </c>
      <c r="J32" s="66">
        <v>0</v>
      </c>
      <c r="K32" s="66">
        <v>0</v>
      </c>
      <c r="L32" s="66">
        <v>0</v>
      </c>
      <c r="M32" s="66">
        <v>0</v>
      </c>
      <c r="N32" s="66">
        <v>0</v>
      </c>
      <c r="O32" s="66">
        <v>0</v>
      </c>
      <c r="P32" s="66">
        <v>0</v>
      </c>
      <c r="Q32" s="66">
        <v>0</v>
      </c>
      <c r="R32" s="66">
        <v>0</v>
      </c>
      <c r="S32" s="66">
        <v>0</v>
      </c>
      <c r="T32" s="66">
        <v>0</v>
      </c>
      <c r="U32" s="66">
        <v>0</v>
      </c>
      <c r="V32" s="66">
        <v>0</v>
      </c>
      <c r="W32" s="66">
        <v>0</v>
      </c>
      <c r="X32" s="66">
        <v>0</v>
      </c>
      <c r="Y32" s="66">
        <v>0</v>
      </c>
    </row>
    <row r="33" spans="1:25">
      <c r="A33" s="60">
        <v>30</v>
      </c>
      <c r="B33" s="31">
        <f>'STUDENT-LIST'!B58</f>
        <v>0</v>
      </c>
      <c r="C33" s="60">
        <f>'STUDENT-LIST'!C58</f>
        <v>0</v>
      </c>
      <c r="D33" s="66">
        <v>0</v>
      </c>
      <c r="E33" s="66">
        <v>0</v>
      </c>
      <c r="F33" s="66">
        <v>0</v>
      </c>
      <c r="G33" s="66">
        <v>0</v>
      </c>
      <c r="H33" s="66">
        <v>0</v>
      </c>
      <c r="I33" s="66">
        <v>0</v>
      </c>
      <c r="J33" s="66">
        <v>0</v>
      </c>
      <c r="K33" s="66">
        <v>0</v>
      </c>
      <c r="L33" s="66">
        <v>0</v>
      </c>
      <c r="M33" s="66">
        <v>0</v>
      </c>
      <c r="N33" s="66">
        <v>0</v>
      </c>
      <c r="O33" s="66">
        <v>0</v>
      </c>
      <c r="P33" s="66">
        <v>0</v>
      </c>
      <c r="Q33" s="66">
        <v>0</v>
      </c>
      <c r="R33" s="66">
        <v>0</v>
      </c>
      <c r="S33" s="66">
        <v>0</v>
      </c>
      <c r="T33" s="66">
        <v>0</v>
      </c>
      <c r="U33" s="66">
        <v>0</v>
      </c>
      <c r="V33" s="66">
        <v>0</v>
      </c>
      <c r="W33" s="66">
        <v>0</v>
      </c>
      <c r="X33" s="66">
        <v>0</v>
      </c>
      <c r="Y33" s="66">
        <v>0</v>
      </c>
    </row>
    <row r="34" spans="1:25">
      <c r="A34" s="60">
        <v>31</v>
      </c>
      <c r="B34" s="31">
        <f>'STUDENT-LIST'!B59</f>
        <v>0</v>
      </c>
      <c r="C34" s="60">
        <f>'STUDENT-LIST'!C59</f>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0</v>
      </c>
      <c r="U34" s="66">
        <v>0</v>
      </c>
      <c r="V34" s="66">
        <v>0</v>
      </c>
      <c r="W34" s="66">
        <v>0</v>
      </c>
      <c r="X34" s="66">
        <v>0</v>
      </c>
      <c r="Y34" s="66">
        <v>0</v>
      </c>
    </row>
    <row r="35" spans="1:25">
      <c r="A35" s="60">
        <v>32</v>
      </c>
      <c r="B35" s="31">
        <f>'STUDENT-LIST'!B60</f>
        <v>0</v>
      </c>
      <c r="C35" s="60">
        <f>'STUDENT-LIST'!C60</f>
        <v>0</v>
      </c>
      <c r="D35" s="66">
        <v>0</v>
      </c>
      <c r="E35" s="66">
        <v>0</v>
      </c>
      <c r="F35" s="66">
        <v>0</v>
      </c>
      <c r="G35" s="66">
        <v>0</v>
      </c>
      <c r="H35" s="66">
        <v>0</v>
      </c>
      <c r="I35" s="66">
        <v>0</v>
      </c>
      <c r="J35" s="66">
        <v>0</v>
      </c>
      <c r="K35" s="66">
        <v>0</v>
      </c>
      <c r="L35" s="66">
        <v>0</v>
      </c>
      <c r="M35" s="66">
        <v>0</v>
      </c>
      <c r="N35" s="66">
        <v>0</v>
      </c>
      <c r="O35" s="66">
        <v>0</v>
      </c>
      <c r="P35" s="66">
        <v>0</v>
      </c>
      <c r="Q35" s="66">
        <v>0</v>
      </c>
      <c r="R35" s="66">
        <v>0</v>
      </c>
      <c r="S35" s="66">
        <v>0</v>
      </c>
      <c r="T35" s="66">
        <v>0</v>
      </c>
      <c r="U35" s="66">
        <v>0</v>
      </c>
      <c r="V35" s="66">
        <v>0</v>
      </c>
      <c r="W35" s="66">
        <v>0</v>
      </c>
      <c r="X35" s="66">
        <v>0</v>
      </c>
      <c r="Y35" s="66">
        <v>0</v>
      </c>
    </row>
    <row r="36" spans="1:25">
      <c r="A36" s="60">
        <v>33</v>
      </c>
      <c r="B36" s="31">
        <f>'STUDENT-LIST'!B61</f>
        <v>0</v>
      </c>
      <c r="C36" s="60">
        <f>'STUDENT-LIST'!C61</f>
        <v>0</v>
      </c>
      <c r="D36" s="66">
        <v>0</v>
      </c>
      <c r="E36" s="66">
        <v>0</v>
      </c>
      <c r="F36" s="66">
        <v>0</v>
      </c>
      <c r="G36" s="66">
        <v>0</v>
      </c>
      <c r="H36" s="66">
        <v>0</v>
      </c>
      <c r="I36" s="66">
        <v>0</v>
      </c>
      <c r="J36" s="66">
        <v>0</v>
      </c>
      <c r="K36" s="66">
        <v>0</v>
      </c>
      <c r="L36" s="66">
        <v>0</v>
      </c>
      <c r="M36" s="66">
        <v>0</v>
      </c>
      <c r="N36" s="66">
        <v>0</v>
      </c>
      <c r="O36" s="66">
        <v>0</v>
      </c>
      <c r="P36" s="66">
        <v>0</v>
      </c>
      <c r="Q36" s="66">
        <v>0</v>
      </c>
      <c r="R36" s="66">
        <v>0</v>
      </c>
      <c r="S36" s="66">
        <v>0</v>
      </c>
      <c r="T36" s="66">
        <v>0</v>
      </c>
      <c r="U36" s="66">
        <v>0</v>
      </c>
      <c r="V36" s="66">
        <v>0</v>
      </c>
      <c r="W36" s="66">
        <v>0</v>
      </c>
      <c r="X36" s="66">
        <v>0</v>
      </c>
      <c r="Y36" s="66">
        <v>0</v>
      </c>
    </row>
    <row r="37" spans="1:25">
      <c r="A37" s="60">
        <v>34</v>
      </c>
      <c r="B37" s="31">
        <f>'STUDENT-LIST'!B62</f>
        <v>0</v>
      </c>
      <c r="C37" s="60">
        <f>'STUDENT-LIST'!C62</f>
        <v>0</v>
      </c>
      <c r="D37" s="66">
        <v>0</v>
      </c>
      <c r="E37" s="66">
        <v>0</v>
      </c>
      <c r="F37" s="66">
        <v>0</v>
      </c>
      <c r="G37" s="66">
        <v>0</v>
      </c>
      <c r="H37" s="66">
        <v>0</v>
      </c>
      <c r="I37" s="66">
        <v>0</v>
      </c>
      <c r="J37" s="66">
        <v>0</v>
      </c>
      <c r="K37" s="66">
        <v>0</v>
      </c>
      <c r="L37" s="66">
        <v>0</v>
      </c>
      <c r="M37" s="66">
        <v>0</v>
      </c>
      <c r="N37" s="66">
        <v>0</v>
      </c>
      <c r="O37" s="66">
        <v>0</v>
      </c>
      <c r="P37" s="66">
        <v>0</v>
      </c>
      <c r="Q37" s="66">
        <v>0</v>
      </c>
      <c r="R37" s="66">
        <v>0</v>
      </c>
      <c r="S37" s="66">
        <v>0</v>
      </c>
      <c r="T37" s="66">
        <v>0</v>
      </c>
      <c r="U37" s="66">
        <v>0</v>
      </c>
      <c r="V37" s="66">
        <v>0</v>
      </c>
      <c r="W37" s="66">
        <v>0</v>
      </c>
      <c r="X37" s="66">
        <v>0</v>
      </c>
      <c r="Y37" s="66">
        <v>0</v>
      </c>
    </row>
    <row r="38" spans="1:25">
      <c r="A38" s="60">
        <v>35</v>
      </c>
      <c r="B38" s="31">
        <f>'STUDENT-LIST'!B63</f>
        <v>0</v>
      </c>
      <c r="C38" s="60">
        <f>'STUDENT-LIST'!C63</f>
        <v>0</v>
      </c>
      <c r="D38" s="66">
        <v>0</v>
      </c>
      <c r="E38" s="66">
        <v>0</v>
      </c>
      <c r="F38" s="66">
        <v>0</v>
      </c>
      <c r="G38" s="66">
        <v>0</v>
      </c>
      <c r="H38" s="66">
        <v>0</v>
      </c>
      <c r="I38" s="66">
        <v>0</v>
      </c>
      <c r="J38" s="66">
        <v>0</v>
      </c>
      <c r="K38" s="66">
        <v>0</v>
      </c>
      <c r="L38" s="66">
        <v>0</v>
      </c>
      <c r="M38" s="66">
        <v>0</v>
      </c>
      <c r="N38" s="66">
        <v>0</v>
      </c>
      <c r="O38" s="66">
        <v>0</v>
      </c>
      <c r="P38" s="66">
        <v>0</v>
      </c>
      <c r="Q38" s="66">
        <v>0</v>
      </c>
      <c r="R38" s="66">
        <v>0</v>
      </c>
      <c r="S38" s="66">
        <v>0</v>
      </c>
      <c r="T38" s="66">
        <v>0</v>
      </c>
      <c r="U38" s="66">
        <v>0</v>
      </c>
      <c r="V38" s="66">
        <v>0</v>
      </c>
      <c r="W38" s="66">
        <v>0</v>
      </c>
      <c r="X38" s="66">
        <v>0</v>
      </c>
      <c r="Y38" s="66">
        <v>0</v>
      </c>
    </row>
    <row r="39" spans="1:25">
      <c r="A39" s="60">
        <v>36</v>
      </c>
      <c r="B39" s="31">
        <f>'STUDENT-LIST'!B64</f>
        <v>0</v>
      </c>
      <c r="C39" s="60">
        <f>'STUDENT-LIST'!C64</f>
        <v>0</v>
      </c>
      <c r="D39" s="66">
        <v>0</v>
      </c>
      <c r="E39" s="66">
        <v>0</v>
      </c>
      <c r="F39" s="66">
        <v>0</v>
      </c>
      <c r="G39" s="66">
        <v>0</v>
      </c>
      <c r="H39" s="66">
        <v>0</v>
      </c>
      <c r="I39" s="66">
        <v>0</v>
      </c>
      <c r="J39" s="66">
        <v>0</v>
      </c>
      <c r="K39" s="66">
        <v>0</v>
      </c>
      <c r="L39" s="66">
        <v>0</v>
      </c>
      <c r="M39" s="66">
        <v>0</v>
      </c>
      <c r="N39" s="66">
        <v>0</v>
      </c>
      <c r="O39" s="66">
        <v>0</v>
      </c>
      <c r="P39" s="66">
        <v>0</v>
      </c>
      <c r="Q39" s="66">
        <v>0</v>
      </c>
      <c r="R39" s="66">
        <v>0</v>
      </c>
      <c r="S39" s="66">
        <v>0</v>
      </c>
      <c r="T39" s="66">
        <v>0</v>
      </c>
      <c r="U39" s="66">
        <v>0</v>
      </c>
      <c r="V39" s="66">
        <v>0</v>
      </c>
      <c r="W39" s="66">
        <v>0</v>
      </c>
      <c r="X39" s="66">
        <v>0</v>
      </c>
      <c r="Y39" s="66">
        <v>0</v>
      </c>
    </row>
    <row r="40" spans="1:25">
      <c r="A40" s="60">
        <v>37</v>
      </c>
      <c r="B40" s="31">
        <f>'STUDENT-LIST'!B65</f>
        <v>0</v>
      </c>
      <c r="C40" s="60">
        <f>'STUDENT-LIST'!C65</f>
        <v>0</v>
      </c>
      <c r="D40" s="66">
        <v>0</v>
      </c>
      <c r="E40" s="66">
        <v>0</v>
      </c>
      <c r="F40" s="66">
        <v>0</v>
      </c>
      <c r="G40" s="66">
        <v>0</v>
      </c>
      <c r="H40" s="66">
        <v>0</v>
      </c>
      <c r="I40" s="66">
        <v>0</v>
      </c>
      <c r="J40" s="66">
        <v>0</v>
      </c>
      <c r="K40" s="66">
        <v>0</v>
      </c>
      <c r="L40" s="66">
        <v>0</v>
      </c>
      <c r="M40" s="66">
        <v>0</v>
      </c>
      <c r="N40" s="66">
        <v>0</v>
      </c>
      <c r="O40" s="66">
        <v>0</v>
      </c>
      <c r="P40" s="66">
        <v>0</v>
      </c>
      <c r="Q40" s="66">
        <v>0</v>
      </c>
      <c r="R40" s="66">
        <v>0</v>
      </c>
      <c r="S40" s="66">
        <v>0</v>
      </c>
      <c r="T40" s="66">
        <v>0</v>
      </c>
      <c r="U40" s="66">
        <v>0</v>
      </c>
      <c r="V40" s="66">
        <v>0</v>
      </c>
      <c r="W40" s="66">
        <v>0</v>
      </c>
      <c r="X40" s="66">
        <v>0</v>
      </c>
      <c r="Y40" s="66">
        <v>0</v>
      </c>
    </row>
    <row r="41" spans="1:25">
      <c r="A41" s="60">
        <v>38</v>
      </c>
      <c r="B41" s="31">
        <f>'STUDENT-LIST'!B66</f>
        <v>0</v>
      </c>
      <c r="C41" s="60">
        <f>'STUDENT-LIST'!C66</f>
        <v>0</v>
      </c>
      <c r="D41" s="66">
        <v>0</v>
      </c>
      <c r="E41" s="66">
        <v>0</v>
      </c>
      <c r="F41" s="66">
        <v>0</v>
      </c>
      <c r="G41" s="66">
        <v>0</v>
      </c>
      <c r="H41" s="66">
        <v>0</v>
      </c>
      <c r="I41" s="66">
        <v>0</v>
      </c>
      <c r="J41" s="66">
        <v>0</v>
      </c>
      <c r="K41" s="66">
        <v>0</v>
      </c>
      <c r="L41" s="66">
        <v>0</v>
      </c>
      <c r="M41" s="66">
        <v>0</v>
      </c>
      <c r="N41" s="66">
        <v>0</v>
      </c>
      <c r="O41" s="66">
        <v>0</v>
      </c>
      <c r="P41" s="66">
        <v>0</v>
      </c>
      <c r="Q41" s="66">
        <v>0</v>
      </c>
      <c r="R41" s="66">
        <v>0</v>
      </c>
      <c r="S41" s="66">
        <v>0</v>
      </c>
      <c r="T41" s="66">
        <v>0</v>
      </c>
      <c r="U41" s="66">
        <v>0</v>
      </c>
      <c r="V41" s="66">
        <v>0</v>
      </c>
      <c r="W41" s="66">
        <v>0</v>
      </c>
      <c r="X41" s="66">
        <v>0</v>
      </c>
      <c r="Y41" s="66">
        <v>0</v>
      </c>
    </row>
    <row r="42" spans="1:25">
      <c r="A42" s="60">
        <v>39</v>
      </c>
      <c r="B42" s="31">
        <f>'STUDENT-LIST'!B67</f>
        <v>0</v>
      </c>
      <c r="C42" s="60">
        <f>'STUDENT-LIST'!C67</f>
        <v>0</v>
      </c>
      <c r="D42" s="66">
        <v>0</v>
      </c>
      <c r="E42" s="66">
        <v>0</v>
      </c>
      <c r="F42" s="66">
        <v>0</v>
      </c>
      <c r="G42" s="66">
        <v>0</v>
      </c>
      <c r="H42" s="66">
        <v>0</v>
      </c>
      <c r="I42" s="66">
        <v>0</v>
      </c>
      <c r="J42" s="66">
        <v>0</v>
      </c>
      <c r="K42" s="66">
        <v>0</v>
      </c>
      <c r="L42" s="66">
        <v>0</v>
      </c>
      <c r="M42" s="66">
        <v>0</v>
      </c>
      <c r="N42" s="66">
        <v>0</v>
      </c>
      <c r="O42" s="66">
        <v>0</v>
      </c>
      <c r="P42" s="66">
        <v>0</v>
      </c>
      <c r="Q42" s="66">
        <v>0</v>
      </c>
      <c r="R42" s="66">
        <v>0</v>
      </c>
      <c r="S42" s="66">
        <v>0</v>
      </c>
      <c r="T42" s="66">
        <v>0</v>
      </c>
      <c r="U42" s="66">
        <v>0</v>
      </c>
      <c r="V42" s="66">
        <v>0</v>
      </c>
      <c r="W42" s="66">
        <v>0</v>
      </c>
      <c r="X42" s="66">
        <v>0</v>
      </c>
      <c r="Y42" s="66">
        <v>0</v>
      </c>
    </row>
    <row r="43" spans="1:25">
      <c r="A43" s="60">
        <v>40</v>
      </c>
      <c r="B43" s="31">
        <f>'STUDENT-LIST'!B68</f>
        <v>0</v>
      </c>
      <c r="C43" s="60">
        <f>'STUDENT-LIST'!C68</f>
        <v>0</v>
      </c>
      <c r="D43" s="66">
        <v>0</v>
      </c>
      <c r="E43" s="66">
        <v>0</v>
      </c>
      <c r="F43" s="66">
        <v>0</v>
      </c>
      <c r="G43" s="66">
        <v>0</v>
      </c>
      <c r="H43" s="66">
        <v>0</v>
      </c>
      <c r="I43" s="66">
        <v>0</v>
      </c>
      <c r="J43" s="66">
        <v>0</v>
      </c>
      <c r="K43" s="66">
        <v>0</v>
      </c>
      <c r="L43" s="66">
        <v>0</v>
      </c>
      <c r="M43" s="66">
        <v>0</v>
      </c>
      <c r="N43" s="66">
        <v>0</v>
      </c>
      <c r="O43" s="66">
        <v>0</v>
      </c>
      <c r="P43" s="66">
        <v>0</v>
      </c>
      <c r="Q43" s="66">
        <v>0</v>
      </c>
      <c r="R43" s="66">
        <v>0</v>
      </c>
      <c r="S43" s="66">
        <v>0</v>
      </c>
      <c r="T43" s="66">
        <v>0</v>
      </c>
      <c r="U43" s="66">
        <v>0</v>
      </c>
      <c r="V43" s="66">
        <v>0</v>
      </c>
      <c r="W43" s="66">
        <v>0</v>
      </c>
      <c r="X43" s="66">
        <v>0</v>
      </c>
      <c r="Y43" s="66">
        <v>0</v>
      </c>
    </row>
    <row r="44" spans="1:25">
      <c r="A44" s="60">
        <v>41</v>
      </c>
      <c r="B44" s="31">
        <f>'STUDENT-LIST'!B69</f>
        <v>0</v>
      </c>
      <c r="C44" s="60">
        <f>'STUDENT-LIST'!C69</f>
        <v>0</v>
      </c>
      <c r="D44" s="66">
        <v>0</v>
      </c>
      <c r="E44" s="66">
        <v>0</v>
      </c>
      <c r="F44" s="66">
        <v>0</v>
      </c>
      <c r="G44" s="66">
        <v>0</v>
      </c>
      <c r="H44" s="66">
        <v>0</v>
      </c>
      <c r="I44" s="66">
        <v>0</v>
      </c>
      <c r="J44" s="66">
        <v>0</v>
      </c>
      <c r="K44" s="66">
        <v>0</v>
      </c>
      <c r="L44" s="66">
        <v>0</v>
      </c>
      <c r="M44" s="66">
        <v>0</v>
      </c>
      <c r="N44" s="66">
        <v>0</v>
      </c>
      <c r="O44" s="66">
        <v>0</v>
      </c>
      <c r="P44" s="66">
        <v>0</v>
      </c>
      <c r="Q44" s="66">
        <v>0</v>
      </c>
      <c r="R44" s="66">
        <v>0</v>
      </c>
      <c r="S44" s="66">
        <v>0</v>
      </c>
      <c r="T44" s="66">
        <v>0</v>
      </c>
      <c r="U44" s="66">
        <v>0</v>
      </c>
      <c r="V44" s="66">
        <v>0</v>
      </c>
      <c r="W44" s="66">
        <v>0</v>
      </c>
      <c r="X44" s="66">
        <v>0</v>
      </c>
      <c r="Y44" s="66">
        <v>0</v>
      </c>
    </row>
    <row r="45" spans="1:25">
      <c r="A45" s="60">
        <v>42</v>
      </c>
      <c r="B45" s="31">
        <f>'STUDENT-LIST'!B70</f>
        <v>0</v>
      </c>
      <c r="C45" s="60">
        <f>'STUDENT-LIST'!C70</f>
        <v>0</v>
      </c>
      <c r="D45" s="66">
        <v>0</v>
      </c>
      <c r="E45" s="66">
        <v>0</v>
      </c>
      <c r="F45" s="66">
        <v>0</v>
      </c>
      <c r="G45" s="66">
        <v>0</v>
      </c>
      <c r="H45" s="66">
        <v>0</v>
      </c>
      <c r="I45" s="66">
        <v>0</v>
      </c>
      <c r="J45" s="66">
        <v>0</v>
      </c>
      <c r="K45" s="66">
        <v>0</v>
      </c>
      <c r="L45" s="66">
        <v>0</v>
      </c>
      <c r="M45" s="66">
        <v>0</v>
      </c>
      <c r="N45" s="66">
        <v>0</v>
      </c>
      <c r="O45" s="66">
        <v>0</v>
      </c>
      <c r="P45" s="66">
        <v>0</v>
      </c>
      <c r="Q45" s="66">
        <v>0</v>
      </c>
      <c r="R45" s="66">
        <v>0</v>
      </c>
      <c r="S45" s="66">
        <v>0</v>
      </c>
      <c r="T45" s="66">
        <v>0</v>
      </c>
      <c r="U45" s="66">
        <v>0</v>
      </c>
      <c r="V45" s="66">
        <v>0</v>
      </c>
      <c r="W45" s="66">
        <v>0</v>
      </c>
      <c r="X45" s="66">
        <v>0</v>
      </c>
      <c r="Y45" s="66">
        <v>0</v>
      </c>
    </row>
    <row r="46" spans="1:25">
      <c r="A46" s="60">
        <v>43</v>
      </c>
      <c r="B46" s="31">
        <f>'STUDENT-LIST'!B71</f>
        <v>0</v>
      </c>
      <c r="C46" s="60">
        <f>'STUDENT-LIST'!C71</f>
        <v>0</v>
      </c>
      <c r="D46" s="66">
        <v>0</v>
      </c>
      <c r="E46" s="66">
        <v>0</v>
      </c>
      <c r="F46" s="66">
        <v>0</v>
      </c>
      <c r="G46" s="66">
        <v>0</v>
      </c>
      <c r="H46" s="66">
        <v>0</v>
      </c>
      <c r="I46" s="66">
        <v>0</v>
      </c>
      <c r="J46" s="66">
        <v>0</v>
      </c>
      <c r="K46" s="66">
        <v>0</v>
      </c>
      <c r="L46" s="66">
        <v>0</v>
      </c>
      <c r="M46" s="66">
        <v>0</v>
      </c>
      <c r="N46" s="66">
        <v>0</v>
      </c>
      <c r="O46" s="66">
        <v>0</v>
      </c>
      <c r="P46" s="66">
        <v>0</v>
      </c>
      <c r="Q46" s="66">
        <v>0</v>
      </c>
      <c r="R46" s="66">
        <v>0</v>
      </c>
      <c r="S46" s="66">
        <v>0</v>
      </c>
      <c r="T46" s="66">
        <v>0</v>
      </c>
      <c r="U46" s="66">
        <v>0</v>
      </c>
      <c r="V46" s="66">
        <v>0</v>
      </c>
      <c r="W46" s="66">
        <v>0</v>
      </c>
      <c r="X46" s="66">
        <v>0</v>
      </c>
      <c r="Y46" s="66">
        <v>0</v>
      </c>
    </row>
    <row r="47" spans="1:25">
      <c r="A47" s="60">
        <v>44</v>
      </c>
      <c r="B47" s="31">
        <f>'STUDENT-LIST'!B72</f>
        <v>0</v>
      </c>
      <c r="C47" s="60">
        <f>'STUDENT-LIST'!C72</f>
        <v>0</v>
      </c>
      <c r="D47" s="66">
        <v>0</v>
      </c>
      <c r="E47" s="66">
        <v>0</v>
      </c>
      <c r="F47" s="66">
        <v>0</v>
      </c>
      <c r="G47" s="66">
        <v>0</v>
      </c>
      <c r="H47" s="66">
        <v>0</v>
      </c>
      <c r="I47" s="66">
        <v>0</v>
      </c>
      <c r="J47" s="66">
        <v>0</v>
      </c>
      <c r="K47" s="66">
        <v>0</v>
      </c>
      <c r="L47" s="66">
        <v>0</v>
      </c>
      <c r="M47" s="66">
        <v>0</v>
      </c>
      <c r="N47" s="66">
        <v>0</v>
      </c>
      <c r="O47" s="66">
        <v>0</v>
      </c>
      <c r="P47" s="66">
        <v>0</v>
      </c>
      <c r="Q47" s="66">
        <v>0</v>
      </c>
      <c r="R47" s="66">
        <v>0</v>
      </c>
      <c r="S47" s="66">
        <v>0</v>
      </c>
      <c r="T47" s="66">
        <v>0</v>
      </c>
      <c r="U47" s="66">
        <v>0</v>
      </c>
      <c r="V47" s="66">
        <v>0</v>
      </c>
      <c r="W47" s="66">
        <v>0</v>
      </c>
      <c r="X47" s="66">
        <v>0</v>
      </c>
      <c r="Y47" s="66">
        <v>0</v>
      </c>
    </row>
    <row r="48" spans="1:25">
      <c r="A48" s="60">
        <v>45</v>
      </c>
      <c r="B48" s="31">
        <f>'STUDENT-LIST'!B73</f>
        <v>0</v>
      </c>
      <c r="C48" s="60">
        <f>'STUDENT-LIST'!C73</f>
        <v>0</v>
      </c>
      <c r="D48" s="66">
        <v>0</v>
      </c>
      <c r="E48" s="66">
        <v>0</v>
      </c>
      <c r="F48" s="66">
        <v>0</v>
      </c>
      <c r="G48" s="66">
        <v>0</v>
      </c>
      <c r="H48" s="66">
        <v>0</v>
      </c>
      <c r="I48" s="66">
        <v>0</v>
      </c>
      <c r="J48" s="66">
        <v>0</v>
      </c>
      <c r="K48" s="66">
        <v>0</v>
      </c>
      <c r="L48" s="66">
        <v>0</v>
      </c>
      <c r="M48" s="66">
        <v>0</v>
      </c>
      <c r="N48" s="66">
        <v>0</v>
      </c>
      <c r="O48" s="66">
        <v>0</v>
      </c>
      <c r="P48" s="66">
        <v>0</v>
      </c>
      <c r="Q48" s="66">
        <v>0</v>
      </c>
      <c r="R48" s="66">
        <v>0</v>
      </c>
      <c r="S48" s="66">
        <v>0</v>
      </c>
      <c r="T48" s="66">
        <v>0</v>
      </c>
      <c r="U48" s="66">
        <v>0</v>
      </c>
      <c r="V48" s="66">
        <v>0</v>
      </c>
      <c r="W48" s="66">
        <v>0</v>
      </c>
      <c r="X48" s="66">
        <v>0</v>
      </c>
      <c r="Y48" s="66">
        <v>0</v>
      </c>
    </row>
    <row r="49" spans="1:25">
      <c r="A49" s="60">
        <v>46</v>
      </c>
      <c r="B49" s="31">
        <f>'STUDENT-LIST'!B74</f>
        <v>0</v>
      </c>
      <c r="C49" s="60">
        <f>'STUDENT-LIST'!C74</f>
        <v>0</v>
      </c>
      <c r="D49" s="66">
        <v>0</v>
      </c>
      <c r="E49" s="66">
        <v>0</v>
      </c>
      <c r="F49" s="66">
        <v>0</v>
      </c>
      <c r="G49" s="66">
        <v>0</v>
      </c>
      <c r="H49" s="66">
        <v>0</v>
      </c>
      <c r="I49" s="66">
        <v>0</v>
      </c>
      <c r="J49" s="66">
        <v>0</v>
      </c>
      <c r="K49" s="66">
        <v>0</v>
      </c>
      <c r="L49" s="66">
        <v>0</v>
      </c>
      <c r="M49" s="66">
        <v>0</v>
      </c>
      <c r="N49" s="66">
        <v>0</v>
      </c>
      <c r="O49" s="66">
        <v>0</v>
      </c>
      <c r="P49" s="66">
        <v>0</v>
      </c>
      <c r="Q49" s="66">
        <v>0</v>
      </c>
      <c r="R49" s="66">
        <v>0</v>
      </c>
      <c r="S49" s="66">
        <v>0</v>
      </c>
      <c r="T49" s="66">
        <v>0</v>
      </c>
      <c r="U49" s="66">
        <v>0</v>
      </c>
      <c r="V49" s="66">
        <v>0</v>
      </c>
      <c r="W49" s="66">
        <v>0</v>
      </c>
      <c r="X49" s="66">
        <v>0</v>
      </c>
      <c r="Y49" s="66">
        <v>0</v>
      </c>
    </row>
    <row r="50" spans="1:25">
      <c r="A50" s="60">
        <v>47</v>
      </c>
      <c r="B50" s="31">
        <f>'STUDENT-LIST'!B75</f>
        <v>0</v>
      </c>
      <c r="C50" s="60">
        <f>'STUDENT-LIST'!C75</f>
        <v>0</v>
      </c>
      <c r="D50" s="66">
        <v>0</v>
      </c>
      <c r="E50" s="66">
        <v>0</v>
      </c>
      <c r="F50" s="66">
        <v>0</v>
      </c>
      <c r="G50" s="66">
        <v>0</v>
      </c>
      <c r="H50" s="66">
        <v>0</v>
      </c>
      <c r="I50" s="66">
        <v>0</v>
      </c>
      <c r="J50" s="66">
        <v>0</v>
      </c>
      <c r="K50" s="66">
        <v>0</v>
      </c>
      <c r="L50" s="66">
        <v>0</v>
      </c>
      <c r="M50" s="66">
        <v>0</v>
      </c>
      <c r="N50" s="66">
        <v>0</v>
      </c>
      <c r="O50" s="66">
        <v>0</v>
      </c>
      <c r="P50" s="66">
        <v>0</v>
      </c>
      <c r="Q50" s="66">
        <v>0</v>
      </c>
      <c r="R50" s="66">
        <v>0</v>
      </c>
      <c r="S50" s="66">
        <v>0</v>
      </c>
      <c r="T50" s="66">
        <v>0</v>
      </c>
      <c r="U50" s="66">
        <v>0</v>
      </c>
      <c r="V50" s="66">
        <v>0</v>
      </c>
      <c r="W50" s="66">
        <v>0</v>
      </c>
      <c r="X50" s="66">
        <v>0</v>
      </c>
      <c r="Y50" s="66">
        <v>0</v>
      </c>
    </row>
    <row r="51" spans="1:25">
      <c r="A51" s="60">
        <v>48</v>
      </c>
      <c r="B51" s="31">
        <f>'STUDENT-LIST'!B76</f>
        <v>0</v>
      </c>
      <c r="C51" s="60">
        <f>'STUDENT-LIST'!C76</f>
        <v>0</v>
      </c>
      <c r="D51" s="66">
        <v>0</v>
      </c>
      <c r="E51" s="66">
        <v>0</v>
      </c>
      <c r="F51" s="66">
        <v>0</v>
      </c>
      <c r="G51" s="66">
        <v>0</v>
      </c>
      <c r="H51" s="66">
        <v>0</v>
      </c>
      <c r="I51" s="66">
        <v>0</v>
      </c>
      <c r="J51" s="66">
        <v>0</v>
      </c>
      <c r="K51" s="66">
        <v>0</v>
      </c>
      <c r="L51" s="66">
        <v>0</v>
      </c>
      <c r="M51" s="66">
        <v>0</v>
      </c>
      <c r="N51" s="66">
        <v>0</v>
      </c>
      <c r="O51" s="66">
        <v>0</v>
      </c>
      <c r="P51" s="66">
        <v>0</v>
      </c>
      <c r="Q51" s="66">
        <v>0</v>
      </c>
      <c r="R51" s="66">
        <v>0</v>
      </c>
      <c r="S51" s="66">
        <v>0</v>
      </c>
      <c r="T51" s="66">
        <v>0</v>
      </c>
      <c r="U51" s="66">
        <v>0</v>
      </c>
      <c r="V51" s="66">
        <v>0</v>
      </c>
      <c r="W51" s="66">
        <v>0</v>
      </c>
      <c r="X51" s="66">
        <v>0</v>
      </c>
      <c r="Y51" s="66">
        <v>0</v>
      </c>
    </row>
    <row r="52" spans="1:25">
      <c r="A52" s="60">
        <v>49</v>
      </c>
      <c r="B52" s="31">
        <f>'STUDENT-LIST'!B77</f>
        <v>0</v>
      </c>
      <c r="C52" s="60">
        <f>'STUDENT-LIST'!C77</f>
        <v>0</v>
      </c>
      <c r="D52" s="66">
        <v>0</v>
      </c>
      <c r="E52" s="66">
        <v>0</v>
      </c>
      <c r="F52" s="66">
        <v>0</v>
      </c>
      <c r="G52" s="66">
        <v>0</v>
      </c>
      <c r="H52" s="66">
        <v>0</v>
      </c>
      <c r="I52" s="66">
        <v>0</v>
      </c>
      <c r="J52" s="66">
        <v>0</v>
      </c>
      <c r="K52" s="66">
        <v>0</v>
      </c>
      <c r="L52" s="66">
        <v>0</v>
      </c>
      <c r="M52" s="66">
        <v>0</v>
      </c>
      <c r="N52" s="66">
        <v>0</v>
      </c>
      <c r="O52" s="66">
        <v>0</v>
      </c>
      <c r="P52" s="66">
        <v>0</v>
      </c>
      <c r="Q52" s="66">
        <v>0</v>
      </c>
      <c r="R52" s="66">
        <v>0</v>
      </c>
      <c r="S52" s="66">
        <v>0</v>
      </c>
      <c r="T52" s="66">
        <v>0</v>
      </c>
      <c r="U52" s="66">
        <v>0</v>
      </c>
      <c r="V52" s="66">
        <v>0</v>
      </c>
      <c r="W52" s="66">
        <v>0</v>
      </c>
      <c r="X52" s="66">
        <v>0</v>
      </c>
      <c r="Y52" s="66">
        <v>0</v>
      </c>
    </row>
    <row r="53" spans="1:25">
      <c r="A53" s="60">
        <v>50</v>
      </c>
      <c r="B53" s="31">
        <f>'STUDENT-LIST'!B78</f>
        <v>0</v>
      </c>
      <c r="C53" s="60">
        <f>'STUDENT-LIST'!C78</f>
        <v>0</v>
      </c>
      <c r="D53" s="66">
        <v>0</v>
      </c>
      <c r="E53" s="66">
        <v>0</v>
      </c>
      <c r="F53" s="66">
        <v>0</v>
      </c>
      <c r="G53" s="66">
        <v>0</v>
      </c>
      <c r="H53" s="66">
        <v>0</v>
      </c>
      <c r="I53" s="66">
        <v>0</v>
      </c>
      <c r="J53" s="66">
        <v>0</v>
      </c>
      <c r="K53" s="66">
        <v>0</v>
      </c>
      <c r="L53" s="66">
        <v>0</v>
      </c>
      <c r="M53" s="66">
        <v>0</v>
      </c>
      <c r="N53" s="66">
        <v>0</v>
      </c>
      <c r="O53" s="66">
        <v>0</v>
      </c>
      <c r="P53" s="66">
        <v>0</v>
      </c>
      <c r="Q53" s="66">
        <v>0</v>
      </c>
      <c r="R53" s="66">
        <v>0</v>
      </c>
      <c r="S53" s="66">
        <v>0</v>
      </c>
      <c r="T53" s="66">
        <v>0</v>
      </c>
      <c r="U53" s="66">
        <v>0</v>
      </c>
      <c r="V53" s="66">
        <v>0</v>
      </c>
      <c r="W53" s="66">
        <v>0</v>
      </c>
      <c r="X53" s="66">
        <v>0</v>
      </c>
      <c r="Y53" s="66">
        <v>0</v>
      </c>
    </row>
    <row r="54" spans="1:25">
      <c r="A54" s="60">
        <v>51</v>
      </c>
      <c r="B54" s="31">
        <f>'STUDENT-LIST'!B79</f>
        <v>0</v>
      </c>
      <c r="C54" s="60">
        <f>'STUDENT-LIST'!C79</f>
        <v>0</v>
      </c>
      <c r="D54" s="66">
        <v>0</v>
      </c>
      <c r="E54" s="66">
        <v>0</v>
      </c>
      <c r="F54" s="66">
        <v>0</v>
      </c>
      <c r="G54" s="66">
        <v>0</v>
      </c>
      <c r="H54" s="66">
        <v>0</v>
      </c>
      <c r="I54" s="66">
        <v>0</v>
      </c>
      <c r="J54" s="66">
        <v>0</v>
      </c>
      <c r="K54" s="66">
        <v>0</v>
      </c>
      <c r="L54" s="66">
        <v>0</v>
      </c>
      <c r="M54" s="66">
        <v>0</v>
      </c>
      <c r="N54" s="66">
        <v>0</v>
      </c>
      <c r="O54" s="66">
        <v>0</v>
      </c>
      <c r="P54" s="66">
        <v>0</v>
      </c>
      <c r="Q54" s="66">
        <v>0</v>
      </c>
      <c r="R54" s="66">
        <v>0</v>
      </c>
      <c r="S54" s="66">
        <v>0</v>
      </c>
      <c r="T54" s="66">
        <v>0</v>
      </c>
      <c r="U54" s="66">
        <v>0</v>
      </c>
      <c r="V54" s="66">
        <v>0</v>
      </c>
      <c r="W54" s="66">
        <v>0</v>
      </c>
      <c r="X54" s="66">
        <v>0</v>
      </c>
      <c r="Y54" s="66">
        <v>0</v>
      </c>
    </row>
    <row r="55" spans="1:25">
      <c r="A55" s="60">
        <v>52</v>
      </c>
      <c r="B55" s="31">
        <f>'STUDENT-LIST'!B80</f>
        <v>0</v>
      </c>
      <c r="C55" s="60">
        <f>'STUDENT-LIST'!C80</f>
        <v>0</v>
      </c>
      <c r="D55" s="66">
        <v>0</v>
      </c>
      <c r="E55" s="66">
        <v>0</v>
      </c>
      <c r="F55" s="66">
        <v>0</v>
      </c>
      <c r="G55" s="66">
        <v>0</v>
      </c>
      <c r="H55" s="66">
        <v>0</v>
      </c>
      <c r="I55" s="66">
        <v>0</v>
      </c>
      <c r="J55" s="66">
        <v>0</v>
      </c>
      <c r="K55" s="66">
        <v>0</v>
      </c>
      <c r="L55" s="66">
        <v>0</v>
      </c>
      <c r="M55" s="66">
        <v>0</v>
      </c>
      <c r="N55" s="66">
        <v>0</v>
      </c>
      <c r="O55" s="66">
        <v>0</v>
      </c>
      <c r="P55" s="66">
        <v>0</v>
      </c>
      <c r="Q55" s="66">
        <v>0</v>
      </c>
      <c r="R55" s="66">
        <v>0</v>
      </c>
      <c r="S55" s="66">
        <v>0</v>
      </c>
      <c r="T55" s="66">
        <v>0</v>
      </c>
      <c r="U55" s="66">
        <v>0</v>
      </c>
      <c r="V55" s="66">
        <v>0</v>
      </c>
      <c r="W55" s="66">
        <v>0</v>
      </c>
      <c r="X55" s="66">
        <v>0</v>
      </c>
      <c r="Y55" s="66">
        <v>0</v>
      </c>
    </row>
    <row r="56" spans="1:25">
      <c r="A56" s="60">
        <v>53</v>
      </c>
      <c r="B56" s="31">
        <f>'STUDENT-LIST'!B81</f>
        <v>0</v>
      </c>
      <c r="C56" s="60">
        <f>'STUDENT-LIST'!C81</f>
        <v>0</v>
      </c>
      <c r="D56" s="66">
        <v>0</v>
      </c>
      <c r="E56" s="66">
        <v>0</v>
      </c>
      <c r="F56" s="66">
        <v>0</v>
      </c>
      <c r="G56" s="66">
        <v>0</v>
      </c>
      <c r="H56" s="66">
        <v>0</v>
      </c>
      <c r="I56" s="66">
        <v>0</v>
      </c>
      <c r="J56" s="66">
        <v>0</v>
      </c>
      <c r="K56" s="66">
        <v>0</v>
      </c>
      <c r="L56" s="66">
        <v>0</v>
      </c>
      <c r="M56" s="66">
        <v>0</v>
      </c>
      <c r="N56" s="66">
        <v>0</v>
      </c>
      <c r="O56" s="66">
        <v>0</v>
      </c>
      <c r="P56" s="66">
        <v>0</v>
      </c>
      <c r="Q56" s="66">
        <v>0</v>
      </c>
      <c r="R56" s="66">
        <v>0</v>
      </c>
      <c r="S56" s="66">
        <v>0</v>
      </c>
      <c r="T56" s="66">
        <v>0</v>
      </c>
      <c r="U56" s="66">
        <v>0</v>
      </c>
      <c r="V56" s="66">
        <v>0</v>
      </c>
      <c r="W56" s="66">
        <v>0</v>
      </c>
      <c r="X56" s="66">
        <v>0</v>
      </c>
      <c r="Y56" s="66">
        <v>0</v>
      </c>
    </row>
    <row r="57" spans="1:25">
      <c r="A57" s="60">
        <v>54</v>
      </c>
      <c r="B57" s="31">
        <f>'STUDENT-LIST'!B82</f>
        <v>0</v>
      </c>
      <c r="C57" s="60">
        <f>'STUDENT-LIST'!C82</f>
        <v>0</v>
      </c>
      <c r="D57" s="66">
        <v>0</v>
      </c>
      <c r="E57" s="66">
        <v>0</v>
      </c>
      <c r="F57" s="66">
        <v>0</v>
      </c>
      <c r="G57" s="66">
        <v>0</v>
      </c>
      <c r="H57" s="66">
        <v>0</v>
      </c>
      <c r="I57" s="66">
        <v>0</v>
      </c>
      <c r="J57" s="66">
        <v>0</v>
      </c>
      <c r="K57" s="66">
        <v>0</v>
      </c>
      <c r="L57" s="66">
        <v>0</v>
      </c>
      <c r="M57" s="66">
        <v>0</v>
      </c>
      <c r="N57" s="66">
        <v>0</v>
      </c>
      <c r="O57" s="66">
        <v>0</v>
      </c>
      <c r="P57" s="66">
        <v>0</v>
      </c>
      <c r="Q57" s="66">
        <v>0</v>
      </c>
      <c r="R57" s="66">
        <v>0</v>
      </c>
      <c r="S57" s="66">
        <v>0</v>
      </c>
      <c r="T57" s="66">
        <v>0</v>
      </c>
      <c r="U57" s="66">
        <v>0</v>
      </c>
      <c r="V57" s="66">
        <v>0</v>
      </c>
      <c r="W57" s="66">
        <v>0</v>
      </c>
      <c r="X57" s="66">
        <v>0</v>
      </c>
      <c r="Y57" s="66">
        <v>0</v>
      </c>
    </row>
    <row r="58" spans="1:25">
      <c r="A58" s="60">
        <v>55</v>
      </c>
      <c r="B58" s="31">
        <f>'STUDENT-LIST'!B83</f>
        <v>0</v>
      </c>
      <c r="C58" s="60">
        <f>'STUDENT-LIST'!C83</f>
        <v>0</v>
      </c>
      <c r="D58" s="66">
        <v>0</v>
      </c>
      <c r="E58" s="66">
        <v>0</v>
      </c>
      <c r="F58" s="66">
        <v>0</v>
      </c>
      <c r="G58" s="66">
        <v>0</v>
      </c>
      <c r="H58" s="66">
        <v>0</v>
      </c>
      <c r="I58" s="66">
        <v>0</v>
      </c>
      <c r="J58" s="66">
        <v>0</v>
      </c>
      <c r="K58" s="66">
        <v>0</v>
      </c>
      <c r="L58" s="66">
        <v>0</v>
      </c>
      <c r="M58" s="66">
        <v>0</v>
      </c>
      <c r="N58" s="66">
        <v>0</v>
      </c>
      <c r="O58" s="66">
        <v>0</v>
      </c>
      <c r="P58" s="66">
        <v>0</v>
      </c>
      <c r="Q58" s="66">
        <v>0</v>
      </c>
      <c r="R58" s="66">
        <v>0</v>
      </c>
      <c r="S58" s="66">
        <v>0</v>
      </c>
      <c r="T58" s="66">
        <v>0</v>
      </c>
      <c r="U58" s="66">
        <v>0</v>
      </c>
      <c r="V58" s="66">
        <v>0</v>
      </c>
      <c r="W58" s="66">
        <v>0</v>
      </c>
      <c r="X58" s="66">
        <v>0</v>
      </c>
      <c r="Y58" s="66">
        <v>0</v>
      </c>
    </row>
    <row r="59" spans="1:25">
      <c r="A59" s="60">
        <v>56</v>
      </c>
      <c r="B59" s="31">
        <f>'STUDENT-LIST'!B84</f>
        <v>0</v>
      </c>
      <c r="C59" s="60">
        <f>'STUDENT-LIST'!C84</f>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row>
    <row r="60" spans="1:25">
      <c r="A60" s="60">
        <v>57</v>
      </c>
      <c r="B60" s="31">
        <f>'STUDENT-LIST'!B85</f>
        <v>0</v>
      </c>
      <c r="C60" s="60">
        <f>'STUDENT-LIST'!C85</f>
        <v>0</v>
      </c>
      <c r="D60" s="66">
        <v>0</v>
      </c>
      <c r="E60" s="66">
        <v>0</v>
      </c>
      <c r="F60" s="66">
        <v>0</v>
      </c>
      <c r="G60" s="66">
        <v>0</v>
      </c>
      <c r="H60" s="66">
        <v>0</v>
      </c>
      <c r="I60" s="66">
        <v>0</v>
      </c>
      <c r="J60" s="66">
        <v>0</v>
      </c>
      <c r="K60" s="66">
        <v>0</v>
      </c>
      <c r="L60" s="66">
        <v>0</v>
      </c>
      <c r="M60" s="66">
        <v>0</v>
      </c>
      <c r="N60" s="66">
        <v>0</v>
      </c>
      <c r="O60" s="66">
        <v>0</v>
      </c>
      <c r="P60" s="66">
        <v>0</v>
      </c>
      <c r="Q60" s="66">
        <v>0</v>
      </c>
      <c r="R60" s="66">
        <v>0</v>
      </c>
      <c r="S60" s="66">
        <v>0</v>
      </c>
      <c r="T60" s="66">
        <v>0</v>
      </c>
      <c r="U60" s="66">
        <v>0</v>
      </c>
      <c r="V60" s="66">
        <v>0</v>
      </c>
      <c r="W60" s="66">
        <v>0</v>
      </c>
      <c r="X60" s="66">
        <v>0</v>
      </c>
      <c r="Y60" s="66">
        <v>0</v>
      </c>
    </row>
    <row r="61" spans="1:25">
      <c r="A61" s="60">
        <v>58</v>
      </c>
      <c r="B61" s="31">
        <f>'STUDENT-LIST'!B86</f>
        <v>0</v>
      </c>
      <c r="C61" s="60">
        <f>'STUDENT-LIST'!C86</f>
        <v>0</v>
      </c>
      <c r="D61" s="66">
        <v>0</v>
      </c>
      <c r="E61" s="66">
        <v>0</v>
      </c>
      <c r="F61" s="66">
        <v>0</v>
      </c>
      <c r="G61" s="66">
        <v>0</v>
      </c>
      <c r="H61" s="66">
        <v>0</v>
      </c>
      <c r="I61" s="66">
        <v>0</v>
      </c>
      <c r="J61" s="66">
        <v>0</v>
      </c>
      <c r="K61" s="66">
        <v>0</v>
      </c>
      <c r="L61" s="66">
        <v>0</v>
      </c>
      <c r="M61" s="66">
        <v>0</v>
      </c>
      <c r="N61" s="66">
        <v>0</v>
      </c>
      <c r="O61" s="66">
        <v>0</v>
      </c>
      <c r="P61" s="66">
        <v>0</v>
      </c>
      <c r="Q61" s="66">
        <v>0</v>
      </c>
      <c r="R61" s="66">
        <v>0</v>
      </c>
      <c r="S61" s="66">
        <v>0</v>
      </c>
      <c r="T61" s="66">
        <v>0</v>
      </c>
      <c r="U61" s="66">
        <v>0</v>
      </c>
      <c r="V61" s="66">
        <v>0</v>
      </c>
      <c r="W61" s="66">
        <v>0</v>
      </c>
      <c r="X61" s="66">
        <v>0</v>
      </c>
      <c r="Y61" s="66">
        <v>0</v>
      </c>
    </row>
    <row r="62" spans="1:25">
      <c r="A62" s="60">
        <v>59</v>
      </c>
      <c r="B62" s="31">
        <f>'STUDENT-LIST'!B87</f>
        <v>0</v>
      </c>
      <c r="C62" s="60">
        <f>'STUDENT-LIST'!C87</f>
        <v>0</v>
      </c>
      <c r="D62" s="66">
        <v>0</v>
      </c>
      <c r="E62" s="66">
        <v>0</v>
      </c>
      <c r="F62" s="66">
        <v>0</v>
      </c>
      <c r="G62" s="66">
        <v>0</v>
      </c>
      <c r="H62" s="66">
        <v>0</v>
      </c>
      <c r="I62" s="66">
        <v>0</v>
      </c>
      <c r="J62" s="66">
        <v>0</v>
      </c>
      <c r="K62" s="66">
        <v>0</v>
      </c>
      <c r="L62" s="66">
        <v>0</v>
      </c>
      <c r="M62" s="66">
        <v>0</v>
      </c>
      <c r="N62" s="66">
        <v>0</v>
      </c>
      <c r="O62" s="66">
        <v>0</v>
      </c>
      <c r="P62" s="66">
        <v>0</v>
      </c>
      <c r="Q62" s="66">
        <v>0</v>
      </c>
      <c r="R62" s="66">
        <v>0</v>
      </c>
      <c r="S62" s="66">
        <v>0</v>
      </c>
      <c r="T62" s="66">
        <v>0</v>
      </c>
      <c r="U62" s="66">
        <v>0</v>
      </c>
      <c r="V62" s="66">
        <v>0</v>
      </c>
      <c r="W62" s="66">
        <v>0</v>
      </c>
      <c r="X62" s="66">
        <v>0</v>
      </c>
      <c r="Y62" s="66">
        <v>0</v>
      </c>
    </row>
    <row r="63" spans="1:25">
      <c r="A63" s="60">
        <v>60</v>
      </c>
      <c r="B63" s="31">
        <f>'STUDENT-LIST'!B88</f>
        <v>0</v>
      </c>
      <c r="C63" s="60">
        <f>'STUDENT-LIST'!C88</f>
        <v>0</v>
      </c>
      <c r="D63" s="66">
        <v>0</v>
      </c>
      <c r="E63" s="66">
        <v>0</v>
      </c>
      <c r="F63" s="66">
        <v>0</v>
      </c>
      <c r="G63" s="66">
        <v>0</v>
      </c>
      <c r="H63" s="66">
        <v>0</v>
      </c>
      <c r="I63" s="66">
        <v>0</v>
      </c>
      <c r="J63" s="66">
        <v>0</v>
      </c>
      <c r="K63" s="66">
        <v>0</v>
      </c>
      <c r="L63" s="66">
        <v>0</v>
      </c>
      <c r="M63" s="66">
        <v>0</v>
      </c>
      <c r="N63" s="66">
        <v>0</v>
      </c>
      <c r="O63" s="66">
        <v>0</v>
      </c>
      <c r="P63" s="66">
        <v>0</v>
      </c>
      <c r="Q63" s="66">
        <v>0</v>
      </c>
      <c r="R63" s="66">
        <v>0</v>
      </c>
      <c r="S63" s="66">
        <v>0</v>
      </c>
      <c r="T63" s="66">
        <v>0</v>
      </c>
      <c r="U63" s="66">
        <v>0</v>
      </c>
      <c r="V63" s="66">
        <v>0</v>
      </c>
      <c r="W63" s="66">
        <v>0</v>
      </c>
      <c r="X63" s="66">
        <v>0</v>
      </c>
      <c r="Y63" s="66">
        <v>0</v>
      </c>
    </row>
    <row r="64" spans="1:25">
      <c r="A64" s="60">
        <v>61</v>
      </c>
      <c r="B64" s="31">
        <f>'STUDENT-LIST'!B89</f>
        <v>0</v>
      </c>
      <c r="C64" s="60">
        <f>'STUDENT-LIST'!C89</f>
        <v>0</v>
      </c>
      <c r="D64" s="66">
        <v>0</v>
      </c>
      <c r="E64" s="66">
        <v>0</v>
      </c>
      <c r="F64" s="66">
        <v>0</v>
      </c>
      <c r="G64" s="66">
        <v>0</v>
      </c>
      <c r="H64" s="66">
        <v>0</v>
      </c>
      <c r="I64" s="66">
        <v>0</v>
      </c>
      <c r="J64" s="66">
        <v>0</v>
      </c>
      <c r="K64" s="66">
        <v>0</v>
      </c>
      <c r="L64" s="66">
        <v>0</v>
      </c>
      <c r="M64" s="66">
        <v>0</v>
      </c>
      <c r="N64" s="66">
        <v>0</v>
      </c>
      <c r="O64" s="66">
        <v>0</v>
      </c>
      <c r="P64" s="66">
        <v>0</v>
      </c>
      <c r="Q64" s="66">
        <v>0</v>
      </c>
      <c r="R64" s="66">
        <v>0</v>
      </c>
      <c r="S64" s="66">
        <v>0</v>
      </c>
      <c r="T64" s="66">
        <v>0</v>
      </c>
      <c r="U64" s="66">
        <v>0</v>
      </c>
      <c r="V64" s="66">
        <v>0</v>
      </c>
      <c r="W64" s="66">
        <v>0</v>
      </c>
      <c r="X64" s="66">
        <v>0</v>
      </c>
      <c r="Y64" s="66">
        <v>0</v>
      </c>
    </row>
    <row r="65" spans="1:25">
      <c r="A65" s="60">
        <v>62</v>
      </c>
      <c r="B65" s="31">
        <f>'STUDENT-LIST'!B90</f>
        <v>0</v>
      </c>
      <c r="C65" s="60">
        <f>'STUDENT-LIST'!C90</f>
        <v>0</v>
      </c>
      <c r="D65" s="66">
        <v>0</v>
      </c>
      <c r="E65" s="66">
        <v>0</v>
      </c>
      <c r="F65" s="66">
        <v>0</v>
      </c>
      <c r="G65" s="66">
        <v>0</v>
      </c>
      <c r="H65" s="66">
        <v>0</v>
      </c>
      <c r="I65" s="66">
        <v>0</v>
      </c>
      <c r="J65" s="66">
        <v>0</v>
      </c>
      <c r="K65" s="66">
        <v>0</v>
      </c>
      <c r="L65" s="66">
        <v>0</v>
      </c>
      <c r="M65" s="66">
        <v>0</v>
      </c>
      <c r="N65" s="66">
        <v>0</v>
      </c>
      <c r="O65" s="66">
        <v>0</v>
      </c>
      <c r="P65" s="66">
        <v>0</v>
      </c>
      <c r="Q65" s="66">
        <v>0</v>
      </c>
      <c r="R65" s="66">
        <v>0</v>
      </c>
      <c r="S65" s="66">
        <v>0</v>
      </c>
      <c r="T65" s="66">
        <v>0</v>
      </c>
      <c r="U65" s="66">
        <v>0</v>
      </c>
      <c r="V65" s="66">
        <v>0</v>
      </c>
      <c r="W65" s="66">
        <v>0</v>
      </c>
      <c r="X65" s="66">
        <v>0</v>
      </c>
      <c r="Y65" s="66">
        <v>0</v>
      </c>
    </row>
    <row r="66" spans="1:25">
      <c r="A66" s="60">
        <v>63</v>
      </c>
      <c r="B66" s="31">
        <f>'STUDENT-LIST'!B91</f>
        <v>0</v>
      </c>
      <c r="C66" s="60">
        <f>'STUDENT-LIST'!C91</f>
        <v>0</v>
      </c>
      <c r="D66" s="66">
        <v>0</v>
      </c>
      <c r="E66" s="66">
        <v>0</v>
      </c>
      <c r="F66" s="66">
        <v>0</v>
      </c>
      <c r="G66" s="66">
        <v>0</v>
      </c>
      <c r="H66" s="66">
        <v>0</v>
      </c>
      <c r="I66" s="66">
        <v>0</v>
      </c>
      <c r="J66" s="66">
        <v>0</v>
      </c>
      <c r="K66" s="66">
        <v>0</v>
      </c>
      <c r="L66" s="66">
        <v>0</v>
      </c>
      <c r="M66" s="66">
        <v>0</v>
      </c>
      <c r="N66" s="66">
        <v>0</v>
      </c>
      <c r="O66" s="66">
        <v>0</v>
      </c>
      <c r="P66" s="66">
        <v>0</v>
      </c>
      <c r="Q66" s="66">
        <v>0</v>
      </c>
      <c r="R66" s="66">
        <v>0</v>
      </c>
      <c r="S66" s="66">
        <v>0</v>
      </c>
      <c r="T66" s="66">
        <v>0</v>
      </c>
      <c r="U66" s="66">
        <v>0</v>
      </c>
      <c r="V66" s="66">
        <v>0</v>
      </c>
      <c r="W66" s="66">
        <v>0</v>
      </c>
      <c r="X66" s="66">
        <v>0</v>
      </c>
      <c r="Y66" s="66">
        <v>0</v>
      </c>
    </row>
    <row r="67" spans="1:25">
      <c r="A67" s="60">
        <v>64</v>
      </c>
      <c r="B67" s="31">
        <f>'STUDENT-LIST'!B92</f>
        <v>0</v>
      </c>
      <c r="C67" s="60">
        <f>'STUDENT-LIST'!C92</f>
        <v>0</v>
      </c>
      <c r="D67" s="66">
        <v>0</v>
      </c>
      <c r="E67" s="66">
        <v>0</v>
      </c>
      <c r="F67" s="66">
        <v>0</v>
      </c>
      <c r="G67" s="66">
        <v>0</v>
      </c>
      <c r="H67" s="66">
        <v>0</v>
      </c>
      <c r="I67" s="66">
        <v>0</v>
      </c>
      <c r="J67" s="66">
        <v>0</v>
      </c>
      <c r="K67" s="66">
        <v>0</v>
      </c>
      <c r="L67" s="66">
        <v>0</v>
      </c>
      <c r="M67" s="66">
        <v>0</v>
      </c>
      <c r="N67" s="66">
        <v>0</v>
      </c>
      <c r="O67" s="66">
        <v>0</v>
      </c>
      <c r="P67" s="66">
        <v>0</v>
      </c>
      <c r="Q67" s="66">
        <v>0</v>
      </c>
      <c r="R67" s="66">
        <v>0</v>
      </c>
      <c r="S67" s="66">
        <v>0</v>
      </c>
      <c r="T67" s="66">
        <v>0</v>
      </c>
      <c r="U67" s="66">
        <v>0</v>
      </c>
      <c r="V67" s="66">
        <v>0</v>
      </c>
      <c r="W67" s="66">
        <v>0</v>
      </c>
      <c r="X67" s="66">
        <v>0</v>
      </c>
      <c r="Y67" s="66">
        <v>0</v>
      </c>
    </row>
    <row r="68" spans="1:25">
      <c r="A68" s="60">
        <v>65</v>
      </c>
      <c r="B68" s="31">
        <f>'STUDENT-LIST'!B93</f>
        <v>0</v>
      </c>
      <c r="C68" s="60">
        <f>'STUDENT-LIST'!C93</f>
        <v>0</v>
      </c>
      <c r="D68" s="66">
        <v>0</v>
      </c>
      <c r="E68" s="66">
        <v>0</v>
      </c>
      <c r="F68" s="66">
        <v>0</v>
      </c>
      <c r="G68" s="66">
        <v>0</v>
      </c>
      <c r="H68" s="66">
        <v>0</v>
      </c>
      <c r="I68" s="66">
        <v>0</v>
      </c>
      <c r="J68" s="66">
        <v>0</v>
      </c>
      <c r="K68" s="66">
        <v>0</v>
      </c>
      <c r="L68" s="66">
        <v>0</v>
      </c>
      <c r="M68" s="66">
        <v>0</v>
      </c>
      <c r="N68" s="66">
        <v>0</v>
      </c>
      <c r="O68" s="66">
        <v>0</v>
      </c>
      <c r="P68" s="66">
        <v>0</v>
      </c>
      <c r="Q68" s="66">
        <v>0</v>
      </c>
      <c r="R68" s="66">
        <v>0</v>
      </c>
      <c r="S68" s="66">
        <v>0</v>
      </c>
      <c r="T68" s="66">
        <v>0</v>
      </c>
      <c r="U68" s="66">
        <v>0</v>
      </c>
      <c r="V68" s="66">
        <v>0</v>
      </c>
      <c r="W68" s="66">
        <v>0</v>
      </c>
      <c r="X68" s="66">
        <v>0</v>
      </c>
      <c r="Y68" s="66">
        <v>0</v>
      </c>
    </row>
    <row r="69" spans="1:25">
      <c r="A69" s="60">
        <v>66</v>
      </c>
      <c r="B69" s="31">
        <f>'STUDENT-LIST'!B94</f>
        <v>0</v>
      </c>
      <c r="C69" s="60">
        <f>'STUDENT-LIST'!C94</f>
        <v>0</v>
      </c>
      <c r="D69" s="66">
        <v>0</v>
      </c>
      <c r="E69" s="66">
        <v>0</v>
      </c>
      <c r="F69" s="66">
        <v>0</v>
      </c>
      <c r="G69" s="66">
        <v>0</v>
      </c>
      <c r="H69" s="66">
        <v>0</v>
      </c>
      <c r="I69" s="66">
        <v>0</v>
      </c>
      <c r="J69" s="66">
        <v>0</v>
      </c>
      <c r="K69" s="66">
        <v>0</v>
      </c>
      <c r="L69" s="66">
        <v>0</v>
      </c>
      <c r="M69" s="66">
        <v>0</v>
      </c>
      <c r="N69" s="66">
        <v>0</v>
      </c>
      <c r="O69" s="66">
        <v>0</v>
      </c>
      <c r="P69" s="66">
        <v>0</v>
      </c>
      <c r="Q69" s="66">
        <v>0</v>
      </c>
      <c r="R69" s="66">
        <v>0</v>
      </c>
      <c r="S69" s="66">
        <v>0</v>
      </c>
      <c r="T69" s="66">
        <v>0</v>
      </c>
      <c r="U69" s="66">
        <v>0</v>
      </c>
      <c r="V69" s="66">
        <v>0</v>
      </c>
      <c r="W69" s="66">
        <v>0</v>
      </c>
      <c r="X69" s="66">
        <v>0</v>
      </c>
      <c r="Y69" s="66">
        <v>0</v>
      </c>
    </row>
    <row r="70" spans="1:25">
      <c r="A70" s="60">
        <v>67</v>
      </c>
      <c r="B70" s="31">
        <f>'STUDENT-LIST'!B95</f>
        <v>0</v>
      </c>
      <c r="C70" s="60">
        <f>'STUDENT-LIST'!C95</f>
        <v>0</v>
      </c>
      <c r="D70" s="66">
        <v>0</v>
      </c>
      <c r="E70" s="66">
        <v>0</v>
      </c>
      <c r="F70" s="66">
        <v>0</v>
      </c>
      <c r="G70" s="66">
        <v>0</v>
      </c>
      <c r="H70" s="66">
        <v>0</v>
      </c>
      <c r="I70" s="66">
        <v>0</v>
      </c>
      <c r="J70" s="66">
        <v>0</v>
      </c>
      <c r="K70" s="66">
        <v>0</v>
      </c>
      <c r="L70" s="66">
        <v>0</v>
      </c>
      <c r="M70" s="66">
        <v>0</v>
      </c>
      <c r="N70" s="66">
        <v>0</v>
      </c>
      <c r="O70" s="66">
        <v>0</v>
      </c>
      <c r="P70" s="66">
        <v>0</v>
      </c>
      <c r="Q70" s="66">
        <v>0</v>
      </c>
      <c r="R70" s="66">
        <v>0</v>
      </c>
      <c r="S70" s="66">
        <v>0</v>
      </c>
      <c r="T70" s="66">
        <v>0</v>
      </c>
      <c r="U70" s="66">
        <v>0</v>
      </c>
      <c r="V70" s="66">
        <v>0</v>
      </c>
      <c r="W70" s="66">
        <v>0</v>
      </c>
      <c r="X70" s="66">
        <v>0</v>
      </c>
      <c r="Y70" s="66">
        <v>0</v>
      </c>
    </row>
    <row r="71" spans="1:25">
      <c r="A71" s="60">
        <v>68</v>
      </c>
      <c r="B71" s="31">
        <f>'STUDENT-LIST'!B96</f>
        <v>0</v>
      </c>
      <c r="C71" s="60">
        <f>'STUDENT-LIST'!C96</f>
        <v>0</v>
      </c>
      <c r="D71" s="66">
        <v>0</v>
      </c>
      <c r="E71" s="66">
        <v>0</v>
      </c>
      <c r="F71" s="66">
        <v>0</v>
      </c>
      <c r="G71" s="66">
        <v>0</v>
      </c>
      <c r="H71" s="66">
        <v>0</v>
      </c>
      <c r="I71" s="66">
        <v>0</v>
      </c>
      <c r="J71" s="66">
        <v>0</v>
      </c>
      <c r="K71" s="66">
        <v>0</v>
      </c>
      <c r="L71" s="66">
        <v>0</v>
      </c>
      <c r="M71" s="66">
        <v>0</v>
      </c>
      <c r="N71" s="66">
        <v>0</v>
      </c>
      <c r="O71" s="66">
        <v>0</v>
      </c>
      <c r="P71" s="66">
        <v>0</v>
      </c>
      <c r="Q71" s="66">
        <v>0</v>
      </c>
      <c r="R71" s="66">
        <v>0</v>
      </c>
      <c r="S71" s="66">
        <v>0</v>
      </c>
      <c r="T71" s="66">
        <v>0</v>
      </c>
      <c r="U71" s="66">
        <v>0</v>
      </c>
      <c r="V71" s="66">
        <v>0</v>
      </c>
      <c r="W71" s="66">
        <v>0</v>
      </c>
      <c r="X71" s="66">
        <v>0</v>
      </c>
      <c r="Y71" s="66">
        <v>0</v>
      </c>
    </row>
    <row r="72" spans="1:25">
      <c r="A72" s="60">
        <v>69</v>
      </c>
      <c r="B72" s="31">
        <f>'STUDENT-LIST'!B97</f>
        <v>0</v>
      </c>
      <c r="C72" s="60">
        <f>'STUDENT-LIST'!C97</f>
        <v>0</v>
      </c>
      <c r="D72" s="66">
        <v>0</v>
      </c>
      <c r="E72" s="66">
        <v>0</v>
      </c>
      <c r="F72" s="66">
        <v>0</v>
      </c>
      <c r="G72" s="66">
        <v>0</v>
      </c>
      <c r="H72" s="66">
        <v>0</v>
      </c>
      <c r="I72" s="66">
        <v>0</v>
      </c>
      <c r="J72" s="66">
        <v>0</v>
      </c>
      <c r="K72" s="66">
        <v>0</v>
      </c>
      <c r="L72" s="66">
        <v>0</v>
      </c>
      <c r="M72" s="66">
        <v>0</v>
      </c>
      <c r="N72" s="66">
        <v>0</v>
      </c>
      <c r="O72" s="66">
        <v>0</v>
      </c>
      <c r="P72" s="66">
        <v>0</v>
      </c>
      <c r="Q72" s="66">
        <v>0</v>
      </c>
      <c r="R72" s="66">
        <v>0</v>
      </c>
      <c r="S72" s="66">
        <v>0</v>
      </c>
      <c r="T72" s="66">
        <v>0</v>
      </c>
      <c r="U72" s="66">
        <v>0</v>
      </c>
      <c r="V72" s="66">
        <v>0</v>
      </c>
      <c r="W72" s="66">
        <v>0</v>
      </c>
      <c r="X72" s="66">
        <v>0</v>
      </c>
      <c r="Y72" s="66">
        <v>0</v>
      </c>
    </row>
    <row r="73" spans="1:25">
      <c r="A73" s="60">
        <v>70</v>
      </c>
      <c r="B73" s="31">
        <f>'STUDENT-LIST'!B98</f>
        <v>0</v>
      </c>
      <c r="C73" s="60">
        <f>'STUDENT-LIST'!C98</f>
        <v>0</v>
      </c>
      <c r="D73" s="66">
        <v>0</v>
      </c>
      <c r="E73" s="66">
        <v>0</v>
      </c>
      <c r="F73" s="66">
        <v>0</v>
      </c>
      <c r="G73" s="66">
        <v>0</v>
      </c>
      <c r="H73" s="66">
        <v>0</v>
      </c>
      <c r="I73" s="66">
        <v>0</v>
      </c>
      <c r="J73" s="66">
        <v>0</v>
      </c>
      <c r="K73" s="66">
        <v>0</v>
      </c>
      <c r="L73" s="66">
        <v>0</v>
      </c>
      <c r="M73" s="66">
        <v>0</v>
      </c>
      <c r="N73" s="66">
        <v>0</v>
      </c>
      <c r="O73" s="66">
        <v>0</v>
      </c>
      <c r="P73" s="66">
        <v>0</v>
      </c>
      <c r="Q73" s="66">
        <v>0</v>
      </c>
      <c r="R73" s="66">
        <v>0</v>
      </c>
      <c r="S73" s="66">
        <v>0</v>
      </c>
      <c r="T73" s="66">
        <v>0</v>
      </c>
      <c r="U73" s="66">
        <v>0</v>
      </c>
      <c r="V73" s="66">
        <v>0</v>
      </c>
      <c r="W73" s="66">
        <v>0</v>
      </c>
      <c r="X73" s="66">
        <v>0</v>
      </c>
      <c r="Y73" s="66">
        <v>0</v>
      </c>
    </row>
    <row r="75" spans="1:25" ht="18" customHeight="1">
      <c r="C75" s="470" t="s">
        <v>449</v>
      </c>
      <c r="D75" s="470"/>
      <c r="E75" s="470"/>
      <c r="F75" s="470"/>
      <c r="G75" s="470"/>
      <c r="H75" s="470"/>
      <c r="I75" s="470"/>
      <c r="J75" s="470"/>
      <c r="K75" s="470"/>
      <c r="L75" s="470"/>
      <c r="M75" s="470"/>
      <c r="N75" s="470"/>
      <c r="O75" s="470"/>
      <c r="P75" s="470"/>
      <c r="Q75" s="470"/>
      <c r="R75" s="470"/>
      <c r="S75" s="470"/>
      <c r="T75" s="470"/>
      <c r="U75" s="470"/>
      <c r="V75" s="470"/>
      <c r="W75" s="470"/>
      <c r="X75" s="470"/>
      <c r="Y75" s="470"/>
    </row>
    <row r="76" spans="1:25" ht="18">
      <c r="C76" s="69"/>
      <c r="D76" s="70"/>
      <c r="E76" s="70"/>
      <c r="F76" s="70"/>
      <c r="G76" s="70"/>
      <c r="H76" s="70"/>
      <c r="I76" s="70"/>
      <c r="J76" s="70"/>
      <c r="K76" s="70"/>
      <c r="L76" s="70"/>
      <c r="M76" s="70"/>
      <c r="N76" s="70"/>
      <c r="O76" s="70"/>
      <c r="P76" s="70"/>
      <c r="Q76" s="70"/>
      <c r="R76" s="70"/>
      <c r="S76" s="70"/>
      <c r="T76" s="70"/>
      <c r="U76" s="70"/>
      <c r="V76" s="70"/>
      <c r="W76" s="70"/>
      <c r="X76" s="70"/>
      <c r="Y76" s="70"/>
    </row>
    <row r="77" spans="1:25" ht="18">
      <c r="C77" s="69"/>
      <c r="D77" s="70"/>
      <c r="E77" s="70"/>
      <c r="F77" s="70"/>
      <c r="G77" s="70"/>
      <c r="H77" s="70"/>
      <c r="I77" s="70"/>
      <c r="J77" s="70"/>
      <c r="K77" s="70"/>
      <c r="L77" s="70"/>
      <c r="M77" s="70"/>
      <c r="N77" s="70"/>
      <c r="O77" s="70"/>
      <c r="P77" s="70"/>
      <c r="Q77" s="70"/>
      <c r="R77" s="70"/>
      <c r="S77" s="70"/>
      <c r="T77" s="70"/>
      <c r="U77" s="70"/>
      <c r="V77" s="70"/>
      <c r="W77" s="70"/>
      <c r="X77" s="70"/>
      <c r="Y77" s="70"/>
    </row>
    <row r="78" spans="1:25" ht="18">
      <c r="C78" s="69"/>
      <c r="D78" s="70"/>
      <c r="E78" s="70"/>
      <c r="F78" s="70"/>
      <c r="G78" s="70"/>
      <c r="H78" s="70"/>
      <c r="I78" s="70"/>
      <c r="J78" s="70"/>
      <c r="K78" s="70"/>
      <c r="L78" s="70"/>
      <c r="M78" s="70"/>
      <c r="N78" s="70"/>
      <c r="O78" s="70"/>
      <c r="P78" s="70"/>
      <c r="Q78" s="70"/>
      <c r="R78" s="70"/>
      <c r="S78" s="70"/>
      <c r="T78" s="70"/>
      <c r="U78" s="70"/>
      <c r="V78" s="70"/>
      <c r="W78" s="70"/>
      <c r="X78" s="70"/>
      <c r="Y78" s="70"/>
    </row>
    <row r="79" spans="1:25" ht="18">
      <c r="C79" s="69"/>
      <c r="D79" s="70"/>
      <c r="E79" s="70"/>
      <c r="F79" s="70"/>
      <c r="G79" s="70"/>
      <c r="H79" s="70"/>
      <c r="I79" s="70"/>
      <c r="J79" s="70"/>
      <c r="K79" s="70"/>
      <c r="L79" s="70"/>
      <c r="M79" s="70"/>
      <c r="N79" s="70"/>
      <c r="O79" s="70"/>
      <c r="P79" s="70"/>
      <c r="Q79" s="70"/>
      <c r="R79" s="70"/>
      <c r="S79" s="70"/>
      <c r="T79" s="70"/>
      <c r="U79" s="70"/>
      <c r="V79" s="70"/>
      <c r="W79" s="70"/>
      <c r="X79" s="70"/>
      <c r="Y79" s="70"/>
    </row>
    <row r="80" spans="1:25" ht="18">
      <c r="C80" s="69"/>
      <c r="D80" s="70"/>
      <c r="E80" s="70"/>
      <c r="F80" s="70"/>
      <c r="G80" s="70"/>
      <c r="H80" s="70"/>
      <c r="I80" s="70"/>
      <c r="J80" s="70"/>
      <c r="K80" s="70"/>
      <c r="L80" s="70"/>
      <c r="M80" s="70"/>
      <c r="N80" s="70"/>
      <c r="O80" s="70"/>
      <c r="P80" s="70"/>
      <c r="Q80" s="70"/>
      <c r="R80" s="70"/>
      <c r="S80" s="70"/>
      <c r="T80" s="70"/>
      <c r="U80" s="70"/>
      <c r="V80" s="70"/>
      <c r="W80" s="70"/>
      <c r="X80" s="70"/>
      <c r="Y80" s="70"/>
    </row>
    <row r="81" spans="1:25" ht="18">
      <c r="C81" s="69"/>
      <c r="D81" s="70"/>
      <c r="E81" s="70"/>
      <c r="F81" s="70"/>
      <c r="G81" s="70"/>
      <c r="H81" s="70"/>
      <c r="I81" s="70"/>
      <c r="J81" s="70"/>
      <c r="K81" s="70"/>
      <c r="L81" s="70"/>
      <c r="M81" s="70"/>
      <c r="N81" s="70"/>
      <c r="O81" s="70"/>
      <c r="P81" s="70"/>
      <c r="Q81" s="70"/>
      <c r="R81" s="70"/>
      <c r="S81" s="70"/>
      <c r="T81" s="70"/>
      <c r="U81" s="70"/>
      <c r="V81" s="70"/>
      <c r="W81" s="70"/>
      <c r="X81" s="70"/>
      <c r="Y81" s="70"/>
    </row>
    <row r="82" spans="1:25" ht="18">
      <c r="C82" s="69"/>
      <c r="D82" s="70"/>
      <c r="E82" s="70"/>
      <c r="F82" s="70"/>
      <c r="G82" s="70"/>
      <c r="H82" s="70"/>
      <c r="I82" s="70"/>
      <c r="J82" s="70"/>
      <c r="K82" s="70"/>
      <c r="L82" s="70"/>
      <c r="M82" s="70"/>
      <c r="N82" s="70"/>
      <c r="O82" s="70"/>
      <c r="P82" s="70"/>
      <c r="Q82" s="70"/>
      <c r="R82" s="70"/>
      <c r="S82" s="70"/>
      <c r="T82" s="70"/>
      <c r="U82" s="70"/>
      <c r="V82" s="70"/>
      <c r="W82" s="70"/>
      <c r="X82" s="70"/>
      <c r="Y82" s="70"/>
    </row>
    <row r="83" spans="1:25" s="59" customFormat="1" ht="18" customHeight="1">
      <c r="A83" s="471"/>
      <c r="B83" s="471"/>
      <c r="C83" s="471"/>
      <c r="D83" s="471"/>
      <c r="E83" s="471"/>
      <c r="F83" s="471"/>
      <c r="G83" s="471"/>
      <c r="H83" s="471"/>
      <c r="I83" s="471"/>
      <c r="J83" s="471"/>
      <c r="K83" s="471"/>
      <c r="L83" s="80"/>
      <c r="M83" s="80"/>
      <c r="N83" s="80"/>
      <c r="O83" s="80"/>
      <c r="P83" s="80"/>
      <c r="Q83" s="80"/>
      <c r="R83" s="80"/>
      <c r="S83" s="80"/>
      <c r="T83" s="80"/>
      <c r="U83" s="80"/>
      <c r="V83" s="80"/>
      <c r="W83" s="80"/>
      <c r="X83" s="80"/>
      <c r="Y83" s="80"/>
    </row>
    <row r="84" spans="1:25" s="59" customFormat="1" ht="15.75" customHeight="1">
      <c r="A84" s="467" t="s">
        <v>450</v>
      </c>
      <c r="B84" s="467"/>
      <c r="C84" s="467"/>
      <c r="D84" s="467"/>
      <c r="E84" s="467"/>
      <c r="F84" s="467"/>
      <c r="G84" s="467"/>
      <c r="H84" s="467"/>
      <c r="I84" s="467"/>
      <c r="J84" s="467"/>
      <c r="K84" s="467"/>
      <c r="L84" s="80"/>
      <c r="M84" s="80"/>
      <c r="N84" s="80"/>
      <c r="O84" s="80"/>
      <c r="P84" s="80"/>
      <c r="Q84" s="80"/>
      <c r="R84" s="80"/>
      <c r="S84" s="80"/>
      <c r="T84" s="80"/>
      <c r="U84" s="80"/>
      <c r="V84" s="80"/>
      <c r="W84" s="80"/>
      <c r="X84" s="80"/>
      <c r="Y84" s="80"/>
    </row>
    <row r="85" spans="1:25" s="59" customFormat="1" ht="15.75" customHeight="1">
      <c r="A85" s="467" t="s">
        <v>451</v>
      </c>
      <c r="B85" s="467"/>
      <c r="C85" s="467"/>
      <c r="D85" s="467"/>
      <c r="E85" s="467"/>
      <c r="F85" s="467"/>
      <c r="G85" s="467"/>
      <c r="H85" s="467"/>
      <c r="I85" s="467"/>
      <c r="J85" s="467"/>
      <c r="K85" s="467"/>
      <c r="L85" s="80"/>
      <c r="M85" s="80"/>
      <c r="N85" s="80"/>
      <c r="O85" s="80"/>
      <c r="P85" s="80"/>
      <c r="Q85" s="80"/>
      <c r="R85" s="80"/>
      <c r="S85" s="80"/>
      <c r="T85" s="80"/>
      <c r="U85" s="80"/>
      <c r="V85" s="80"/>
      <c r="W85" s="80"/>
      <c r="X85" s="80"/>
      <c r="Y85" s="80"/>
    </row>
    <row r="86" spans="1:25" s="59" customFormat="1" ht="15.75" customHeight="1">
      <c r="A86" s="467" t="s">
        <v>452</v>
      </c>
      <c r="B86" s="467"/>
      <c r="C86" s="467"/>
      <c r="D86" s="467"/>
      <c r="E86" s="467"/>
      <c r="F86" s="467"/>
      <c r="G86" s="467"/>
      <c r="H86" s="467"/>
      <c r="I86" s="467"/>
      <c r="J86" s="467"/>
      <c r="K86" s="467"/>
      <c r="L86" s="80"/>
      <c r="M86" s="80"/>
      <c r="N86" s="80"/>
      <c r="O86" s="80"/>
      <c r="P86" s="80"/>
      <c r="Q86" s="80"/>
      <c r="R86" s="80"/>
      <c r="S86" s="80"/>
      <c r="T86" s="80"/>
      <c r="U86" s="80"/>
      <c r="V86" s="80"/>
      <c r="W86" s="80"/>
      <c r="X86" s="80"/>
      <c r="Y86" s="80"/>
    </row>
    <row r="87" spans="1:25" s="59" customFormat="1" ht="18.75" customHeight="1">
      <c r="A87" s="467" t="s">
        <v>453</v>
      </c>
      <c r="B87" s="467"/>
      <c r="C87" s="467"/>
      <c r="D87" s="467"/>
      <c r="E87" s="467"/>
      <c r="F87" s="467"/>
      <c r="G87" s="467"/>
      <c r="H87" s="467"/>
      <c r="I87" s="467"/>
      <c r="J87" s="467"/>
      <c r="K87" s="467"/>
      <c r="L87" s="80"/>
      <c r="M87" s="80"/>
      <c r="N87" s="80"/>
      <c r="O87" s="80"/>
      <c r="P87" s="80"/>
      <c r="Q87" s="80"/>
      <c r="R87" s="80"/>
      <c r="S87" s="80"/>
      <c r="T87" s="80"/>
      <c r="U87" s="80"/>
      <c r="V87" s="80"/>
      <c r="W87" s="80"/>
      <c r="X87" s="80"/>
      <c r="Y87" s="80"/>
    </row>
    <row r="88" spans="1:25" s="59" customFormat="1" ht="12.75" customHeight="1">
      <c r="A88" s="467" t="s">
        <v>454</v>
      </c>
      <c r="B88" s="467"/>
      <c r="C88" s="467"/>
      <c r="D88" s="467"/>
      <c r="E88" s="467"/>
      <c r="F88" s="467"/>
      <c r="G88" s="467"/>
      <c r="H88" s="467"/>
      <c r="I88" s="467"/>
      <c r="J88" s="467"/>
      <c r="K88" s="467"/>
      <c r="L88" s="80"/>
      <c r="M88" s="80"/>
      <c r="N88" s="80"/>
      <c r="O88" s="80"/>
      <c r="P88" s="80"/>
      <c r="Q88" s="80"/>
      <c r="R88" s="80"/>
      <c r="S88" s="80"/>
      <c r="T88" s="80"/>
      <c r="U88" s="80"/>
      <c r="V88" s="80"/>
      <c r="W88" s="80"/>
      <c r="X88" s="80"/>
      <c r="Y88" s="80"/>
    </row>
    <row r="89" spans="1:25" s="59" customFormat="1" ht="18.75" customHeight="1">
      <c r="A89" s="467" t="s">
        <v>455</v>
      </c>
      <c r="B89" s="467"/>
      <c r="C89" s="467"/>
      <c r="D89" s="467"/>
      <c r="E89" s="467"/>
      <c r="F89" s="467"/>
      <c r="G89" s="467"/>
      <c r="H89" s="467"/>
      <c r="I89" s="467"/>
      <c r="J89" s="467"/>
      <c r="K89" s="467"/>
      <c r="L89" s="80"/>
      <c r="M89" s="80"/>
      <c r="N89" s="80"/>
      <c r="O89" s="80"/>
      <c r="P89" s="80"/>
      <c r="Q89" s="80"/>
      <c r="R89" s="80"/>
      <c r="S89" s="80"/>
      <c r="T89" s="80"/>
      <c r="U89" s="80"/>
      <c r="V89" s="80"/>
      <c r="W89" s="80"/>
      <c r="X89" s="80"/>
      <c r="Y89" s="80"/>
    </row>
    <row r="90" spans="1:25" s="59" customFormat="1" ht="28.35" customHeight="1">
      <c r="A90" s="466" t="str">
        <f>"Name of the Program: "&amp;'STUDENT-LIST'!E4</f>
        <v>Name of the Program: COMPUTER SCIENCE</v>
      </c>
      <c r="B90" s="466"/>
      <c r="C90" s="466"/>
      <c r="D90" s="466"/>
      <c r="E90" s="466"/>
      <c r="F90" s="466"/>
      <c r="G90" s="466" t="str">
        <f>"Semester: "&amp;'STUDENT-LIST'!E3</f>
        <v>Semester: I SEM DCS</v>
      </c>
      <c r="H90" s="466"/>
      <c r="I90" s="466"/>
      <c r="J90" s="466"/>
      <c r="K90" s="466"/>
      <c r="L90" s="80"/>
      <c r="M90" s="80"/>
      <c r="N90" s="80"/>
      <c r="O90" s="80"/>
      <c r="P90" s="80"/>
      <c r="Q90" s="80"/>
      <c r="R90" s="80"/>
      <c r="S90" s="80"/>
      <c r="T90" s="80"/>
      <c r="U90" s="80"/>
      <c r="V90" s="80"/>
      <c r="W90" s="80"/>
      <c r="X90" s="80"/>
      <c r="Y90" s="80"/>
    </row>
    <row r="91" spans="1:25" s="59" customFormat="1" ht="24" customHeight="1">
      <c r="A91" s="466" t="str">
        <f>"Course Name &amp; Code: "&amp;'STUDENT-LIST'!E5</f>
        <v>Course Name &amp; Code: Engineering Mathematics-I</v>
      </c>
      <c r="B91" s="466"/>
      <c r="C91" s="466"/>
      <c r="D91" s="466"/>
      <c r="E91" s="466"/>
      <c r="F91" s="466"/>
      <c r="G91" s="466" t="str">
        <f>"Name of the faculty: "&amp;'STUDENT-LIST'!E6</f>
        <v>Name of the faculty: SRILAXMI</v>
      </c>
      <c r="H91" s="466"/>
      <c r="I91" s="466"/>
      <c r="J91" s="466"/>
      <c r="K91" s="466"/>
      <c r="L91" s="80"/>
      <c r="M91" s="80"/>
      <c r="N91" s="80"/>
      <c r="O91" s="80"/>
      <c r="P91" s="80"/>
      <c r="Q91" s="80"/>
      <c r="R91" s="80"/>
      <c r="S91" s="80"/>
      <c r="T91" s="80"/>
      <c r="U91" s="80"/>
      <c r="V91" s="80"/>
      <c r="W91" s="80"/>
      <c r="X91" s="80"/>
      <c r="Y91" s="80"/>
    </row>
    <row r="92" spans="1:25" s="59" customFormat="1" ht="29.25" customHeight="1">
      <c r="A92" s="466" t="s">
        <v>456</v>
      </c>
      <c r="B92" s="466"/>
      <c r="C92" s="71">
        <f>COUNTIF(D4:D73,"&lt;&gt;0")</f>
        <v>1</v>
      </c>
      <c r="D92" s="467"/>
      <c r="E92" s="467"/>
      <c r="F92" s="467"/>
      <c r="G92" s="467"/>
      <c r="H92" s="467"/>
      <c r="I92" s="467"/>
      <c r="J92" s="467"/>
      <c r="K92" s="467"/>
      <c r="L92" s="80"/>
      <c r="M92" s="80"/>
      <c r="N92" s="80"/>
      <c r="O92" s="80"/>
      <c r="P92" s="80"/>
      <c r="Q92" s="80"/>
      <c r="R92" s="80"/>
      <c r="S92" s="80"/>
      <c r="T92" s="80"/>
      <c r="U92" s="80"/>
      <c r="V92" s="80"/>
      <c r="W92" s="80"/>
      <c r="X92" s="80"/>
      <c r="Y92" s="80"/>
    </row>
    <row r="93" spans="1:25" s="59" customFormat="1" ht="18" customHeight="1">
      <c r="A93" s="467" t="str">
        <f>"MID – SEMESTER FEED BACK ANALYSIS – CONSOLIDATED - "&amp;'STUDENT-LIST'!E7</f>
        <v>MID – SEMESTER FEED BACK ANALYSIS – CONSOLIDATED - 2020-21 (ODD)</v>
      </c>
      <c r="B93" s="467"/>
      <c r="C93" s="467"/>
      <c r="D93" s="467"/>
      <c r="E93" s="467"/>
      <c r="F93" s="467"/>
      <c r="G93" s="467"/>
      <c r="H93" s="467"/>
      <c r="I93" s="467"/>
      <c r="J93" s="467"/>
      <c r="K93" s="467"/>
      <c r="L93" s="80"/>
      <c r="M93" s="80"/>
      <c r="N93" s="80"/>
      <c r="O93" s="80"/>
      <c r="P93" s="80"/>
      <c r="Q93" s="80"/>
      <c r="R93" s="80"/>
      <c r="S93" s="80"/>
      <c r="T93" s="80"/>
      <c r="U93" s="80"/>
      <c r="V93" s="80"/>
      <c r="W93" s="80"/>
      <c r="X93" s="80"/>
      <c r="Y93" s="80"/>
    </row>
    <row r="94" spans="1:25" s="59" customFormat="1" ht="41.25" customHeight="1">
      <c r="A94" s="468" t="s">
        <v>457</v>
      </c>
      <c r="B94" s="468"/>
      <c r="C94" s="468"/>
      <c r="D94" s="468"/>
      <c r="E94" s="72">
        <v>1</v>
      </c>
      <c r="F94" s="72">
        <v>2</v>
      </c>
      <c r="G94" s="72">
        <v>3</v>
      </c>
      <c r="H94" s="72">
        <v>4</v>
      </c>
      <c r="I94" s="72">
        <v>5</v>
      </c>
      <c r="J94" s="81" t="s">
        <v>458</v>
      </c>
      <c r="K94" s="81" t="s">
        <v>459</v>
      </c>
      <c r="L94" s="80"/>
      <c r="M94" s="80"/>
      <c r="N94" s="80"/>
      <c r="O94" s="80"/>
      <c r="P94" s="80"/>
      <c r="Q94" s="80"/>
      <c r="R94" s="80"/>
      <c r="S94" s="80"/>
      <c r="T94" s="80"/>
      <c r="U94" s="80"/>
      <c r="V94" s="80"/>
      <c r="W94" s="80"/>
      <c r="X94" s="80"/>
      <c r="Y94" s="80"/>
    </row>
    <row r="95" spans="1:25" s="59" customFormat="1" ht="15.75" customHeight="1">
      <c r="A95" s="468" t="s">
        <v>460</v>
      </c>
      <c r="B95" s="468"/>
      <c r="C95" s="468"/>
      <c r="D95" s="468"/>
      <c r="E95" s="73"/>
      <c r="F95" s="73"/>
      <c r="G95" s="73"/>
      <c r="H95" s="73"/>
      <c r="I95" s="73"/>
      <c r="J95" s="73"/>
      <c r="K95" s="73"/>
      <c r="L95" s="80"/>
      <c r="M95" s="80"/>
      <c r="N95" s="80"/>
      <c r="O95" s="80"/>
      <c r="P95" s="80"/>
      <c r="Q95" s="80"/>
      <c r="R95" s="80"/>
      <c r="S95" s="80"/>
      <c r="T95" s="80"/>
      <c r="U95" s="80"/>
      <c r="V95" s="80"/>
      <c r="W95" s="80"/>
      <c r="X95" s="80"/>
      <c r="Y95" s="80"/>
    </row>
    <row r="96" spans="1:25" s="59" customFormat="1" ht="26.25" customHeight="1">
      <c r="A96" s="74">
        <v>1</v>
      </c>
      <c r="B96" s="465" t="s">
        <v>426</v>
      </c>
      <c r="C96" s="465"/>
      <c r="D96" s="465"/>
      <c r="E96" s="75">
        <f>COUNTIF($D$4:$D$73,E94)</f>
        <v>0</v>
      </c>
      <c r="F96" s="75">
        <f>COUNTIF($D$4:$D$73,F94)</f>
        <v>0</v>
      </c>
      <c r="G96" s="75">
        <f>COUNTIF($D$4:$D$73,G94)</f>
        <v>0</v>
      </c>
      <c r="H96" s="75">
        <f>COUNTIF($D$4:$D$73,H94)</f>
        <v>0</v>
      </c>
      <c r="I96" s="75">
        <f>COUNTIF($D$4:$D$73,I94)</f>
        <v>1</v>
      </c>
      <c r="J96" s="82">
        <f t="shared" ref="J96:J102" si="0">100*((E96*$E$94)+(F96*$F$94)+(G96*$G$94)+(H96*$H$94)+(I96*$I$94))/(5*$C$92)</f>
        <v>100</v>
      </c>
      <c r="K96" s="83" t="str">
        <f t="shared" ref="K96:K103" si="1">IF(J96&gt;=80,"H",IF(J96&gt;=70,"M",IF(J96&gt;=60,"L","NS")))</f>
        <v>H</v>
      </c>
      <c r="L96" s="80"/>
      <c r="M96" s="80"/>
      <c r="N96" s="80"/>
      <c r="O96" s="80"/>
      <c r="P96" s="80"/>
      <c r="Q96" s="80"/>
      <c r="R96" s="80"/>
      <c r="S96" s="80"/>
      <c r="T96" s="80"/>
      <c r="U96" s="80"/>
      <c r="V96" s="80"/>
      <c r="W96" s="80"/>
      <c r="X96" s="80"/>
      <c r="Y96" s="80"/>
    </row>
    <row r="97" spans="1:25" s="59" customFormat="1" ht="26.25" customHeight="1">
      <c r="A97" s="74">
        <v>2</v>
      </c>
      <c r="B97" s="465" t="s">
        <v>427</v>
      </c>
      <c r="C97" s="465"/>
      <c r="D97" s="465"/>
      <c r="E97" s="75">
        <f>COUNTIF($E$4:$E$73,E94)</f>
        <v>0</v>
      </c>
      <c r="F97" s="75">
        <f>COUNTIF($E$4:$E$73,F94)</f>
        <v>0</v>
      </c>
      <c r="G97" s="75">
        <f>COUNTIF($E$4:$E$73,G94)</f>
        <v>0</v>
      </c>
      <c r="H97" s="75">
        <f>COUNTIF($E$4:$E$73,H94)</f>
        <v>0</v>
      </c>
      <c r="I97" s="75">
        <f>COUNTIF($E$4:$E$73,I94)</f>
        <v>1</v>
      </c>
      <c r="J97" s="82">
        <f t="shared" si="0"/>
        <v>100</v>
      </c>
      <c r="K97" s="83" t="str">
        <f t="shared" si="1"/>
        <v>H</v>
      </c>
      <c r="L97" s="80"/>
      <c r="M97" s="80"/>
      <c r="N97" s="80"/>
      <c r="O97" s="80"/>
      <c r="P97" s="80"/>
      <c r="Q97" s="80"/>
      <c r="R97" s="80"/>
      <c r="S97" s="80"/>
      <c r="T97" s="80"/>
      <c r="U97" s="80"/>
      <c r="V97" s="80"/>
      <c r="W97" s="80"/>
      <c r="X97" s="80"/>
      <c r="Y97" s="80"/>
    </row>
    <row r="98" spans="1:25" s="59" customFormat="1" ht="26.25" customHeight="1">
      <c r="A98" s="74">
        <v>3</v>
      </c>
      <c r="B98" s="465" t="s">
        <v>428</v>
      </c>
      <c r="C98" s="465"/>
      <c r="D98" s="465"/>
      <c r="E98" s="75">
        <f>COUNTIF($F$4:$F$73,E94)</f>
        <v>0</v>
      </c>
      <c r="F98" s="75">
        <f>COUNTIF($F$4:$F$73,F94)</f>
        <v>0</v>
      </c>
      <c r="G98" s="75">
        <f>COUNTIF($F$4:$F$73,G94)</f>
        <v>0</v>
      </c>
      <c r="H98" s="75">
        <f>COUNTIF($F$4:$F$73,H94)</f>
        <v>0</v>
      </c>
      <c r="I98" s="75">
        <f>COUNTIF($F$4:$F$73,I94)</f>
        <v>1</v>
      </c>
      <c r="J98" s="82">
        <f t="shared" si="0"/>
        <v>100</v>
      </c>
      <c r="K98" s="83" t="str">
        <f t="shared" si="1"/>
        <v>H</v>
      </c>
      <c r="L98" s="80"/>
      <c r="M98" s="80"/>
      <c r="N98" s="80"/>
      <c r="O98" s="80"/>
      <c r="P98" s="80"/>
      <c r="Q98" s="80"/>
      <c r="R98" s="80"/>
      <c r="S98" s="80"/>
      <c r="T98" s="80"/>
      <c r="U98" s="80"/>
      <c r="V98" s="80"/>
      <c r="W98" s="80"/>
      <c r="X98" s="80"/>
      <c r="Y98" s="80"/>
    </row>
    <row r="99" spans="1:25" s="59" customFormat="1" ht="26.25" customHeight="1">
      <c r="A99" s="74">
        <v>4</v>
      </c>
      <c r="B99" s="465" t="s">
        <v>429</v>
      </c>
      <c r="C99" s="465"/>
      <c r="D99" s="465"/>
      <c r="E99" s="75">
        <f>COUNTIF($G$4:$G$73,E94)</f>
        <v>0</v>
      </c>
      <c r="F99" s="75">
        <f>COUNTIF($G$4:$G$73,F94)</f>
        <v>0</v>
      </c>
      <c r="G99" s="75">
        <f>COUNTIF($G$4:$G$73,G94)</f>
        <v>0</v>
      </c>
      <c r="H99" s="75">
        <f>COUNTIF($G$4:$G$73,H94)</f>
        <v>0</v>
      </c>
      <c r="I99" s="75">
        <f>COUNTIF($G$4:$G$73,I94)</f>
        <v>1</v>
      </c>
      <c r="J99" s="82">
        <f t="shared" si="0"/>
        <v>100</v>
      </c>
      <c r="K99" s="83" t="str">
        <f t="shared" si="1"/>
        <v>H</v>
      </c>
      <c r="L99" s="80"/>
      <c r="M99" s="80"/>
      <c r="N99" s="80"/>
      <c r="O99" s="80"/>
      <c r="P99" s="80"/>
      <c r="Q99" s="80"/>
      <c r="R99" s="80"/>
      <c r="S99" s="80"/>
      <c r="T99" s="80"/>
      <c r="U99" s="80"/>
      <c r="V99" s="80"/>
      <c r="W99" s="80"/>
      <c r="X99" s="80"/>
      <c r="Y99" s="80"/>
    </row>
    <row r="100" spans="1:25" s="59" customFormat="1" ht="26.25" customHeight="1">
      <c r="A100" s="74">
        <v>5</v>
      </c>
      <c r="B100" s="465" t="s">
        <v>430</v>
      </c>
      <c r="C100" s="465"/>
      <c r="D100" s="465"/>
      <c r="E100" s="75">
        <f>COUNTIF($H$4:$H$73,E94)</f>
        <v>0</v>
      </c>
      <c r="F100" s="75">
        <f>COUNTIF($H$4:$H$73,F94)</f>
        <v>0</v>
      </c>
      <c r="G100" s="75">
        <f>COUNTIF($H$4:$H$73,G94)</f>
        <v>0</v>
      </c>
      <c r="H100" s="75">
        <f>COUNTIF($H$4:$H$73,H94)</f>
        <v>0</v>
      </c>
      <c r="I100" s="75">
        <f>COUNTIF($H$4:$H$73,I94)</f>
        <v>1</v>
      </c>
      <c r="J100" s="82">
        <f t="shared" si="0"/>
        <v>100</v>
      </c>
      <c r="K100" s="83" t="str">
        <f t="shared" si="1"/>
        <v>H</v>
      </c>
      <c r="L100" s="80"/>
      <c r="M100" s="80"/>
      <c r="N100" s="80"/>
      <c r="O100" s="80"/>
      <c r="P100" s="80"/>
      <c r="Q100" s="80"/>
      <c r="R100" s="80"/>
      <c r="S100" s="80"/>
      <c r="T100" s="80"/>
      <c r="U100" s="80"/>
      <c r="V100" s="80"/>
      <c r="W100" s="80"/>
      <c r="X100" s="80"/>
      <c r="Y100" s="80"/>
    </row>
    <row r="101" spans="1:25" s="59" customFormat="1" ht="26.25" customHeight="1">
      <c r="A101" s="74">
        <v>6</v>
      </c>
      <c r="B101" s="465" t="s">
        <v>431</v>
      </c>
      <c r="C101" s="465"/>
      <c r="D101" s="465"/>
      <c r="E101" s="75">
        <f>COUNTIF($I$4:$I$73,E94)</f>
        <v>0</v>
      </c>
      <c r="F101" s="75">
        <f>COUNTIF($I$4:$I$73,F94)</f>
        <v>0</v>
      </c>
      <c r="G101" s="75">
        <f>COUNTIF($I$4:$I$73,G94)</f>
        <v>0</v>
      </c>
      <c r="H101" s="75">
        <f>COUNTIF($I$4:$I$73,H94)</f>
        <v>0</v>
      </c>
      <c r="I101" s="75">
        <f>COUNTIF($I$4:$I$73,I94)</f>
        <v>1</v>
      </c>
      <c r="J101" s="82">
        <f t="shared" si="0"/>
        <v>100</v>
      </c>
      <c r="K101" s="83" t="str">
        <f t="shared" si="1"/>
        <v>H</v>
      </c>
      <c r="L101" s="80"/>
      <c r="M101" s="80"/>
      <c r="N101" s="80"/>
      <c r="O101" s="80"/>
      <c r="P101" s="80"/>
      <c r="Q101" s="80"/>
      <c r="R101" s="80"/>
      <c r="S101" s="80"/>
      <c r="T101" s="80"/>
      <c r="U101" s="80"/>
      <c r="V101" s="80"/>
      <c r="W101" s="80"/>
      <c r="X101" s="80"/>
      <c r="Y101" s="80"/>
    </row>
    <row r="102" spans="1:25" s="59" customFormat="1" ht="26.25" customHeight="1">
      <c r="A102" s="74">
        <v>7</v>
      </c>
      <c r="B102" s="465" t="s">
        <v>432</v>
      </c>
      <c r="C102" s="465"/>
      <c r="D102" s="465"/>
      <c r="E102" s="75">
        <f>COUNTIF($J$4:$J$73,E94)</f>
        <v>0</v>
      </c>
      <c r="F102" s="75">
        <f>COUNTIF($J$4:$J$73,F94)</f>
        <v>0</v>
      </c>
      <c r="G102" s="75">
        <f>COUNTIF($J$4:$J$73,G94)</f>
        <v>0</v>
      </c>
      <c r="H102" s="75">
        <f>COUNTIF($J$4:$J$73,H94)</f>
        <v>0</v>
      </c>
      <c r="I102" s="75">
        <f>COUNTIF($J$4:$J$73,I94)</f>
        <v>1</v>
      </c>
      <c r="J102" s="82">
        <f t="shared" si="0"/>
        <v>100</v>
      </c>
      <c r="K102" s="83" t="str">
        <f t="shared" si="1"/>
        <v>H</v>
      </c>
      <c r="L102" s="80"/>
      <c r="M102" s="80"/>
      <c r="N102" s="80"/>
      <c r="O102" s="80"/>
      <c r="P102" s="80"/>
      <c r="Q102" s="80"/>
      <c r="R102" s="80"/>
      <c r="S102" s="80"/>
      <c r="T102" s="80"/>
      <c r="U102" s="80"/>
      <c r="V102" s="80"/>
      <c r="W102" s="80"/>
      <c r="X102" s="80"/>
      <c r="Y102" s="80"/>
    </row>
    <row r="103" spans="1:25" s="59" customFormat="1" ht="15.75" customHeight="1">
      <c r="A103" s="74"/>
      <c r="B103" s="459"/>
      <c r="C103" s="459"/>
      <c r="D103" s="459"/>
      <c r="E103" s="76">
        <f>SUM(E96:E102)</f>
        <v>0</v>
      </c>
      <c r="F103" s="76">
        <f>SUM(F96:F102)</f>
        <v>0</v>
      </c>
      <c r="G103" s="76">
        <f>SUM(G96:G102)</f>
        <v>0</v>
      </c>
      <c r="H103" s="76">
        <f>SUM(H96:H102)</f>
        <v>0</v>
      </c>
      <c r="I103" s="76">
        <f>SUM(I96:I102)</f>
        <v>7</v>
      </c>
      <c r="J103" s="83">
        <f>AVERAGE(J96:J102)</f>
        <v>100</v>
      </c>
      <c r="K103" s="83" t="str">
        <f t="shared" si="1"/>
        <v>H</v>
      </c>
      <c r="L103" s="80"/>
      <c r="M103" s="80"/>
      <c r="N103" s="80"/>
      <c r="O103" s="80"/>
      <c r="P103" s="80"/>
      <c r="Q103" s="80"/>
      <c r="R103" s="80"/>
      <c r="S103" s="80"/>
      <c r="T103" s="80"/>
      <c r="U103" s="80"/>
      <c r="V103" s="80"/>
      <c r="W103" s="80"/>
      <c r="X103" s="80"/>
      <c r="Y103" s="80"/>
    </row>
    <row r="104" spans="1:25" s="59" customFormat="1" ht="15.75" customHeight="1">
      <c r="A104" s="463" t="s">
        <v>424</v>
      </c>
      <c r="B104" s="463"/>
      <c r="C104" s="463"/>
      <c r="D104" s="463"/>
      <c r="E104" s="73"/>
      <c r="F104" s="73"/>
      <c r="G104" s="73"/>
      <c r="H104" s="73"/>
      <c r="I104" s="73"/>
      <c r="J104" s="73"/>
      <c r="K104" s="81"/>
      <c r="L104" s="80"/>
      <c r="M104" s="80"/>
      <c r="N104" s="80"/>
      <c r="O104" s="80"/>
      <c r="P104" s="80"/>
      <c r="Q104" s="80"/>
      <c r="R104" s="80"/>
      <c r="S104" s="80"/>
      <c r="T104" s="80"/>
      <c r="U104" s="80"/>
      <c r="V104" s="80"/>
      <c r="W104" s="80"/>
      <c r="X104" s="80"/>
      <c r="Y104" s="80"/>
    </row>
    <row r="105" spans="1:25" s="59" customFormat="1" ht="15.75" customHeight="1">
      <c r="A105" s="74">
        <v>1</v>
      </c>
      <c r="B105" s="459" t="s">
        <v>433</v>
      </c>
      <c r="C105" s="459"/>
      <c r="D105" s="459"/>
      <c r="E105" s="75">
        <f>COUNTIF($K$4:$K$73,E94)</f>
        <v>0</v>
      </c>
      <c r="F105" s="75">
        <f>COUNTIF($K$4:$K$73,F94)</f>
        <v>0</v>
      </c>
      <c r="G105" s="75">
        <f>COUNTIF($K$4:$K$73,G94)</f>
        <v>0</v>
      </c>
      <c r="H105" s="75">
        <f>COUNTIF($K$4:$K$73,H94)</f>
        <v>0</v>
      </c>
      <c r="I105" s="75">
        <f>COUNTIF($K$4:$K$73,I94)</f>
        <v>1</v>
      </c>
      <c r="J105" s="82">
        <f t="shared" ref="J105:J113" si="2">100*((E105*$E$94)+(F105*$F$94)+(G105*$G$94)+(H105*$H$94)+(I105*$I$94))/(5*$C$92)</f>
        <v>100</v>
      </c>
      <c r="K105" s="83" t="str">
        <f t="shared" ref="K105:K114" si="3">IF(J105&gt;=80,"H",IF(J105&gt;=70,"M",IF(J105&gt;=60,"L","NS")))</f>
        <v>H</v>
      </c>
      <c r="L105" s="80"/>
      <c r="M105" s="80"/>
      <c r="N105" s="80"/>
      <c r="O105" s="80"/>
      <c r="P105" s="80"/>
      <c r="Q105" s="80"/>
      <c r="R105" s="80"/>
      <c r="S105" s="80"/>
      <c r="T105" s="80"/>
      <c r="U105" s="80"/>
      <c r="V105" s="80"/>
      <c r="W105" s="80"/>
      <c r="X105" s="80"/>
      <c r="Y105" s="80"/>
    </row>
    <row r="106" spans="1:25" s="59" customFormat="1" ht="15.75" customHeight="1">
      <c r="A106" s="74">
        <v>2</v>
      </c>
      <c r="B106" s="464" t="s">
        <v>461</v>
      </c>
      <c r="C106" s="464"/>
      <c r="D106" s="464"/>
      <c r="E106" s="75">
        <f>COUNTIF($L$4:$L$73,E94)</f>
        <v>0</v>
      </c>
      <c r="F106" s="75">
        <f>COUNTIF($L$4:$L$73,F94)</f>
        <v>0</v>
      </c>
      <c r="G106" s="75">
        <f>COUNTIF($L$4:$L$73,G94)</f>
        <v>0</v>
      </c>
      <c r="H106" s="75">
        <f>COUNTIF($L$4:$L$73,H94)</f>
        <v>0</v>
      </c>
      <c r="I106" s="75">
        <f>COUNTIF($L$4:$L$73,I94)</f>
        <v>1</v>
      </c>
      <c r="J106" s="82">
        <f t="shared" si="2"/>
        <v>100</v>
      </c>
      <c r="K106" s="83" t="str">
        <f t="shared" si="3"/>
        <v>H</v>
      </c>
      <c r="L106" s="80"/>
      <c r="M106" s="80"/>
      <c r="N106" s="80"/>
      <c r="O106" s="80"/>
      <c r="P106" s="80"/>
      <c r="Q106" s="80"/>
      <c r="R106" s="80"/>
      <c r="S106" s="80"/>
      <c r="T106" s="80"/>
      <c r="U106" s="80"/>
      <c r="V106" s="80"/>
      <c r="W106" s="80"/>
      <c r="X106" s="80"/>
      <c r="Y106" s="80"/>
    </row>
    <row r="107" spans="1:25" s="59" customFormat="1" ht="15.75" customHeight="1">
      <c r="A107" s="74">
        <v>3</v>
      </c>
      <c r="B107" s="461" t="s">
        <v>435</v>
      </c>
      <c r="C107" s="461"/>
      <c r="D107" s="461"/>
      <c r="E107" s="75">
        <f>COUNTIF($M$4:$M$73,E94)</f>
        <v>0</v>
      </c>
      <c r="F107" s="75">
        <f>COUNTIF($M$4:$M$73,F94)</f>
        <v>0</v>
      </c>
      <c r="G107" s="75">
        <f>COUNTIF($M$4:$M$73,G94)</f>
        <v>0</v>
      </c>
      <c r="H107" s="75">
        <f>COUNTIF($M$4:$M$73,H94)</f>
        <v>0</v>
      </c>
      <c r="I107" s="75">
        <f>COUNTIF($M$4:$M$73,I94)</f>
        <v>1</v>
      </c>
      <c r="J107" s="82">
        <f t="shared" si="2"/>
        <v>100</v>
      </c>
      <c r="K107" s="83" t="str">
        <f t="shared" si="3"/>
        <v>H</v>
      </c>
      <c r="L107" s="80"/>
      <c r="M107" s="80"/>
      <c r="N107" s="80"/>
      <c r="O107" s="80"/>
      <c r="P107" s="80"/>
      <c r="Q107" s="80"/>
      <c r="R107" s="80"/>
      <c r="S107" s="80"/>
      <c r="T107" s="80"/>
      <c r="U107" s="80"/>
      <c r="V107" s="80"/>
      <c r="W107" s="80"/>
      <c r="X107" s="80"/>
      <c r="Y107" s="80"/>
    </row>
    <row r="108" spans="1:25" s="59" customFormat="1" ht="15.75" customHeight="1">
      <c r="A108" s="74">
        <v>4</v>
      </c>
      <c r="B108" s="461" t="s">
        <v>436</v>
      </c>
      <c r="C108" s="461"/>
      <c r="D108" s="461"/>
      <c r="E108" s="75">
        <f>COUNTIF($N$4:$N$73,E94)</f>
        <v>0</v>
      </c>
      <c r="F108" s="75">
        <f>COUNTIF($N$4:$N$73,F94)</f>
        <v>0</v>
      </c>
      <c r="G108" s="75">
        <f>COUNTIF($N$4:$N$73,G94)</f>
        <v>0</v>
      </c>
      <c r="H108" s="75">
        <f>COUNTIF($N$4:$N$73,H94)</f>
        <v>0</v>
      </c>
      <c r="I108" s="75">
        <f>COUNTIF($N$4:$N$73,I94)</f>
        <v>1</v>
      </c>
      <c r="J108" s="82">
        <f t="shared" si="2"/>
        <v>100</v>
      </c>
      <c r="K108" s="83" t="str">
        <f t="shared" si="3"/>
        <v>H</v>
      </c>
      <c r="L108" s="80"/>
      <c r="M108" s="80"/>
      <c r="N108" s="80"/>
      <c r="O108" s="80"/>
      <c r="P108" s="80"/>
      <c r="Q108" s="80"/>
      <c r="R108" s="80"/>
      <c r="S108" s="80"/>
      <c r="T108" s="80"/>
      <c r="U108" s="80"/>
      <c r="V108" s="80"/>
      <c r="W108" s="80"/>
      <c r="X108" s="80"/>
      <c r="Y108" s="80"/>
    </row>
    <row r="109" spans="1:25" s="59" customFormat="1" ht="33.75" customHeight="1">
      <c r="A109" s="74">
        <v>5</v>
      </c>
      <c r="B109" s="461" t="s">
        <v>437</v>
      </c>
      <c r="C109" s="461"/>
      <c r="D109" s="461"/>
      <c r="E109" s="75">
        <f>COUNTIF($O$4:$O$73,E94)</f>
        <v>0</v>
      </c>
      <c r="F109" s="75">
        <f>COUNTIF($O$4:$O$73,F94)</f>
        <v>0</v>
      </c>
      <c r="G109" s="75">
        <f>COUNTIF($O$4:$O$73,G94)</f>
        <v>0</v>
      </c>
      <c r="H109" s="75">
        <f>COUNTIF($O$4:$O$73,H94)</f>
        <v>0</v>
      </c>
      <c r="I109" s="75">
        <f>COUNTIF($O$4:$O$73,I94)</f>
        <v>1</v>
      </c>
      <c r="J109" s="82">
        <f t="shared" si="2"/>
        <v>100</v>
      </c>
      <c r="K109" s="83" t="str">
        <f t="shared" si="3"/>
        <v>H</v>
      </c>
      <c r="L109" s="80"/>
      <c r="M109" s="80"/>
      <c r="N109" s="80"/>
      <c r="O109" s="80"/>
      <c r="P109" s="80"/>
      <c r="Q109" s="80"/>
      <c r="R109" s="80"/>
      <c r="S109" s="80"/>
      <c r="T109" s="80"/>
      <c r="U109" s="80"/>
      <c r="V109" s="80"/>
      <c r="W109" s="80"/>
      <c r="X109" s="80"/>
      <c r="Y109" s="80"/>
    </row>
    <row r="110" spans="1:25" s="59" customFormat="1" ht="15.75" customHeight="1">
      <c r="A110" s="74">
        <v>6</v>
      </c>
      <c r="B110" s="461" t="s">
        <v>438</v>
      </c>
      <c r="C110" s="461"/>
      <c r="D110" s="461"/>
      <c r="E110" s="75">
        <f>COUNTIF($P$4:$P$73,E94)</f>
        <v>0</v>
      </c>
      <c r="F110" s="75">
        <f>COUNTIF($P$4:$P$73,F94)</f>
        <v>0</v>
      </c>
      <c r="G110" s="75">
        <f>COUNTIF($P$4:$P$73,G94)</f>
        <v>0</v>
      </c>
      <c r="H110" s="75">
        <f>COUNTIF($P$4:$P$73,H94)</f>
        <v>0</v>
      </c>
      <c r="I110" s="75">
        <f>COUNTIF($P$4:$P$73,I94)</f>
        <v>1</v>
      </c>
      <c r="J110" s="82">
        <f t="shared" si="2"/>
        <v>100</v>
      </c>
      <c r="K110" s="83" t="str">
        <f t="shared" si="3"/>
        <v>H</v>
      </c>
      <c r="L110" s="80"/>
      <c r="M110" s="80"/>
      <c r="N110" s="80"/>
      <c r="O110" s="80"/>
      <c r="P110" s="80"/>
      <c r="Q110" s="80"/>
      <c r="R110" s="80"/>
      <c r="S110" s="80"/>
      <c r="T110" s="80"/>
      <c r="U110" s="80"/>
      <c r="V110" s="80"/>
      <c r="W110" s="80"/>
      <c r="X110" s="80"/>
      <c r="Y110" s="80"/>
    </row>
    <row r="111" spans="1:25" s="59" customFormat="1" ht="30.75" customHeight="1">
      <c r="A111" s="74">
        <v>7</v>
      </c>
      <c r="B111" s="461" t="s">
        <v>439</v>
      </c>
      <c r="C111" s="461"/>
      <c r="D111" s="461"/>
      <c r="E111" s="75">
        <f>COUNTIF($Q$4:$Q$73,E94)</f>
        <v>0</v>
      </c>
      <c r="F111" s="75">
        <f>COUNTIF($Q$4:$Q$73,F94)</f>
        <v>0</v>
      </c>
      <c r="G111" s="75">
        <f>COUNTIF($Q$4:$Q$73,G94)</f>
        <v>0</v>
      </c>
      <c r="H111" s="75">
        <f>COUNTIF($Q$4:$Q$73,H94)</f>
        <v>0</v>
      </c>
      <c r="I111" s="75">
        <f>COUNTIF($Q$4:$Q$73,I94)</f>
        <v>1</v>
      </c>
      <c r="J111" s="82">
        <f t="shared" si="2"/>
        <v>100</v>
      </c>
      <c r="K111" s="83" t="str">
        <f t="shared" si="3"/>
        <v>H</v>
      </c>
      <c r="L111" s="80"/>
      <c r="M111" s="80"/>
      <c r="N111" s="80"/>
      <c r="O111" s="80"/>
      <c r="P111" s="80"/>
      <c r="Q111" s="80"/>
      <c r="R111" s="80"/>
      <c r="S111" s="80"/>
      <c r="T111" s="80"/>
      <c r="U111" s="80"/>
      <c r="V111" s="80"/>
      <c r="W111" s="80"/>
      <c r="X111" s="80"/>
      <c r="Y111" s="80"/>
    </row>
    <row r="112" spans="1:25" s="59" customFormat="1" ht="48" customHeight="1">
      <c r="A112" s="74">
        <v>8</v>
      </c>
      <c r="B112" s="461" t="s">
        <v>440</v>
      </c>
      <c r="C112" s="461"/>
      <c r="D112" s="461"/>
      <c r="E112" s="75">
        <f>COUNTIF($R$4:$R$73,E94)</f>
        <v>0</v>
      </c>
      <c r="F112" s="75">
        <f>COUNTIF($R$4:$R$73,F94)</f>
        <v>0</v>
      </c>
      <c r="G112" s="75">
        <f>COUNTIF($R$4:$R$73,G94)</f>
        <v>0</v>
      </c>
      <c r="H112" s="75">
        <f>COUNTIF($R$4:$R$73,H94)</f>
        <v>0</v>
      </c>
      <c r="I112" s="75">
        <f>COUNTIF($R$4:$R$73,I94)</f>
        <v>1</v>
      </c>
      <c r="J112" s="82">
        <f t="shared" si="2"/>
        <v>100</v>
      </c>
      <c r="K112" s="83" t="str">
        <f t="shared" si="3"/>
        <v>H</v>
      </c>
      <c r="L112" s="80"/>
      <c r="M112" s="80"/>
      <c r="N112" s="80"/>
      <c r="O112" s="80"/>
      <c r="P112" s="80"/>
      <c r="Q112" s="80"/>
      <c r="R112" s="80"/>
      <c r="S112" s="80"/>
      <c r="T112" s="80"/>
      <c r="U112" s="80"/>
      <c r="V112" s="80"/>
      <c r="W112" s="80"/>
      <c r="X112" s="80"/>
      <c r="Y112" s="80"/>
    </row>
    <row r="113" spans="1:25" s="59" customFormat="1" ht="51" customHeight="1">
      <c r="A113" s="74">
        <v>9</v>
      </c>
      <c r="B113" s="462" t="s">
        <v>441</v>
      </c>
      <c r="C113" s="462"/>
      <c r="D113" s="462"/>
      <c r="E113" s="75">
        <f>COUNTIF($S$4:$S$73,E94)</f>
        <v>0</v>
      </c>
      <c r="F113" s="75">
        <f>COUNTIF($S$4:$S$73,F94)</f>
        <v>0</v>
      </c>
      <c r="G113" s="75">
        <f>COUNTIF($S$4:$S$73,G94)</f>
        <v>0</v>
      </c>
      <c r="H113" s="75">
        <f>COUNTIF($S$4:$S$73,H94)</f>
        <v>0</v>
      </c>
      <c r="I113" s="75">
        <f>COUNTIF($S$4:$S$73,I94)</f>
        <v>1</v>
      </c>
      <c r="J113" s="82">
        <f t="shared" si="2"/>
        <v>100</v>
      </c>
      <c r="K113" s="83" t="str">
        <f t="shared" si="3"/>
        <v>H</v>
      </c>
      <c r="L113" s="80"/>
      <c r="M113" s="80"/>
      <c r="N113" s="80"/>
      <c r="O113" s="80"/>
      <c r="P113" s="80"/>
      <c r="Q113" s="80"/>
      <c r="R113" s="80"/>
      <c r="S113" s="80"/>
      <c r="T113" s="80"/>
      <c r="U113" s="80"/>
      <c r="V113" s="80"/>
      <c r="W113" s="80"/>
      <c r="X113" s="80"/>
      <c r="Y113" s="80"/>
    </row>
    <row r="114" spans="1:25" s="59" customFormat="1" ht="15.75" customHeight="1">
      <c r="A114" s="74"/>
      <c r="B114" s="462"/>
      <c r="C114" s="462"/>
      <c r="D114" s="462"/>
      <c r="E114" s="76">
        <f>SUM(E105:E113)</f>
        <v>0</v>
      </c>
      <c r="F114" s="76">
        <f>SUM(F105:F113)</f>
        <v>0</v>
      </c>
      <c r="G114" s="76">
        <f>SUM(G105:G113)</f>
        <v>0</v>
      </c>
      <c r="H114" s="76">
        <f>SUM(H105:H113)</f>
        <v>0</v>
      </c>
      <c r="I114" s="76">
        <f>SUM(I105:I113)</f>
        <v>9</v>
      </c>
      <c r="J114" s="83">
        <f>AVERAGE(J105:J113)</f>
        <v>100</v>
      </c>
      <c r="K114" s="83" t="str">
        <f t="shared" si="3"/>
        <v>H</v>
      </c>
      <c r="L114" s="80"/>
      <c r="M114" s="80"/>
      <c r="N114" s="80"/>
      <c r="O114" s="80"/>
      <c r="P114" s="80"/>
      <c r="Q114" s="80"/>
      <c r="R114" s="80"/>
      <c r="S114" s="80"/>
      <c r="T114" s="80"/>
      <c r="U114" s="80"/>
      <c r="V114" s="80"/>
      <c r="W114" s="80"/>
      <c r="X114" s="80"/>
      <c r="Y114" s="80"/>
    </row>
    <row r="115" spans="1:25" s="59" customFormat="1" ht="15.75" customHeight="1">
      <c r="A115" s="463" t="s">
        <v>425</v>
      </c>
      <c r="B115" s="463"/>
      <c r="C115" s="463"/>
      <c r="D115" s="463"/>
      <c r="E115" s="73"/>
      <c r="F115" s="73"/>
      <c r="G115" s="73"/>
      <c r="H115" s="73"/>
      <c r="I115" s="73"/>
      <c r="J115" s="73"/>
      <c r="K115" s="81"/>
      <c r="L115" s="80"/>
      <c r="M115" s="80"/>
      <c r="N115" s="80"/>
      <c r="O115" s="80"/>
      <c r="P115" s="80"/>
      <c r="Q115" s="80"/>
      <c r="R115" s="80"/>
      <c r="S115" s="80"/>
      <c r="T115" s="80"/>
      <c r="U115" s="80"/>
      <c r="V115" s="80"/>
      <c r="W115" s="80"/>
      <c r="X115" s="80"/>
      <c r="Y115" s="80"/>
    </row>
    <row r="116" spans="1:25" s="59" customFormat="1" ht="35.25" customHeight="1">
      <c r="A116" s="74">
        <v>1</v>
      </c>
      <c r="B116" s="459" t="s">
        <v>442</v>
      </c>
      <c r="C116" s="459"/>
      <c r="D116" s="459"/>
      <c r="E116" s="75">
        <f>COUNTIF($T$4:$T$73,E94)</f>
        <v>0</v>
      </c>
      <c r="F116" s="75">
        <f>COUNTIF($T$4:$T$73,F94)</f>
        <v>0</v>
      </c>
      <c r="G116" s="75">
        <f>COUNTIF($T$4:$T$73,G94)</f>
        <v>0</v>
      </c>
      <c r="H116" s="75">
        <f>COUNTIF($T$4:$T$73,H94)</f>
        <v>0</v>
      </c>
      <c r="I116" s="75">
        <f>COUNTIF($T$4:$T$73,I94)</f>
        <v>1</v>
      </c>
      <c r="J116" s="82">
        <f t="shared" ref="J116:J121" si="4">100*((E116*$E$94)+(F116*$F$94)+(G116*$G$94)+(H116*$H$94)+(I116*$I$94))/(5*$C$92)</f>
        <v>100</v>
      </c>
      <c r="K116" s="83" t="str">
        <f t="shared" ref="K116:K122" si="5">IF(J116&gt;=80,"H",IF(J116&gt;=70,"M",IF(J116&gt;=60,"L","NS")))</f>
        <v>H</v>
      </c>
      <c r="L116" s="80"/>
      <c r="M116" s="80"/>
      <c r="N116" s="80"/>
      <c r="O116" s="80"/>
      <c r="P116" s="80"/>
      <c r="Q116" s="80"/>
      <c r="R116" s="80"/>
      <c r="S116" s="80"/>
      <c r="T116" s="80"/>
      <c r="U116" s="80"/>
      <c r="V116" s="80"/>
      <c r="W116" s="80"/>
      <c r="X116" s="80"/>
      <c r="Y116" s="80"/>
    </row>
    <row r="117" spans="1:25" s="59" customFormat="1" ht="32.25" customHeight="1">
      <c r="A117" s="74">
        <v>2</v>
      </c>
      <c r="B117" s="459" t="s">
        <v>443</v>
      </c>
      <c r="C117" s="459"/>
      <c r="D117" s="459"/>
      <c r="E117" s="75">
        <f>COUNTIF($U$4:$U$73,E94)</f>
        <v>0</v>
      </c>
      <c r="F117" s="75">
        <f>COUNTIF($U$4:$U$73,F94)</f>
        <v>0</v>
      </c>
      <c r="G117" s="75">
        <f>COUNTIF($U$4:$U$73,G94)</f>
        <v>0</v>
      </c>
      <c r="H117" s="75">
        <f>COUNTIF($U$4:$U$73,H94)</f>
        <v>0</v>
      </c>
      <c r="I117" s="75">
        <f>COUNTIF($U$4:$U$73,I94)</f>
        <v>1</v>
      </c>
      <c r="J117" s="82">
        <f t="shared" si="4"/>
        <v>100</v>
      </c>
      <c r="K117" s="83" t="str">
        <f t="shared" si="5"/>
        <v>H</v>
      </c>
      <c r="L117" s="80"/>
      <c r="M117" s="80"/>
      <c r="N117" s="80"/>
      <c r="O117" s="80"/>
      <c r="P117" s="80"/>
      <c r="Q117" s="80"/>
      <c r="R117" s="80"/>
      <c r="S117" s="80"/>
      <c r="T117" s="80"/>
      <c r="U117" s="80"/>
      <c r="V117" s="80"/>
      <c r="W117" s="80"/>
      <c r="X117" s="80"/>
      <c r="Y117" s="80"/>
    </row>
    <row r="118" spans="1:25" s="59" customFormat="1" ht="61.5" customHeight="1">
      <c r="A118" s="74">
        <v>3</v>
      </c>
      <c r="B118" s="459" t="s">
        <v>444</v>
      </c>
      <c r="C118" s="459"/>
      <c r="D118" s="459"/>
      <c r="E118" s="75">
        <f>COUNTIF($V$4:$V$73,E94)</f>
        <v>0</v>
      </c>
      <c r="F118" s="75">
        <f>COUNTIF($V$4:$V$73,F94)</f>
        <v>0</v>
      </c>
      <c r="G118" s="75">
        <f>COUNTIF($V$4:$V$73,G94)</f>
        <v>0</v>
      </c>
      <c r="H118" s="75">
        <f>COUNTIF($V$4:$V$73,H94)</f>
        <v>0</v>
      </c>
      <c r="I118" s="75">
        <f>COUNTIF($V$4:$V$73,I94)</f>
        <v>1</v>
      </c>
      <c r="J118" s="82">
        <f t="shared" si="4"/>
        <v>100</v>
      </c>
      <c r="K118" s="83" t="str">
        <f t="shared" si="5"/>
        <v>H</v>
      </c>
      <c r="L118" s="80"/>
      <c r="M118" s="80"/>
      <c r="N118" s="80"/>
      <c r="O118" s="80"/>
      <c r="P118" s="80"/>
      <c r="Q118" s="80"/>
      <c r="R118" s="80"/>
      <c r="S118" s="80"/>
      <c r="T118" s="80"/>
      <c r="U118" s="80"/>
      <c r="V118" s="80"/>
      <c r="W118" s="80"/>
      <c r="X118" s="80"/>
      <c r="Y118" s="80"/>
    </row>
    <row r="119" spans="1:25" s="59" customFormat="1" ht="36.75" customHeight="1">
      <c r="A119" s="74">
        <v>4</v>
      </c>
      <c r="B119" s="459" t="s">
        <v>445</v>
      </c>
      <c r="C119" s="459"/>
      <c r="D119" s="459"/>
      <c r="E119" s="75">
        <f>COUNTIF($W$4:$W$73,E94)</f>
        <v>0</v>
      </c>
      <c r="F119" s="75">
        <f>COUNTIF($W$4:$W$73,F94)</f>
        <v>0</v>
      </c>
      <c r="G119" s="75">
        <f>COUNTIF($W$4:$W$73,G94)</f>
        <v>0</v>
      </c>
      <c r="H119" s="75">
        <f>COUNTIF($W$4:$W$73,H94)</f>
        <v>0</v>
      </c>
      <c r="I119" s="75">
        <f>COUNTIF($W$4:$W$73,I94)</f>
        <v>1</v>
      </c>
      <c r="J119" s="82">
        <f t="shared" si="4"/>
        <v>100</v>
      </c>
      <c r="K119" s="83" t="str">
        <f t="shared" si="5"/>
        <v>H</v>
      </c>
      <c r="L119" s="80"/>
      <c r="M119" s="80"/>
      <c r="N119" s="80"/>
      <c r="O119" s="80"/>
      <c r="P119" s="80"/>
      <c r="Q119" s="80"/>
      <c r="R119" s="80"/>
      <c r="S119" s="80"/>
      <c r="T119" s="80"/>
      <c r="U119" s="80"/>
      <c r="V119" s="80"/>
      <c r="W119" s="80"/>
      <c r="X119" s="80"/>
      <c r="Y119" s="80"/>
    </row>
    <row r="120" spans="1:25" s="59" customFormat="1" ht="48.75" customHeight="1">
      <c r="A120" s="74">
        <v>5</v>
      </c>
      <c r="B120" s="461" t="s">
        <v>446</v>
      </c>
      <c r="C120" s="461"/>
      <c r="D120" s="461"/>
      <c r="E120" s="75">
        <f>COUNTIF($X$4:$X$73,E94)</f>
        <v>0</v>
      </c>
      <c r="F120" s="75">
        <f>COUNTIF($X$4:$X$73,F94)</f>
        <v>0</v>
      </c>
      <c r="G120" s="75">
        <f>COUNTIF($X$4:$X$73,G94)</f>
        <v>0</v>
      </c>
      <c r="H120" s="75">
        <f>COUNTIF($X$4:$X$73,H94)</f>
        <v>0</v>
      </c>
      <c r="I120" s="75">
        <f>COUNTIF($X$4:$X$73,I94)</f>
        <v>1</v>
      </c>
      <c r="J120" s="82">
        <f t="shared" si="4"/>
        <v>100</v>
      </c>
      <c r="K120" s="83" t="str">
        <f t="shared" si="5"/>
        <v>H</v>
      </c>
      <c r="L120" s="80"/>
      <c r="M120" s="80"/>
      <c r="N120" s="80"/>
      <c r="O120" s="80"/>
      <c r="P120" s="80"/>
      <c r="Q120" s="80"/>
      <c r="R120" s="80"/>
      <c r="S120" s="80"/>
      <c r="T120" s="80"/>
      <c r="U120" s="80"/>
      <c r="V120" s="80"/>
      <c r="W120" s="80"/>
      <c r="X120" s="80"/>
      <c r="Y120" s="80"/>
    </row>
    <row r="121" spans="1:25" s="59" customFormat="1" ht="33" customHeight="1">
      <c r="A121" s="74">
        <v>6</v>
      </c>
      <c r="B121" s="459" t="s">
        <v>447</v>
      </c>
      <c r="C121" s="459"/>
      <c r="D121" s="459"/>
      <c r="E121" s="75">
        <f>COUNTIF($Y$4:$Y$73,E94)</f>
        <v>0</v>
      </c>
      <c r="F121" s="75">
        <f>COUNTIF($Y$4:$Y$73,F94)</f>
        <v>0</v>
      </c>
      <c r="G121" s="75">
        <f>COUNTIF($Y$4:$Y$73,G94)</f>
        <v>0</v>
      </c>
      <c r="H121" s="75">
        <f>COUNTIF($Y$4:$Y$73,H94)</f>
        <v>0</v>
      </c>
      <c r="I121" s="75">
        <f>COUNTIF($Y$4:$Y$73,I94)</f>
        <v>1</v>
      </c>
      <c r="J121" s="82">
        <f t="shared" si="4"/>
        <v>100</v>
      </c>
      <c r="K121" s="83" t="str">
        <f t="shared" si="5"/>
        <v>H</v>
      </c>
      <c r="L121" s="80"/>
      <c r="M121" s="80"/>
      <c r="N121" s="80"/>
      <c r="O121" s="80"/>
      <c r="P121" s="80"/>
      <c r="Q121" s="80"/>
      <c r="R121" s="80"/>
      <c r="S121" s="80"/>
      <c r="T121" s="80"/>
      <c r="U121" s="80"/>
      <c r="V121" s="80"/>
      <c r="W121" s="80"/>
      <c r="X121" s="80"/>
      <c r="Y121" s="80"/>
    </row>
    <row r="122" spans="1:25" s="59" customFormat="1" ht="15.75" customHeight="1">
      <c r="A122" s="74"/>
      <c r="B122" s="459"/>
      <c r="C122" s="459"/>
      <c r="D122" s="459"/>
      <c r="E122" s="76">
        <f>SUM(E116:E121)</f>
        <v>0</v>
      </c>
      <c r="F122" s="76">
        <f>SUM(F116:F121)</f>
        <v>0</v>
      </c>
      <c r="G122" s="76">
        <f>SUM(G116:G121)</f>
        <v>0</v>
      </c>
      <c r="H122" s="76">
        <f>SUM(H116:H121)</f>
        <v>0</v>
      </c>
      <c r="I122" s="76">
        <f>SUM(I116:I121)</f>
        <v>6</v>
      </c>
      <c r="J122" s="83">
        <f>AVERAGE(J116:J121)</f>
        <v>100</v>
      </c>
      <c r="K122" s="83" t="str">
        <f t="shared" si="5"/>
        <v>H</v>
      </c>
      <c r="L122" s="80"/>
      <c r="M122" s="80"/>
      <c r="N122" s="80"/>
      <c r="O122" s="80"/>
      <c r="P122" s="80"/>
      <c r="Q122" s="80"/>
      <c r="R122" s="80"/>
      <c r="S122" s="80"/>
      <c r="T122" s="80"/>
      <c r="U122" s="80"/>
      <c r="V122" s="80"/>
      <c r="W122" s="80"/>
      <c r="X122" s="80"/>
      <c r="Y122" s="80"/>
    </row>
    <row r="123" spans="1:25" s="59" customFormat="1" ht="15.75" customHeight="1">
      <c r="A123" s="74"/>
      <c r="B123" s="459"/>
      <c r="C123" s="459"/>
      <c r="D123" s="459"/>
      <c r="E123" s="77"/>
      <c r="F123" s="77"/>
      <c r="G123" s="77"/>
      <c r="H123" s="77"/>
      <c r="I123" s="77"/>
      <c r="J123" s="82"/>
      <c r="K123" s="83"/>
      <c r="L123" s="80"/>
      <c r="M123" s="80"/>
      <c r="N123" s="80"/>
      <c r="O123" s="80"/>
      <c r="P123" s="80"/>
      <c r="Q123" s="80"/>
      <c r="R123" s="80"/>
      <c r="S123" s="80"/>
      <c r="T123" s="80"/>
      <c r="U123" s="80"/>
      <c r="V123" s="80"/>
      <c r="W123" s="80"/>
      <c r="X123" s="80"/>
      <c r="Y123" s="80"/>
    </row>
    <row r="124" spans="1:25" s="59" customFormat="1" ht="15.75" customHeight="1">
      <c r="A124" s="78"/>
      <c r="B124" s="460" t="s">
        <v>462</v>
      </c>
      <c r="C124" s="460"/>
      <c r="D124" s="460"/>
      <c r="E124" s="79">
        <f>SUM(E103,E114,E122)</f>
        <v>0</v>
      </c>
      <c r="F124" s="79">
        <f>SUM(F103,F114,F122)</f>
        <v>0</v>
      </c>
      <c r="G124" s="79">
        <f>SUM(G103,G114,G122)</f>
        <v>0</v>
      </c>
      <c r="H124" s="79">
        <f>SUM(H103,H114,H122)</f>
        <v>0</v>
      </c>
      <c r="I124" s="79">
        <f>SUM(I103,I114,I122)</f>
        <v>22</v>
      </c>
      <c r="J124" s="84">
        <f>SUM(J122,J114,J103)/3</f>
        <v>100</v>
      </c>
      <c r="K124" s="81" t="str">
        <f>IF(J124&gt;=80,"H",IF(J124&gt;=70,"M",IF(J124&gt;=60,"L","NS")))</f>
        <v>H</v>
      </c>
      <c r="L124" s="80"/>
      <c r="M124" s="80"/>
      <c r="N124" s="80"/>
      <c r="O124" s="80"/>
      <c r="P124" s="80"/>
      <c r="Q124" s="80"/>
      <c r="R124" s="80"/>
      <c r="S124" s="80"/>
      <c r="T124" s="80"/>
      <c r="U124" s="80"/>
      <c r="V124" s="80"/>
      <c r="W124" s="80"/>
      <c r="X124" s="80"/>
      <c r="Y124" s="80"/>
    </row>
  </sheetData>
  <sheetProtection selectLockedCells="1" selectUnlockedCells="1"/>
  <mergeCells count="49">
    <mergeCell ref="D1:J1"/>
    <mergeCell ref="K1:S1"/>
    <mergeCell ref="T1:Y1"/>
    <mergeCell ref="C75:Y75"/>
    <mergeCell ref="A83:K83"/>
    <mergeCell ref="A84:K84"/>
    <mergeCell ref="A85:K85"/>
    <mergeCell ref="A86:K86"/>
    <mergeCell ref="A87:K87"/>
    <mergeCell ref="A88:K88"/>
    <mergeCell ref="A89:K89"/>
    <mergeCell ref="A90:F90"/>
    <mergeCell ref="G90:K90"/>
    <mergeCell ref="A91:F91"/>
    <mergeCell ref="G91:K91"/>
    <mergeCell ref="A92:B92"/>
    <mergeCell ref="D92:K92"/>
    <mergeCell ref="A93:K93"/>
    <mergeCell ref="A94:D94"/>
    <mergeCell ref="A95:D95"/>
    <mergeCell ref="B96:D96"/>
    <mergeCell ref="B97:D97"/>
    <mergeCell ref="B98:D98"/>
    <mergeCell ref="B99:D99"/>
    <mergeCell ref="B100:D100"/>
    <mergeCell ref="B101:D101"/>
    <mergeCell ref="B102:D102"/>
    <mergeCell ref="B103:D103"/>
    <mergeCell ref="A104:D104"/>
    <mergeCell ref="B105:D105"/>
    <mergeCell ref="B106:D106"/>
    <mergeCell ref="B107:D107"/>
    <mergeCell ref="B108:D108"/>
    <mergeCell ref="B109:D109"/>
    <mergeCell ref="B110:D110"/>
    <mergeCell ref="B111:D111"/>
    <mergeCell ref="B112:D112"/>
    <mergeCell ref="B113:D113"/>
    <mergeCell ref="B114:D114"/>
    <mergeCell ref="A115:D115"/>
    <mergeCell ref="B121:D121"/>
    <mergeCell ref="B122:D122"/>
    <mergeCell ref="B123:D123"/>
    <mergeCell ref="B124:D124"/>
    <mergeCell ref="B116:D116"/>
    <mergeCell ref="B117:D117"/>
    <mergeCell ref="B118:D118"/>
    <mergeCell ref="B119:D119"/>
    <mergeCell ref="B120:D120"/>
  </mergeCells>
  <conditionalFormatting sqref="K116:K124 K96:K114">
    <cfRule type="cellIs" dxfId="3" priority="1" stopIfTrue="1" operator="equal">
      <formula>"NS"</formula>
    </cfRule>
  </conditionalFormatting>
  <dataValidations count="1">
    <dataValidation errorStyle="warning" allowBlank="1" sqref="A89:B89 L89:IV89 D92:IV92 G90:IV91 A1:XFD88 A90:C92 A93:XFD124"/>
  </dataValidations>
  <pageMargins left="0.7" right="0.7" top="0.75" bottom="0.75" header="0.51180555555555596" footer="0.51180555555555596"/>
  <pageSetup paperSize="9" firstPageNumber="0" orientation="portrait" useFirstPageNumber="1" horizontalDpi="300" verticalDpi="300"/>
  <headerFooter alignWithMargins="0"/>
</worksheet>
</file>

<file path=xl/worksheets/sheet16.xml><?xml version="1.0" encoding="utf-8"?>
<worksheet xmlns="http://schemas.openxmlformats.org/spreadsheetml/2006/main" xmlns:r="http://schemas.openxmlformats.org/officeDocument/2006/relationships">
  <dimension ref="A1:Y124"/>
  <sheetViews>
    <sheetView topLeftCell="A73" zoomScale="70" zoomScaleNormal="70" workbookViewId="0">
      <selection activeCell="C4" sqref="C4"/>
    </sheetView>
  </sheetViews>
  <sheetFormatPr defaultColWidth="9.140625" defaultRowHeight="15.75"/>
  <cols>
    <col min="1" max="1" width="9.140625" style="31" customWidth="1"/>
    <col min="2" max="2" width="13.42578125" style="31" customWidth="1"/>
    <col min="3" max="3" width="14.5703125" style="60" customWidth="1"/>
    <col min="4" max="4" width="9.140625" style="61" customWidth="1"/>
    <col min="5" max="5" width="5" style="61" customWidth="1"/>
    <col min="6" max="6" width="5.85546875" style="61" customWidth="1"/>
    <col min="7" max="7" width="6.42578125" style="61" customWidth="1"/>
    <col min="8" max="9" width="6.5703125" style="61" customWidth="1"/>
    <col min="10" max="25" width="9.140625" style="61" customWidth="1"/>
    <col min="26" max="16384" width="9.140625" style="31"/>
  </cols>
  <sheetData>
    <row r="1" spans="1:25" ht="15.75" customHeight="1">
      <c r="D1" s="469" t="s">
        <v>423</v>
      </c>
      <c r="E1" s="469"/>
      <c r="F1" s="469"/>
      <c r="G1" s="469"/>
      <c r="H1" s="469"/>
      <c r="I1" s="469"/>
      <c r="J1" s="469"/>
      <c r="K1" s="469" t="s">
        <v>424</v>
      </c>
      <c r="L1" s="469"/>
      <c r="M1" s="469"/>
      <c r="N1" s="469"/>
      <c r="O1" s="469"/>
      <c r="P1" s="469"/>
      <c r="Q1" s="469"/>
      <c r="R1" s="469"/>
      <c r="S1" s="469"/>
      <c r="T1" s="469" t="s">
        <v>425</v>
      </c>
      <c r="U1" s="469"/>
      <c r="V1" s="469"/>
      <c r="W1" s="469"/>
      <c r="X1" s="469"/>
      <c r="Y1" s="469"/>
    </row>
    <row r="2" spans="1:25" ht="409.5" hidden="1">
      <c r="D2" s="62" t="s">
        <v>426</v>
      </c>
      <c r="E2" s="62" t="s">
        <v>427</v>
      </c>
      <c r="F2" s="62" t="s">
        <v>428</v>
      </c>
      <c r="G2" s="62" t="s">
        <v>429</v>
      </c>
      <c r="H2" s="62" t="s">
        <v>430</v>
      </c>
      <c r="I2" s="62" t="s">
        <v>431</v>
      </c>
      <c r="J2" s="62" t="s">
        <v>432</v>
      </c>
      <c r="K2" s="62" t="s">
        <v>433</v>
      </c>
      <c r="L2" s="67" t="s">
        <v>434</v>
      </c>
      <c r="M2" s="68" t="s">
        <v>435</v>
      </c>
      <c r="N2" s="68" t="s">
        <v>436</v>
      </c>
      <c r="O2" s="68" t="s">
        <v>437</v>
      </c>
      <c r="P2" s="68" t="s">
        <v>438</v>
      </c>
      <c r="Q2" s="68" t="s">
        <v>439</v>
      </c>
      <c r="R2" s="68" t="s">
        <v>440</v>
      </c>
      <c r="S2" s="68" t="s">
        <v>441</v>
      </c>
      <c r="T2" s="62" t="s">
        <v>442</v>
      </c>
      <c r="U2" s="62" t="s">
        <v>443</v>
      </c>
      <c r="V2" s="62" t="s">
        <v>444</v>
      </c>
      <c r="W2" s="62" t="s">
        <v>445</v>
      </c>
      <c r="X2" s="68" t="s">
        <v>446</v>
      </c>
      <c r="Y2" s="62" t="s">
        <v>447</v>
      </c>
    </row>
    <row r="3" spans="1:25" ht="15">
      <c r="A3" s="63" t="s">
        <v>448</v>
      </c>
      <c r="B3" s="64" t="s">
        <v>1</v>
      </c>
      <c r="C3" s="63" t="s">
        <v>115</v>
      </c>
      <c r="D3" s="65">
        <v>1</v>
      </c>
      <c r="E3" s="65">
        <v>2</v>
      </c>
      <c r="F3" s="65">
        <v>3</v>
      </c>
      <c r="G3" s="65">
        <v>4</v>
      </c>
      <c r="H3" s="65">
        <v>5</v>
      </c>
      <c r="I3" s="65">
        <v>6</v>
      </c>
      <c r="J3" s="65">
        <v>7</v>
      </c>
      <c r="K3" s="65">
        <v>1</v>
      </c>
      <c r="L3" s="65">
        <v>2</v>
      </c>
      <c r="M3" s="65">
        <v>3</v>
      </c>
      <c r="N3" s="65">
        <v>4</v>
      </c>
      <c r="O3" s="65">
        <v>5</v>
      </c>
      <c r="P3" s="65">
        <v>6</v>
      </c>
      <c r="Q3" s="65">
        <v>7</v>
      </c>
      <c r="R3" s="65">
        <v>8</v>
      </c>
      <c r="S3" s="65">
        <v>9</v>
      </c>
      <c r="T3" s="65">
        <v>1</v>
      </c>
      <c r="U3" s="65">
        <v>2</v>
      </c>
      <c r="V3" s="65">
        <v>3</v>
      </c>
      <c r="W3" s="65">
        <v>4</v>
      </c>
      <c r="X3" s="65">
        <v>5</v>
      </c>
      <c r="Y3" s="65">
        <v>6</v>
      </c>
    </row>
    <row r="4" spans="1:25">
      <c r="A4" s="60">
        <v>1</v>
      </c>
      <c r="B4" s="31" t="str">
        <f>'STUDENT-LIST'!B2</f>
        <v>478CS20001</v>
      </c>
      <c r="C4" s="60" t="str">
        <f>'STUDENT-LIST'!C2</f>
        <v>Anusha Acharya</v>
      </c>
      <c r="D4" s="66">
        <v>5</v>
      </c>
      <c r="E4" s="66">
        <v>5</v>
      </c>
      <c r="F4" s="66">
        <v>5</v>
      </c>
      <c r="G4" s="66">
        <v>5</v>
      </c>
      <c r="H4" s="66">
        <v>5</v>
      </c>
      <c r="I4" s="66">
        <v>5</v>
      </c>
      <c r="J4" s="66">
        <v>5</v>
      </c>
      <c r="K4" s="66">
        <v>5</v>
      </c>
      <c r="L4" s="66">
        <v>5</v>
      </c>
      <c r="M4" s="66">
        <v>5</v>
      </c>
      <c r="N4" s="66">
        <v>5</v>
      </c>
      <c r="O4" s="66">
        <v>5</v>
      </c>
      <c r="P4" s="66">
        <v>5</v>
      </c>
      <c r="Q4" s="66">
        <v>5</v>
      </c>
      <c r="R4" s="66">
        <v>5</v>
      </c>
      <c r="S4" s="66">
        <v>5</v>
      </c>
      <c r="T4" s="66">
        <v>5</v>
      </c>
      <c r="U4" s="66">
        <v>5</v>
      </c>
      <c r="V4" s="66">
        <v>5</v>
      </c>
      <c r="W4" s="66">
        <v>5</v>
      </c>
      <c r="X4" s="66">
        <v>5</v>
      </c>
      <c r="Y4" s="66">
        <v>5</v>
      </c>
    </row>
    <row r="5" spans="1:25">
      <c r="A5" s="60">
        <v>2</v>
      </c>
      <c r="B5" s="31" t="str">
        <f>'STUDENT-LIST'!B3</f>
        <v>478CS20002</v>
      </c>
      <c r="C5" s="60" t="str">
        <f>'STUDENT-LIST'!C3</f>
        <v>John Ratan Menezes</v>
      </c>
      <c r="D5" s="66">
        <v>0</v>
      </c>
      <c r="E5" s="66">
        <v>0</v>
      </c>
      <c r="F5" s="66">
        <v>0</v>
      </c>
      <c r="G5" s="66">
        <v>0</v>
      </c>
      <c r="H5" s="66">
        <v>0</v>
      </c>
      <c r="I5" s="66">
        <v>0</v>
      </c>
      <c r="J5" s="66">
        <v>0</v>
      </c>
      <c r="K5" s="66">
        <v>0</v>
      </c>
      <c r="L5" s="66">
        <v>0</v>
      </c>
      <c r="M5" s="66">
        <v>0</v>
      </c>
      <c r="N5" s="66">
        <v>0</v>
      </c>
      <c r="O5" s="66">
        <v>0</v>
      </c>
      <c r="P5" s="66">
        <v>0</v>
      </c>
      <c r="Q5" s="66">
        <v>0</v>
      </c>
      <c r="R5" s="66">
        <v>0</v>
      </c>
      <c r="S5" s="66">
        <v>0</v>
      </c>
      <c r="T5" s="66">
        <v>0</v>
      </c>
      <c r="U5" s="66">
        <v>0</v>
      </c>
      <c r="V5" s="66">
        <v>0</v>
      </c>
      <c r="W5" s="66">
        <v>0</v>
      </c>
      <c r="X5" s="66">
        <v>0</v>
      </c>
      <c r="Y5" s="66">
        <v>0</v>
      </c>
    </row>
    <row r="6" spans="1:25">
      <c r="A6" s="60">
        <v>3</v>
      </c>
      <c r="B6" s="31" t="str">
        <f>'STUDENT-LIST'!B4</f>
        <v>478CS20003</v>
      </c>
      <c r="C6" s="60" t="str">
        <f>'STUDENT-LIST'!C4</f>
        <v>Kiran G Shat</v>
      </c>
      <c r="D6" s="66">
        <v>0</v>
      </c>
      <c r="E6" s="66">
        <v>0</v>
      </c>
      <c r="F6" s="66">
        <v>0</v>
      </c>
      <c r="G6" s="66">
        <v>0</v>
      </c>
      <c r="H6" s="66">
        <v>0</v>
      </c>
      <c r="I6" s="66">
        <v>0</v>
      </c>
      <c r="J6" s="66">
        <v>0</v>
      </c>
      <c r="K6" s="66">
        <v>0</v>
      </c>
      <c r="L6" s="66">
        <v>0</v>
      </c>
      <c r="M6" s="66">
        <v>0</v>
      </c>
      <c r="N6" s="66">
        <v>0</v>
      </c>
      <c r="O6" s="66">
        <v>0</v>
      </c>
      <c r="P6" s="66">
        <v>0</v>
      </c>
      <c r="Q6" s="66">
        <v>0</v>
      </c>
      <c r="R6" s="66">
        <v>0</v>
      </c>
      <c r="S6" s="66">
        <v>0</v>
      </c>
      <c r="T6" s="66">
        <v>0</v>
      </c>
      <c r="U6" s="66">
        <v>0</v>
      </c>
      <c r="V6" s="66">
        <v>0</v>
      </c>
      <c r="W6" s="66">
        <v>0</v>
      </c>
      <c r="X6" s="66">
        <v>0</v>
      </c>
      <c r="Y6" s="66">
        <v>0</v>
      </c>
    </row>
    <row r="7" spans="1:25">
      <c r="A7" s="60">
        <v>4</v>
      </c>
      <c r="B7" s="31" t="str">
        <f>'STUDENT-LIST'!B5</f>
        <v>478CS20004</v>
      </c>
      <c r="C7" s="60" t="str">
        <f>'STUDENT-LIST'!C5</f>
        <v>Mohammed Aman</v>
      </c>
      <c r="D7" s="66">
        <v>0</v>
      </c>
      <c r="E7" s="66">
        <v>0</v>
      </c>
      <c r="F7" s="66">
        <v>0</v>
      </c>
      <c r="G7" s="66">
        <v>0</v>
      </c>
      <c r="H7" s="66">
        <v>0</v>
      </c>
      <c r="I7" s="66">
        <v>0</v>
      </c>
      <c r="J7" s="66">
        <v>0</v>
      </c>
      <c r="K7" s="66">
        <v>0</v>
      </c>
      <c r="L7" s="66">
        <v>0</v>
      </c>
      <c r="M7" s="66">
        <v>0</v>
      </c>
      <c r="N7" s="66">
        <v>0</v>
      </c>
      <c r="O7" s="66">
        <v>0</v>
      </c>
      <c r="P7" s="66">
        <v>0</v>
      </c>
      <c r="Q7" s="66">
        <v>0</v>
      </c>
      <c r="R7" s="66">
        <v>0</v>
      </c>
      <c r="S7" s="66">
        <v>0</v>
      </c>
      <c r="T7" s="66">
        <v>0</v>
      </c>
      <c r="U7" s="66">
        <v>0</v>
      </c>
      <c r="V7" s="66">
        <v>0</v>
      </c>
      <c r="W7" s="66">
        <v>0</v>
      </c>
      <c r="X7" s="66">
        <v>0</v>
      </c>
      <c r="Y7" s="66">
        <v>0</v>
      </c>
    </row>
    <row r="8" spans="1:25">
      <c r="A8" s="60">
        <v>5</v>
      </c>
      <c r="B8" s="31" t="str">
        <f>'STUDENT-LIST'!B6</f>
        <v>478CS20005</v>
      </c>
      <c r="C8" s="60" t="str">
        <f>'STUDENT-LIST'!C6</f>
        <v>Sachin Bhat</v>
      </c>
      <c r="D8" s="66">
        <v>0</v>
      </c>
      <c r="E8" s="66">
        <v>0</v>
      </c>
      <c r="F8" s="66">
        <v>0</v>
      </c>
      <c r="G8" s="66">
        <v>0</v>
      </c>
      <c r="H8" s="66">
        <v>0</v>
      </c>
      <c r="I8" s="66">
        <v>0</v>
      </c>
      <c r="J8" s="66">
        <v>0</v>
      </c>
      <c r="K8" s="66">
        <v>0</v>
      </c>
      <c r="L8" s="66">
        <v>0</v>
      </c>
      <c r="M8" s="66">
        <v>0</v>
      </c>
      <c r="N8" s="66">
        <v>0</v>
      </c>
      <c r="O8" s="66">
        <v>0</v>
      </c>
      <c r="P8" s="66">
        <v>0</v>
      </c>
      <c r="Q8" s="66">
        <v>0</v>
      </c>
      <c r="R8" s="66">
        <v>0</v>
      </c>
      <c r="S8" s="66">
        <v>0</v>
      </c>
      <c r="T8" s="66">
        <v>0</v>
      </c>
      <c r="U8" s="66">
        <v>0</v>
      </c>
      <c r="V8" s="66">
        <v>0</v>
      </c>
      <c r="W8" s="66">
        <v>0</v>
      </c>
      <c r="X8" s="66">
        <v>0</v>
      </c>
      <c r="Y8" s="66">
        <v>0</v>
      </c>
    </row>
    <row r="9" spans="1:25">
      <c r="A9" s="60">
        <v>6</v>
      </c>
      <c r="B9" s="31" t="str">
        <f>'STUDENT-LIST'!B7</f>
        <v>478CS20006</v>
      </c>
      <c r="C9" s="60" t="str">
        <f>'STUDENT-LIST'!C7</f>
        <v>Sooraj Kumar</v>
      </c>
      <c r="D9" s="66">
        <v>0</v>
      </c>
      <c r="E9" s="66">
        <v>0</v>
      </c>
      <c r="F9" s="66">
        <v>0</v>
      </c>
      <c r="G9" s="66">
        <v>0</v>
      </c>
      <c r="H9" s="66">
        <v>0</v>
      </c>
      <c r="I9" s="66">
        <v>0</v>
      </c>
      <c r="J9" s="66">
        <v>0</v>
      </c>
      <c r="K9" s="66">
        <v>0</v>
      </c>
      <c r="L9" s="66">
        <v>0</v>
      </c>
      <c r="M9" s="66">
        <v>0</v>
      </c>
      <c r="N9" s="66">
        <v>0</v>
      </c>
      <c r="O9" s="66">
        <v>0</v>
      </c>
      <c r="P9" s="66">
        <v>0</v>
      </c>
      <c r="Q9" s="66">
        <v>0</v>
      </c>
      <c r="R9" s="66">
        <v>0</v>
      </c>
      <c r="S9" s="66">
        <v>0</v>
      </c>
      <c r="T9" s="66">
        <v>0</v>
      </c>
      <c r="U9" s="66">
        <v>0</v>
      </c>
      <c r="V9" s="66">
        <v>0</v>
      </c>
      <c r="W9" s="66">
        <v>0</v>
      </c>
      <c r="X9" s="66">
        <v>0</v>
      </c>
      <c r="Y9" s="66">
        <v>0</v>
      </c>
    </row>
    <row r="10" spans="1:25">
      <c r="A10" s="60">
        <v>7</v>
      </c>
      <c r="B10" s="31">
        <f>'STUDENT-LIST'!B8</f>
        <v>0</v>
      </c>
      <c r="C10" s="60">
        <f>'STUDENT-LIST'!C8</f>
        <v>0</v>
      </c>
      <c r="D10" s="66">
        <v>0</v>
      </c>
      <c r="E10" s="66">
        <v>0</v>
      </c>
      <c r="F10" s="66">
        <v>0</v>
      </c>
      <c r="G10" s="66">
        <v>0</v>
      </c>
      <c r="H10" s="66">
        <v>0</v>
      </c>
      <c r="I10" s="66">
        <v>0</v>
      </c>
      <c r="J10" s="66">
        <v>0</v>
      </c>
      <c r="K10" s="66">
        <v>0</v>
      </c>
      <c r="L10" s="66">
        <v>0</v>
      </c>
      <c r="M10" s="66">
        <v>0</v>
      </c>
      <c r="N10" s="66">
        <v>0</v>
      </c>
      <c r="O10" s="66">
        <v>0</v>
      </c>
      <c r="P10" s="66">
        <v>0</v>
      </c>
      <c r="Q10" s="66">
        <v>0</v>
      </c>
      <c r="R10" s="66">
        <v>0</v>
      </c>
      <c r="S10" s="66">
        <v>0</v>
      </c>
      <c r="T10" s="66">
        <v>0</v>
      </c>
      <c r="U10" s="66">
        <v>0</v>
      </c>
      <c r="V10" s="66">
        <v>0</v>
      </c>
      <c r="W10" s="66">
        <v>0</v>
      </c>
      <c r="X10" s="66">
        <v>0</v>
      </c>
      <c r="Y10" s="66">
        <v>0</v>
      </c>
    </row>
    <row r="11" spans="1:25">
      <c r="A11" s="60">
        <v>8</v>
      </c>
      <c r="B11" s="31">
        <f>'STUDENT-LIST'!B15</f>
        <v>0</v>
      </c>
      <c r="C11" s="60">
        <f>'STUDENT-LIST'!C15</f>
        <v>0</v>
      </c>
      <c r="D11" s="66">
        <v>0</v>
      </c>
      <c r="E11" s="66">
        <v>0</v>
      </c>
      <c r="F11" s="66">
        <v>0</v>
      </c>
      <c r="G11" s="66">
        <v>0</v>
      </c>
      <c r="H11" s="66">
        <v>0</v>
      </c>
      <c r="I11" s="66">
        <v>0</v>
      </c>
      <c r="J11" s="66">
        <v>0</v>
      </c>
      <c r="K11" s="66">
        <v>0</v>
      </c>
      <c r="L11" s="66">
        <v>0</v>
      </c>
      <c r="M11" s="66">
        <v>0</v>
      </c>
      <c r="N11" s="66">
        <v>0</v>
      </c>
      <c r="O11" s="66">
        <v>0</v>
      </c>
      <c r="P11" s="66">
        <v>0</v>
      </c>
      <c r="Q11" s="66">
        <v>0</v>
      </c>
      <c r="R11" s="66">
        <v>0</v>
      </c>
      <c r="S11" s="66">
        <v>0</v>
      </c>
      <c r="T11" s="66">
        <v>0</v>
      </c>
      <c r="U11" s="66">
        <v>0</v>
      </c>
      <c r="V11" s="66">
        <v>0</v>
      </c>
      <c r="W11" s="66">
        <v>0</v>
      </c>
      <c r="X11" s="66">
        <v>0</v>
      </c>
      <c r="Y11" s="66">
        <v>0</v>
      </c>
    </row>
    <row r="12" spans="1:25">
      <c r="A12" s="60">
        <v>9</v>
      </c>
      <c r="B12" s="31">
        <f>'STUDENT-LIST'!B16</f>
        <v>0</v>
      </c>
      <c r="C12" s="60">
        <f>'STUDENT-LIST'!C16</f>
        <v>0</v>
      </c>
      <c r="D12" s="66">
        <v>0</v>
      </c>
      <c r="E12" s="66">
        <v>0</v>
      </c>
      <c r="F12" s="66">
        <v>0</v>
      </c>
      <c r="G12" s="66">
        <v>0</v>
      </c>
      <c r="H12" s="66">
        <v>0</v>
      </c>
      <c r="I12" s="66">
        <v>0</v>
      </c>
      <c r="J12" s="66">
        <v>0</v>
      </c>
      <c r="K12" s="66">
        <v>0</v>
      </c>
      <c r="L12" s="66">
        <v>0</v>
      </c>
      <c r="M12" s="66">
        <v>0</v>
      </c>
      <c r="N12" s="66">
        <v>0</v>
      </c>
      <c r="O12" s="66">
        <v>0</v>
      </c>
      <c r="P12" s="66">
        <v>0</v>
      </c>
      <c r="Q12" s="66">
        <v>0</v>
      </c>
      <c r="R12" s="66">
        <v>0</v>
      </c>
      <c r="S12" s="66">
        <v>0</v>
      </c>
      <c r="T12" s="66">
        <v>0</v>
      </c>
      <c r="U12" s="66">
        <v>0</v>
      </c>
      <c r="V12" s="66">
        <v>0</v>
      </c>
      <c r="W12" s="66">
        <v>0</v>
      </c>
      <c r="X12" s="66">
        <v>0</v>
      </c>
      <c r="Y12" s="66">
        <v>0</v>
      </c>
    </row>
    <row r="13" spans="1:25">
      <c r="A13" s="60">
        <v>10</v>
      </c>
      <c r="B13" s="31">
        <f>'STUDENT-LIST'!B17</f>
        <v>0</v>
      </c>
      <c r="C13" s="60">
        <f>'STUDENT-LIST'!C17</f>
        <v>0</v>
      </c>
      <c r="D13" s="66">
        <v>0</v>
      </c>
      <c r="E13" s="66">
        <v>0</v>
      </c>
      <c r="F13" s="66">
        <v>0</v>
      </c>
      <c r="G13" s="66">
        <v>0</v>
      </c>
      <c r="H13" s="66">
        <v>0</v>
      </c>
      <c r="I13" s="66">
        <v>0</v>
      </c>
      <c r="J13" s="66">
        <v>0</v>
      </c>
      <c r="K13" s="66">
        <v>0</v>
      </c>
      <c r="L13" s="66">
        <v>0</v>
      </c>
      <c r="M13" s="66">
        <v>0</v>
      </c>
      <c r="N13" s="66">
        <v>0</v>
      </c>
      <c r="O13" s="66">
        <v>0</v>
      </c>
      <c r="P13" s="66">
        <v>0</v>
      </c>
      <c r="Q13" s="66">
        <v>0</v>
      </c>
      <c r="R13" s="66">
        <v>0</v>
      </c>
      <c r="S13" s="66">
        <v>0</v>
      </c>
      <c r="T13" s="66">
        <v>0</v>
      </c>
      <c r="U13" s="66">
        <v>0</v>
      </c>
      <c r="V13" s="66">
        <v>0</v>
      </c>
      <c r="W13" s="66">
        <v>0</v>
      </c>
      <c r="X13" s="66">
        <v>0</v>
      </c>
      <c r="Y13" s="66">
        <v>0</v>
      </c>
    </row>
    <row r="14" spans="1:25">
      <c r="A14" s="60">
        <v>11</v>
      </c>
      <c r="B14" s="31">
        <f>'STUDENT-LIST'!B39</f>
        <v>0</v>
      </c>
      <c r="C14" s="60">
        <f>'STUDENT-LIST'!C39</f>
        <v>0</v>
      </c>
      <c r="D14" s="66">
        <v>0</v>
      </c>
      <c r="E14" s="66">
        <v>0</v>
      </c>
      <c r="F14" s="66">
        <v>0</v>
      </c>
      <c r="G14" s="66">
        <v>0</v>
      </c>
      <c r="H14" s="66">
        <v>0</v>
      </c>
      <c r="I14" s="66">
        <v>0</v>
      </c>
      <c r="J14" s="66">
        <v>0</v>
      </c>
      <c r="K14" s="66">
        <v>0</v>
      </c>
      <c r="L14" s="66">
        <v>0</v>
      </c>
      <c r="M14" s="66">
        <v>0</v>
      </c>
      <c r="N14" s="66">
        <v>0</v>
      </c>
      <c r="O14" s="66">
        <v>0</v>
      </c>
      <c r="P14" s="66">
        <v>0</v>
      </c>
      <c r="Q14" s="66">
        <v>0</v>
      </c>
      <c r="R14" s="66">
        <v>0</v>
      </c>
      <c r="S14" s="66">
        <v>0</v>
      </c>
      <c r="T14" s="66">
        <v>0</v>
      </c>
      <c r="U14" s="66">
        <v>0</v>
      </c>
      <c r="V14" s="66">
        <v>0</v>
      </c>
      <c r="W14" s="66">
        <v>0</v>
      </c>
      <c r="X14" s="66">
        <v>0</v>
      </c>
      <c r="Y14" s="66">
        <v>0</v>
      </c>
    </row>
    <row r="15" spans="1:25">
      <c r="A15" s="60">
        <v>12</v>
      </c>
      <c r="B15" s="31">
        <f>'STUDENT-LIST'!B40</f>
        <v>0</v>
      </c>
      <c r="C15" s="60">
        <f>'STUDENT-LIST'!C40</f>
        <v>0</v>
      </c>
      <c r="D15" s="66">
        <v>0</v>
      </c>
      <c r="E15" s="66">
        <v>0</v>
      </c>
      <c r="F15" s="66">
        <v>0</v>
      </c>
      <c r="G15" s="66">
        <v>0</v>
      </c>
      <c r="H15" s="66">
        <v>0</v>
      </c>
      <c r="I15" s="66">
        <v>0</v>
      </c>
      <c r="J15" s="66">
        <v>0</v>
      </c>
      <c r="K15" s="66">
        <v>0</v>
      </c>
      <c r="L15" s="66">
        <v>0</v>
      </c>
      <c r="M15" s="66">
        <v>0</v>
      </c>
      <c r="N15" s="66">
        <v>0</v>
      </c>
      <c r="O15" s="66">
        <v>0</v>
      </c>
      <c r="P15" s="66">
        <v>0</v>
      </c>
      <c r="Q15" s="66">
        <v>0</v>
      </c>
      <c r="R15" s="66">
        <v>0</v>
      </c>
      <c r="S15" s="66">
        <v>0</v>
      </c>
      <c r="T15" s="66">
        <v>0</v>
      </c>
      <c r="U15" s="66">
        <v>0</v>
      </c>
      <c r="V15" s="66">
        <v>0</v>
      </c>
      <c r="W15" s="66">
        <v>0</v>
      </c>
      <c r="X15" s="66">
        <v>0</v>
      </c>
      <c r="Y15" s="66">
        <v>0</v>
      </c>
    </row>
    <row r="16" spans="1:25">
      <c r="A16" s="60">
        <v>13</v>
      </c>
      <c r="B16" s="31">
        <f>'STUDENT-LIST'!B41</f>
        <v>0</v>
      </c>
      <c r="C16" s="60">
        <f>'STUDENT-LIST'!C41</f>
        <v>0</v>
      </c>
      <c r="D16" s="66">
        <v>0</v>
      </c>
      <c r="E16" s="66">
        <v>0</v>
      </c>
      <c r="F16" s="66">
        <v>0</v>
      </c>
      <c r="G16" s="66">
        <v>0</v>
      </c>
      <c r="H16" s="66">
        <v>0</v>
      </c>
      <c r="I16" s="66">
        <v>0</v>
      </c>
      <c r="J16" s="66">
        <v>0</v>
      </c>
      <c r="K16" s="66">
        <v>0</v>
      </c>
      <c r="L16" s="66">
        <v>0</v>
      </c>
      <c r="M16" s="66">
        <v>0</v>
      </c>
      <c r="N16" s="66">
        <v>0</v>
      </c>
      <c r="O16" s="66">
        <v>0</v>
      </c>
      <c r="P16" s="66">
        <v>0</v>
      </c>
      <c r="Q16" s="66">
        <v>0</v>
      </c>
      <c r="R16" s="66">
        <v>0</v>
      </c>
      <c r="S16" s="66">
        <v>0</v>
      </c>
      <c r="T16" s="66">
        <v>0</v>
      </c>
      <c r="U16" s="66">
        <v>0</v>
      </c>
      <c r="V16" s="66">
        <v>0</v>
      </c>
      <c r="W16" s="66">
        <v>0</v>
      </c>
      <c r="X16" s="66">
        <v>0</v>
      </c>
      <c r="Y16" s="66">
        <v>0</v>
      </c>
    </row>
    <row r="17" spans="1:25">
      <c r="A17" s="60">
        <v>14</v>
      </c>
      <c r="B17" s="31">
        <f>'STUDENT-LIST'!B42</f>
        <v>0</v>
      </c>
      <c r="C17" s="60">
        <f>'STUDENT-LIST'!C42</f>
        <v>0</v>
      </c>
      <c r="D17" s="66">
        <v>0</v>
      </c>
      <c r="E17" s="66">
        <v>0</v>
      </c>
      <c r="F17" s="66">
        <v>0</v>
      </c>
      <c r="G17" s="66">
        <v>0</v>
      </c>
      <c r="H17" s="66">
        <v>0</v>
      </c>
      <c r="I17" s="66">
        <v>0</v>
      </c>
      <c r="J17" s="66">
        <v>0</v>
      </c>
      <c r="K17" s="66">
        <v>0</v>
      </c>
      <c r="L17" s="66">
        <v>0</v>
      </c>
      <c r="M17" s="66">
        <v>0</v>
      </c>
      <c r="N17" s="66">
        <v>0</v>
      </c>
      <c r="O17" s="66">
        <v>0</v>
      </c>
      <c r="P17" s="66">
        <v>0</v>
      </c>
      <c r="Q17" s="66">
        <v>0</v>
      </c>
      <c r="R17" s="66">
        <v>0</v>
      </c>
      <c r="S17" s="66">
        <v>0</v>
      </c>
      <c r="T17" s="66">
        <v>0</v>
      </c>
      <c r="U17" s="66">
        <v>0</v>
      </c>
      <c r="V17" s="66">
        <v>0</v>
      </c>
      <c r="W17" s="66">
        <v>0</v>
      </c>
      <c r="X17" s="66">
        <v>0</v>
      </c>
      <c r="Y17" s="66">
        <v>0</v>
      </c>
    </row>
    <row r="18" spans="1:25">
      <c r="A18" s="60">
        <v>15</v>
      </c>
      <c r="B18" s="31">
        <f>'STUDENT-LIST'!B43</f>
        <v>0</v>
      </c>
      <c r="C18" s="60">
        <f>'STUDENT-LIST'!C43</f>
        <v>0</v>
      </c>
      <c r="D18" s="66">
        <v>0</v>
      </c>
      <c r="E18" s="66">
        <v>0</v>
      </c>
      <c r="F18" s="66">
        <v>0</v>
      </c>
      <c r="G18" s="66">
        <v>0</v>
      </c>
      <c r="H18" s="66">
        <v>0</v>
      </c>
      <c r="I18" s="66">
        <v>0</v>
      </c>
      <c r="J18" s="66">
        <v>0</v>
      </c>
      <c r="K18" s="66">
        <v>0</v>
      </c>
      <c r="L18" s="66">
        <v>0</v>
      </c>
      <c r="M18" s="66">
        <v>0</v>
      </c>
      <c r="N18" s="66">
        <v>0</v>
      </c>
      <c r="O18" s="66">
        <v>0</v>
      </c>
      <c r="P18" s="66">
        <v>0</v>
      </c>
      <c r="Q18" s="66">
        <v>0</v>
      </c>
      <c r="R18" s="66">
        <v>0</v>
      </c>
      <c r="S18" s="66">
        <v>0</v>
      </c>
      <c r="T18" s="66">
        <v>0</v>
      </c>
      <c r="U18" s="66">
        <v>0</v>
      </c>
      <c r="V18" s="66">
        <v>0</v>
      </c>
      <c r="W18" s="66">
        <v>0</v>
      </c>
      <c r="X18" s="66">
        <v>0</v>
      </c>
      <c r="Y18" s="66">
        <v>0</v>
      </c>
    </row>
    <row r="19" spans="1:25">
      <c r="A19" s="60">
        <v>16</v>
      </c>
      <c r="B19" s="31">
        <f>'STUDENT-LIST'!B44</f>
        <v>0</v>
      </c>
      <c r="C19" s="60">
        <f>'STUDENT-LIST'!C44</f>
        <v>0</v>
      </c>
      <c r="D19" s="66">
        <v>0</v>
      </c>
      <c r="E19" s="66">
        <v>0</v>
      </c>
      <c r="F19" s="66">
        <v>0</v>
      </c>
      <c r="G19" s="66">
        <v>0</v>
      </c>
      <c r="H19" s="66">
        <v>0</v>
      </c>
      <c r="I19" s="66">
        <v>0</v>
      </c>
      <c r="J19" s="66">
        <v>0</v>
      </c>
      <c r="K19" s="66">
        <v>0</v>
      </c>
      <c r="L19" s="66">
        <v>0</v>
      </c>
      <c r="M19" s="66">
        <v>0</v>
      </c>
      <c r="N19" s="66">
        <v>0</v>
      </c>
      <c r="O19" s="66">
        <v>0</v>
      </c>
      <c r="P19" s="66">
        <v>0</v>
      </c>
      <c r="Q19" s="66">
        <v>0</v>
      </c>
      <c r="R19" s="66">
        <v>0</v>
      </c>
      <c r="S19" s="66">
        <v>0</v>
      </c>
      <c r="T19" s="66">
        <v>0</v>
      </c>
      <c r="U19" s="66">
        <v>0</v>
      </c>
      <c r="V19" s="66">
        <v>0</v>
      </c>
      <c r="W19" s="66">
        <v>0</v>
      </c>
      <c r="X19" s="66">
        <v>0</v>
      </c>
      <c r="Y19" s="66">
        <v>0</v>
      </c>
    </row>
    <row r="20" spans="1:25">
      <c r="A20" s="60">
        <v>17</v>
      </c>
      <c r="B20" s="31">
        <f>'STUDENT-LIST'!B45</f>
        <v>0</v>
      </c>
      <c r="C20" s="60">
        <f>'STUDENT-LIST'!C45</f>
        <v>0</v>
      </c>
      <c r="D20" s="66">
        <v>0</v>
      </c>
      <c r="E20" s="66">
        <v>0</v>
      </c>
      <c r="F20" s="66">
        <v>0</v>
      </c>
      <c r="G20" s="66">
        <v>0</v>
      </c>
      <c r="H20" s="66">
        <v>0</v>
      </c>
      <c r="I20" s="66">
        <v>0</v>
      </c>
      <c r="J20" s="66">
        <v>0</v>
      </c>
      <c r="K20" s="66">
        <v>0</v>
      </c>
      <c r="L20" s="66">
        <v>0</v>
      </c>
      <c r="M20" s="66">
        <v>0</v>
      </c>
      <c r="N20" s="66">
        <v>0</v>
      </c>
      <c r="O20" s="66">
        <v>0</v>
      </c>
      <c r="P20" s="66">
        <v>0</v>
      </c>
      <c r="Q20" s="66">
        <v>0</v>
      </c>
      <c r="R20" s="66">
        <v>0</v>
      </c>
      <c r="S20" s="66">
        <v>0</v>
      </c>
      <c r="T20" s="66">
        <v>0</v>
      </c>
      <c r="U20" s="66">
        <v>0</v>
      </c>
      <c r="V20" s="66">
        <v>0</v>
      </c>
      <c r="W20" s="66">
        <v>0</v>
      </c>
      <c r="X20" s="66">
        <v>0</v>
      </c>
      <c r="Y20" s="66">
        <v>0</v>
      </c>
    </row>
    <row r="21" spans="1:25">
      <c r="A21" s="60">
        <v>18</v>
      </c>
      <c r="B21" s="31">
        <f>'STUDENT-LIST'!B46</f>
        <v>0</v>
      </c>
      <c r="C21" s="60">
        <f>'STUDENT-LIST'!C46</f>
        <v>0</v>
      </c>
      <c r="D21" s="66">
        <v>0</v>
      </c>
      <c r="E21" s="66">
        <v>0</v>
      </c>
      <c r="F21" s="66">
        <v>0</v>
      </c>
      <c r="G21" s="66">
        <v>0</v>
      </c>
      <c r="H21" s="66">
        <v>0</v>
      </c>
      <c r="I21" s="66">
        <v>0</v>
      </c>
      <c r="J21" s="66">
        <v>0</v>
      </c>
      <c r="K21" s="66">
        <v>0</v>
      </c>
      <c r="L21" s="66">
        <v>0</v>
      </c>
      <c r="M21" s="66">
        <v>0</v>
      </c>
      <c r="N21" s="66">
        <v>0</v>
      </c>
      <c r="O21" s="66">
        <v>0</v>
      </c>
      <c r="P21" s="66">
        <v>0</v>
      </c>
      <c r="Q21" s="66">
        <v>0</v>
      </c>
      <c r="R21" s="66">
        <v>0</v>
      </c>
      <c r="S21" s="66">
        <v>0</v>
      </c>
      <c r="T21" s="66">
        <v>0</v>
      </c>
      <c r="U21" s="66">
        <v>0</v>
      </c>
      <c r="V21" s="66">
        <v>0</v>
      </c>
      <c r="W21" s="66">
        <v>0</v>
      </c>
      <c r="X21" s="66">
        <v>0</v>
      </c>
      <c r="Y21" s="66">
        <v>0</v>
      </c>
    </row>
    <row r="22" spans="1:25">
      <c r="A22" s="60">
        <v>19</v>
      </c>
      <c r="B22" s="31">
        <f>'STUDENT-LIST'!B47</f>
        <v>0</v>
      </c>
      <c r="C22" s="60">
        <f>'STUDENT-LIST'!C47</f>
        <v>0</v>
      </c>
      <c r="D22" s="66">
        <v>0</v>
      </c>
      <c r="E22" s="66">
        <v>0</v>
      </c>
      <c r="F22" s="66">
        <v>0</v>
      </c>
      <c r="G22" s="66">
        <v>0</v>
      </c>
      <c r="H22" s="66">
        <v>0</v>
      </c>
      <c r="I22" s="66">
        <v>0</v>
      </c>
      <c r="J22" s="66">
        <v>0</v>
      </c>
      <c r="K22" s="66">
        <v>0</v>
      </c>
      <c r="L22" s="66">
        <v>0</v>
      </c>
      <c r="M22" s="66">
        <v>0</v>
      </c>
      <c r="N22" s="66">
        <v>0</v>
      </c>
      <c r="O22" s="66">
        <v>0</v>
      </c>
      <c r="P22" s="66">
        <v>0</v>
      </c>
      <c r="Q22" s="66">
        <v>0</v>
      </c>
      <c r="R22" s="66">
        <v>0</v>
      </c>
      <c r="S22" s="66">
        <v>0</v>
      </c>
      <c r="T22" s="66">
        <v>0</v>
      </c>
      <c r="U22" s="66">
        <v>0</v>
      </c>
      <c r="V22" s="66">
        <v>0</v>
      </c>
      <c r="W22" s="66">
        <v>0</v>
      </c>
      <c r="X22" s="66">
        <v>0</v>
      </c>
      <c r="Y22" s="66">
        <v>0</v>
      </c>
    </row>
    <row r="23" spans="1:25">
      <c r="A23" s="60">
        <v>20</v>
      </c>
      <c r="B23" s="31">
        <f>'STUDENT-LIST'!B48</f>
        <v>0</v>
      </c>
      <c r="C23" s="60">
        <f>'STUDENT-LIST'!C48</f>
        <v>0</v>
      </c>
      <c r="D23" s="66">
        <v>0</v>
      </c>
      <c r="E23" s="66">
        <v>0</v>
      </c>
      <c r="F23" s="66">
        <v>0</v>
      </c>
      <c r="G23" s="66">
        <v>0</v>
      </c>
      <c r="H23" s="66">
        <v>0</v>
      </c>
      <c r="I23" s="66">
        <v>0</v>
      </c>
      <c r="J23" s="66">
        <v>0</v>
      </c>
      <c r="K23" s="66">
        <v>0</v>
      </c>
      <c r="L23" s="66">
        <v>0</v>
      </c>
      <c r="M23" s="66">
        <v>0</v>
      </c>
      <c r="N23" s="66">
        <v>0</v>
      </c>
      <c r="O23" s="66">
        <v>0</v>
      </c>
      <c r="P23" s="66">
        <v>0</v>
      </c>
      <c r="Q23" s="66">
        <v>0</v>
      </c>
      <c r="R23" s="66">
        <v>0</v>
      </c>
      <c r="S23" s="66">
        <v>0</v>
      </c>
      <c r="T23" s="66">
        <v>0</v>
      </c>
      <c r="U23" s="66">
        <v>0</v>
      </c>
      <c r="V23" s="66">
        <v>0</v>
      </c>
      <c r="W23" s="66">
        <v>0</v>
      </c>
      <c r="X23" s="66">
        <v>0</v>
      </c>
      <c r="Y23" s="66">
        <v>0</v>
      </c>
    </row>
    <row r="24" spans="1:25">
      <c r="A24" s="60">
        <v>21</v>
      </c>
      <c r="B24" s="31">
        <f>'STUDENT-LIST'!B49</f>
        <v>0</v>
      </c>
      <c r="C24" s="60">
        <f>'STUDENT-LIST'!C49</f>
        <v>0</v>
      </c>
      <c r="D24" s="66">
        <v>0</v>
      </c>
      <c r="E24" s="66">
        <v>0</v>
      </c>
      <c r="F24" s="66">
        <v>0</v>
      </c>
      <c r="G24" s="66">
        <v>0</v>
      </c>
      <c r="H24" s="66">
        <v>0</v>
      </c>
      <c r="I24" s="66">
        <v>0</v>
      </c>
      <c r="J24" s="66">
        <v>0</v>
      </c>
      <c r="K24" s="66">
        <v>0</v>
      </c>
      <c r="L24" s="66">
        <v>0</v>
      </c>
      <c r="M24" s="66">
        <v>0</v>
      </c>
      <c r="N24" s="66">
        <v>0</v>
      </c>
      <c r="O24" s="66">
        <v>0</v>
      </c>
      <c r="P24" s="66">
        <v>0</v>
      </c>
      <c r="Q24" s="66">
        <v>0</v>
      </c>
      <c r="R24" s="66">
        <v>0</v>
      </c>
      <c r="S24" s="66">
        <v>0</v>
      </c>
      <c r="T24" s="66">
        <v>0</v>
      </c>
      <c r="U24" s="66">
        <v>0</v>
      </c>
      <c r="V24" s="66">
        <v>0</v>
      </c>
      <c r="W24" s="66">
        <v>0</v>
      </c>
      <c r="X24" s="66">
        <v>0</v>
      </c>
      <c r="Y24" s="66">
        <v>0</v>
      </c>
    </row>
    <row r="25" spans="1:25">
      <c r="A25" s="60">
        <v>22</v>
      </c>
      <c r="B25" s="31">
        <f>'STUDENT-LIST'!B50</f>
        <v>0</v>
      </c>
      <c r="C25" s="60">
        <f>'STUDENT-LIST'!C50</f>
        <v>0</v>
      </c>
      <c r="D25" s="66">
        <v>0</v>
      </c>
      <c r="E25" s="66">
        <v>0</v>
      </c>
      <c r="F25" s="66">
        <v>0</v>
      </c>
      <c r="G25" s="66">
        <v>0</v>
      </c>
      <c r="H25" s="66">
        <v>0</v>
      </c>
      <c r="I25" s="66">
        <v>0</v>
      </c>
      <c r="J25" s="66">
        <v>0</v>
      </c>
      <c r="K25" s="66">
        <v>0</v>
      </c>
      <c r="L25" s="66">
        <v>0</v>
      </c>
      <c r="M25" s="66">
        <v>0</v>
      </c>
      <c r="N25" s="66">
        <v>0</v>
      </c>
      <c r="O25" s="66">
        <v>0</v>
      </c>
      <c r="P25" s="66">
        <v>0</v>
      </c>
      <c r="Q25" s="66">
        <v>0</v>
      </c>
      <c r="R25" s="66">
        <v>0</v>
      </c>
      <c r="S25" s="66">
        <v>0</v>
      </c>
      <c r="T25" s="66">
        <v>0</v>
      </c>
      <c r="U25" s="66">
        <v>0</v>
      </c>
      <c r="V25" s="66">
        <v>0</v>
      </c>
      <c r="W25" s="66">
        <v>0</v>
      </c>
      <c r="X25" s="66">
        <v>0</v>
      </c>
      <c r="Y25" s="66">
        <v>0</v>
      </c>
    </row>
    <row r="26" spans="1:25">
      <c r="A26" s="60">
        <v>23</v>
      </c>
      <c r="B26" s="31">
        <f>'STUDENT-LIST'!B51</f>
        <v>0</v>
      </c>
      <c r="C26" s="60">
        <f>'STUDENT-LIST'!C51</f>
        <v>0</v>
      </c>
      <c r="D26" s="66">
        <v>0</v>
      </c>
      <c r="E26" s="66">
        <v>0</v>
      </c>
      <c r="F26" s="66">
        <v>0</v>
      </c>
      <c r="G26" s="66">
        <v>0</v>
      </c>
      <c r="H26" s="66">
        <v>0</v>
      </c>
      <c r="I26" s="66">
        <v>0</v>
      </c>
      <c r="J26" s="66">
        <v>0</v>
      </c>
      <c r="K26" s="66">
        <v>0</v>
      </c>
      <c r="L26" s="66">
        <v>0</v>
      </c>
      <c r="M26" s="66">
        <v>0</v>
      </c>
      <c r="N26" s="66">
        <v>0</v>
      </c>
      <c r="O26" s="66">
        <v>0</v>
      </c>
      <c r="P26" s="66">
        <v>0</v>
      </c>
      <c r="Q26" s="66">
        <v>0</v>
      </c>
      <c r="R26" s="66">
        <v>0</v>
      </c>
      <c r="S26" s="66">
        <v>0</v>
      </c>
      <c r="T26" s="66">
        <v>0</v>
      </c>
      <c r="U26" s="66">
        <v>0</v>
      </c>
      <c r="V26" s="66">
        <v>0</v>
      </c>
      <c r="W26" s="66">
        <v>0</v>
      </c>
      <c r="X26" s="66">
        <v>0</v>
      </c>
      <c r="Y26" s="66">
        <v>0</v>
      </c>
    </row>
    <row r="27" spans="1:25">
      <c r="A27" s="60">
        <v>24</v>
      </c>
      <c r="B27" s="31">
        <f>'STUDENT-LIST'!B52</f>
        <v>0</v>
      </c>
      <c r="C27" s="60">
        <f>'STUDENT-LIST'!C52</f>
        <v>0</v>
      </c>
      <c r="D27" s="66">
        <v>0</v>
      </c>
      <c r="E27" s="66">
        <v>0</v>
      </c>
      <c r="F27" s="66">
        <v>0</v>
      </c>
      <c r="G27" s="66">
        <v>0</v>
      </c>
      <c r="H27" s="66">
        <v>0</v>
      </c>
      <c r="I27" s="66">
        <v>0</v>
      </c>
      <c r="J27" s="66">
        <v>0</v>
      </c>
      <c r="K27" s="66">
        <v>0</v>
      </c>
      <c r="L27" s="66">
        <v>0</v>
      </c>
      <c r="M27" s="66">
        <v>0</v>
      </c>
      <c r="N27" s="66">
        <v>0</v>
      </c>
      <c r="O27" s="66">
        <v>0</v>
      </c>
      <c r="P27" s="66">
        <v>0</v>
      </c>
      <c r="Q27" s="66">
        <v>0</v>
      </c>
      <c r="R27" s="66">
        <v>0</v>
      </c>
      <c r="S27" s="66">
        <v>0</v>
      </c>
      <c r="T27" s="66">
        <v>0</v>
      </c>
      <c r="U27" s="66">
        <v>0</v>
      </c>
      <c r="V27" s="66">
        <v>0</v>
      </c>
      <c r="W27" s="66">
        <v>0</v>
      </c>
      <c r="X27" s="66">
        <v>0</v>
      </c>
      <c r="Y27" s="66">
        <v>0</v>
      </c>
    </row>
    <row r="28" spans="1:25">
      <c r="A28" s="60">
        <v>25</v>
      </c>
      <c r="B28" s="31">
        <f>'STUDENT-LIST'!B53</f>
        <v>0</v>
      </c>
      <c r="C28" s="60">
        <f>'STUDENT-LIST'!C53</f>
        <v>0</v>
      </c>
      <c r="D28" s="66">
        <v>0</v>
      </c>
      <c r="E28" s="66">
        <v>0</v>
      </c>
      <c r="F28" s="66">
        <v>0</v>
      </c>
      <c r="G28" s="66">
        <v>0</v>
      </c>
      <c r="H28" s="66">
        <v>0</v>
      </c>
      <c r="I28" s="66">
        <v>0</v>
      </c>
      <c r="J28" s="66">
        <v>0</v>
      </c>
      <c r="K28" s="66">
        <v>0</v>
      </c>
      <c r="L28" s="66">
        <v>0</v>
      </c>
      <c r="M28" s="66">
        <v>0</v>
      </c>
      <c r="N28" s="66">
        <v>0</v>
      </c>
      <c r="O28" s="66">
        <v>0</v>
      </c>
      <c r="P28" s="66">
        <v>0</v>
      </c>
      <c r="Q28" s="66">
        <v>0</v>
      </c>
      <c r="R28" s="66">
        <v>0</v>
      </c>
      <c r="S28" s="66">
        <v>0</v>
      </c>
      <c r="T28" s="66">
        <v>0</v>
      </c>
      <c r="U28" s="66">
        <v>0</v>
      </c>
      <c r="V28" s="66">
        <v>0</v>
      </c>
      <c r="W28" s="66">
        <v>0</v>
      </c>
      <c r="X28" s="66">
        <v>0</v>
      </c>
      <c r="Y28" s="66">
        <v>0</v>
      </c>
    </row>
    <row r="29" spans="1:25">
      <c r="A29" s="60">
        <v>26</v>
      </c>
      <c r="B29" s="31">
        <f>'STUDENT-LIST'!B54</f>
        <v>0</v>
      </c>
      <c r="C29" s="60">
        <f>'STUDENT-LIST'!C54</f>
        <v>0</v>
      </c>
      <c r="D29" s="66">
        <v>0</v>
      </c>
      <c r="E29" s="66">
        <v>0</v>
      </c>
      <c r="F29" s="66">
        <v>0</v>
      </c>
      <c r="G29" s="66">
        <v>0</v>
      </c>
      <c r="H29" s="66">
        <v>0</v>
      </c>
      <c r="I29" s="66">
        <v>0</v>
      </c>
      <c r="J29" s="66">
        <v>0</v>
      </c>
      <c r="K29" s="66">
        <v>0</v>
      </c>
      <c r="L29" s="66">
        <v>0</v>
      </c>
      <c r="M29" s="66">
        <v>0</v>
      </c>
      <c r="N29" s="66">
        <v>0</v>
      </c>
      <c r="O29" s="66">
        <v>0</v>
      </c>
      <c r="P29" s="66">
        <v>0</v>
      </c>
      <c r="Q29" s="66">
        <v>0</v>
      </c>
      <c r="R29" s="66">
        <v>0</v>
      </c>
      <c r="S29" s="66">
        <v>0</v>
      </c>
      <c r="T29" s="66">
        <v>0</v>
      </c>
      <c r="U29" s="66">
        <v>0</v>
      </c>
      <c r="V29" s="66">
        <v>0</v>
      </c>
      <c r="W29" s="66">
        <v>0</v>
      </c>
      <c r="X29" s="66">
        <v>0</v>
      </c>
      <c r="Y29" s="66">
        <v>0</v>
      </c>
    </row>
    <row r="30" spans="1:25">
      <c r="A30" s="60">
        <v>27</v>
      </c>
      <c r="B30" s="31">
        <f>'STUDENT-LIST'!B55</f>
        <v>0</v>
      </c>
      <c r="C30" s="60">
        <f>'STUDENT-LIST'!C55</f>
        <v>0</v>
      </c>
      <c r="D30" s="66">
        <v>0</v>
      </c>
      <c r="E30" s="66">
        <v>0</v>
      </c>
      <c r="F30" s="66">
        <v>0</v>
      </c>
      <c r="G30" s="66">
        <v>0</v>
      </c>
      <c r="H30" s="66">
        <v>0</v>
      </c>
      <c r="I30" s="66">
        <v>0</v>
      </c>
      <c r="J30" s="66">
        <v>0</v>
      </c>
      <c r="K30" s="66">
        <v>0</v>
      </c>
      <c r="L30" s="66">
        <v>0</v>
      </c>
      <c r="M30" s="66">
        <v>0</v>
      </c>
      <c r="N30" s="66">
        <v>0</v>
      </c>
      <c r="O30" s="66">
        <v>0</v>
      </c>
      <c r="P30" s="66">
        <v>0</v>
      </c>
      <c r="Q30" s="66">
        <v>0</v>
      </c>
      <c r="R30" s="66">
        <v>0</v>
      </c>
      <c r="S30" s="66">
        <v>0</v>
      </c>
      <c r="T30" s="66">
        <v>0</v>
      </c>
      <c r="U30" s="66">
        <v>0</v>
      </c>
      <c r="V30" s="66">
        <v>0</v>
      </c>
      <c r="W30" s="66">
        <v>0</v>
      </c>
      <c r="X30" s="66">
        <v>0</v>
      </c>
      <c r="Y30" s="66">
        <v>0</v>
      </c>
    </row>
    <row r="31" spans="1:25">
      <c r="A31" s="60">
        <v>28</v>
      </c>
      <c r="B31" s="31">
        <f>'STUDENT-LIST'!B56</f>
        <v>0</v>
      </c>
      <c r="C31" s="60">
        <f>'STUDENT-LIST'!C56</f>
        <v>0</v>
      </c>
      <c r="D31" s="66">
        <v>0</v>
      </c>
      <c r="E31" s="66">
        <v>0</v>
      </c>
      <c r="F31" s="66">
        <v>0</v>
      </c>
      <c r="G31" s="66">
        <v>0</v>
      </c>
      <c r="H31" s="66">
        <v>0</v>
      </c>
      <c r="I31" s="66">
        <v>0</v>
      </c>
      <c r="J31" s="66">
        <v>0</v>
      </c>
      <c r="K31" s="66">
        <v>0</v>
      </c>
      <c r="L31" s="66">
        <v>0</v>
      </c>
      <c r="M31" s="66">
        <v>0</v>
      </c>
      <c r="N31" s="66">
        <v>0</v>
      </c>
      <c r="O31" s="66">
        <v>0</v>
      </c>
      <c r="P31" s="66">
        <v>0</v>
      </c>
      <c r="Q31" s="66">
        <v>0</v>
      </c>
      <c r="R31" s="66">
        <v>0</v>
      </c>
      <c r="S31" s="66">
        <v>0</v>
      </c>
      <c r="T31" s="66">
        <v>0</v>
      </c>
      <c r="U31" s="66">
        <v>0</v>
      </c>
      <c r="V31" s="66">
        <v>0</v>
      </c>
      <c r="W31" s="66">
        <v>0</v>
      </c>
      <c r="X31" s="66">
        <v>0</v>
      </c>
      <c r="Y31" s="66">
        <v>0</v>
      </c>
    </row>
    <row r="32" spans="1:25">
      <c r="A32" s="60">
        <v>29</v>
      </c>
      <c r="B32" s="31">
        <f>'STUDENT-LIST'!B57</f>
        <v>0</v>
      </c>
      <c r="C32" s="60">
        <f>'STUDENT-LIST'!C57</f>
        <v>0</v>
      </c>
      <c r="D32" s="66">
        <v>0</v>
      </c>
      <c r="E32" s="66">
        <v>0</v>
      </c>
      <c r="F32" s="66">
        <v>0</v>
      </c>
      <c r="G32" s="66">
        <v>0</v>
      </c>
      <c r="H32" s="66">
        <v>0</v>
      </c>
      <c r="I32" s="66">
        <v>0</v>
      </c>
      <c r="J32" s="66">
        <v>0</v>
      </c>
      <c r="K32" s="66">
        <v>0</v>
      </c>
      <c r="L32" s="66">
        <v>0</v>
      </c>
      <c r="M32" s="66">
        <v>0</v>
      </c>
      <c r="N32" s="66">
        <v>0</v>
      </c>
      <c r="O32" s="66">
        <v>0</v>
      </c>
      <c r="P32" s="66">
        <v>0</v>
      </c>
      <c r="Q32" s="66">
        <v>0</v>
      </c>
      <c r="R32" s="66">
        <v>0</v>
      </c>
      <c r="S32" s="66">
        <v>0</v>
      </c>
      <c r="T32" s="66">
        <v>0</v>
      </c>
      <c r="U32" s="66">
        <v>0</v>
      </c>
      <c r="V32" s="66">
        <v>0</v>
      </c>
      <c r="W32" s="66">
        <v>0</v>
      </c>
      <c r="X32" s="66">
        <v>0</v>
      </c>
      <c r="Y32" s="66">
        <v>0</v>
      </c>
    </row>
    <row r="33" spans="1:25">
      <c r="A33" s="60">
        <v>30</v>
      </c>
      <c r="B33" s="31">
        <f>'STUDENT-LIST'!B58</f>
        <v>0</v>
      </c>
      <c r="C33" s="60">
        <f>'STUDENT-LIST'!C58</f>
        <v>0</v>
      </c>
      <c r="D33" s="66">
        <v>0</v>
      </c>
      <c r="E33" s="66">
        <v>0</v>
      </c>
      <c r="F33" s="66">
        <v>0</v>
      </c>
      <c r="G33" s="66">
        <v>0</v>
      </c>
      <c r="H33" s="66">
        <v>0</v>
      </c>
      <c r="I33" s="66">
        <v>0</v>
      </c>
      <c r="J33" s="66">
        <v>0</v>
      </c>
      <c r="K33" s="66">
        <v>0</v>
      </c>
      <c r="L33" s="66">
        <v>0</v>
      </c>
      <c r="M33" s="66">
        <v>0</v>
      </c>
      <c r="N33" s="66">
        <v>0</v>
      </c>
      <c r="O33" s="66">
        <v>0</v>
      </c>
      <c r="P33" s="66">
        <v>0</v>
      </c>
      <c r="Q33" s="66">
        <v>0</v>
      </c>
      <c r="R33" s="66">
        <v>0</v>
      </c>
      <c r="S33" s="66">
        <v>0</v>
      </c>
      <c r="T33" s="66">
        <v>0</v>
      </c>
      <c r="U33" s="66">
        <v>0</v>
      </c>
      <c r="V33" s="66">
        <v>0</v>
      </c>
      <c r="W33" s="66">
        <v>0</v>
      </c>
      <c r="X33" s="66">
        <v>0</v>
      </c>
      <c r="Y33" s="66">
        <v>0</v>
      </c>
    </row>
    <row r="34" spans="1:25">
      <c r="A34" s="60">
        <v>31</v>
      </c>
      <c r="B34" s="31">
        <f>'STUDENT-LIST'!B59</f>
        <v>0</v>
      </c>
      <c r="C34" s="60">
        <f>'STUDENT-LIST'!C59</f>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0</v>
      </c>
      <c r="U34" s="66">
        <v>0</v>
      </c>
      <c r="V34" s="66">
        <v>0</v>
      </c>
      <c r="W34" s="66">
        <v>0</v>
      </c>
      <c r="X34" s="66">
        <v>0</v>
      </c>
      <c r="Y34" s="66">
        <v>0</v>
      </c>
    </row>
    <row r="35" spans="1:25">
      <c r="A35" s="60">
        <v>32</v>
      </c>
      <c r="B35" s="31">
        <f>'STUDENT-LIST'!B60</f>
        <v>0</v>
      </c>
      <c r="C35" s="60">
        <f>'STUDENT-LIST'!C60</f>
        <v>0</v>
      </c>
      <c r="D35" s="66">
        <v>0</v>
      </c>
      <c r="E35" s="66">
        <v>0</v>
      </c>
      <c r="F35" s="66">
        <v>0</v>
      </c>
      <c r="G35" s="66">
        <v>0</v>
      </c>
      <c r="H35" s="66">
        <v>0</v>
      </c>
      <c r="I35" s="66">
        <v>0</v>
      </c>
      <c r="J35" s="66">
        <v>0</v>
      </c>
      <c r="K35" s="66">
        <v>0</v>
      </c>
      <c r="L35" s="66">
        <v>0</v>
      </c>
      <c r="M35" s="66">
        <v>0</v>
      </c>
      <c r="N35" s="66">
        <v>0</v>
      </c>
      <c r="O35" s="66">
        <v>0</v>
      </c>
      <c r="P35" s="66">
        <v>0</v>
      </c>
      <c r="Q35" s="66">
        <v>0</v>
      </c>
      <c r="R35" s="66">
        <v>0</v>
      </c>
      <c r="S35" s="66">
        <v>0</v>
      </c>
      <c r="T35" s="66">
        <v>0</v>
      </c>
      <c r="U35" s="66">
        <v>0</v>
      </c>
      <c r="V35" s="66">
        <v>0</v>
      </c>
      <c r="W35" s="66">
        <v>0</v>
      </c>
      <c r="X35" s="66">
        <v>0</v>
      </c>
      <c r="Y35" s="66">
        <v>0</v>
      </c>
    </row>
    <row r="36" spans="1:25">
      <c r="A36" s="60">
        <v>33</v>
      </c>
      <c r="B36" s="31">
        <f>'STUDENT-LIST'!B61</f>
        <v>0</v>
      </c>
      <c r="C36" s="60">
        <f>'STUDENT-LIST'!C61</f>
        <v>0</v>
      </c>
      <c r="D36" s="66">
        <v>0</v>
      </c>
      <c r="E36" s="66">
        <v>0</v>
      </c>
      <c r="F36" s="66">
        <v>0</v>
      </c>
      <c r="G36" s="66">
        <v>0</v>
      </c>
      <c r="H36" s="66">
        <v>0</v>
      </c>
      <c r="I36" s="66">
        <v>0</v>
      </c>
      <c r="J36" s="66">
        <v>0</v>
      </c>
      <c r="K36" s="66">
        <v>0</v>
      </c>
      <c r="L36" s="66">
        <v>0</v>
      </c>
      <c r="M36" s="66">
        <v>0</v>
      </c>
      <c r="N36" s="66">
        <v>0</v>
      </c>
      <c r="O36" s="66">
        <v>0</v>
      </c>
      <c r="P36" s="66">
        <v>0</v>
      </c>
      <c r="Q36" s="66">
        <v>0</v>
      </c>
      <c r="R36" s="66">
        <v>0</v>
      </c>
      <c r="S36" s="66">
        <v>0</v>
      </c>
      <c r="T36" s="66">
        <v>0</v>
      </c>
      <c r="U36" s="66">
        <v>0</v>
      </c>
      <c r="V36" s="66">
        <v>0</v>
      </c>
      <c r="W36" s="66">
        <v>0</v>
      </c>
      <c r="X36" s="66">
        <v>0</v>
      </c>
      <c r="Y36" s="66">
        <v>0</v>
      </c>
    </row>
    <row r="37" spans="1:25">
      <c r="A37" s="60">
        <v>34</v>
      </c>
      <c r="B37" s="31">
        <f>'STUDENT-LIST'!B62</f>
        <v>0</v>
      </c>
      <c r="C37" s="60">
        <f>'STUDENT-LIST'!C62</f>
        <v>0</v>
      </c>
      <c r="D37" s="66">
        <v>0</v>
      </c>
      <c r="E37" s="66">
        <v>0</v>
      </c>
      <c r="F37" s="66">
        <v>0</v>
      </c>
      <c r="G37" s="66">
        <v>0</v>
      </c>
      <c r="H37" s="66">
        <v>0</v>
      </c>
      <c r="I37" s="66">
        <v>0</v>
      </c>
      <c r="J37" s="66">
        <v>0</v>
      </c>
      <c r="K37" s="66">
        <v>0</v>
      </c>
      <c r="L37" s="66">
        <v>0</v>
      </c>
      <c r="M37" s="66">
        <v>0</v>
      </c>
      <c r="N37" s="66">
        <v>0</v>
      </c>
      <c r="O37" s="66">
        <v>0</v>
      </c>
      <c r="P37" s="66">
        <v>0</v>
      </c>
      <c r="Q37" s="66">
        <v>0</v>
      </c>
      <c r="R37" s="66">
        <v>0</v>
      </c>
      <c r="S37" s="66">
        <v>0</v>
      </c>
      <c r="T37" s="66">
        <v>0</v>
      </c>
      <c r="U37" s="66">
        <v>0</v>
      </c>
      <c r="V37" s="66">
        <v>0</v>
      </c>
      <c r="W37" s="66">
        <v>0</v>
      </c>
      <c r="X37" s="66">
        <v>0</v>
      </c>
      <c r="Y37" s="66">
        <v>0</v>
      </c>
    </row>
    <row r="38" spans="1:25">
      <c r="A38" s="60">
        <v>35</v>
      </c>
      <c r="B38" s="31">
        <f>'STUDENT-LIST'!B63</f>
        <v>0</v>
      </c>
      <c r="C38" s="60">
        <f>'STUDENT-LIST'!C63</f>
        <v>0</v>
      </c>
      <c r="D38" s="66">
        <v>0</v>
      </c>
      <c r="E38" s="66">
        <v>0</v>
      </c>
      <c r="F38" s="66">
        <v>0</v>
      </c>
      <c r="G38" s="66">
        <v>0</v>
      </c>
      <c r="H38" s="66">
        <v>0</v>
      </c>
      <c r="I38" s="66">
        <v>0</v>
      </c>
      <c r="J38" s="66">
        <v>0</v>
      </c>
      <c r="K38" s="66">
        <v>0</v>
      </c>
      <c r="L38" s="66">
        <v>0</v>
      </c>
      <c r="M38" s="66">
        <v>0</v>
      </c>
      <c r="N38" s="66">
        <v>0</v>
      </c>
      <c r="O38" s="66">
        <v>0</v>
      </c>
      <c r="P38" s="66">
        <v>0</v>
      </c>
      <c r="Q38" s="66">
        <v>0</v>
      </c>
      <c r="R38" s="66">
        <v>0</v>
      </c>
      <c r="S38" s="66">
        <v>0</v>
      </c>
      <c r="T38" s="66">
        <v>0</v>
      </c>
      <c r="U38" s="66">
        <v>0</v>
      </c>
      <c r="V38" s="66">
        <v>0</v>
      </c>
      <c r="W38" s="66">
        <v>0</v>
      </c>
      <c r="X38" s="66">
        <v>0</v>
      </c>
      <c r="Y38" s="66">
        <v>0</v>
      </c>
    </row>
    <row r="39" spans="1:25">
      <c r="A39" s="60">
        <v>36</v>
      </c>
      <c r="B39" s="31">
        <f>'STUDENT-LIST'!B64</f>
        <v>0</v>
      </c>
      <c r="C39" s="60">
        <f>'STUDENT-LIST'!C64</f>
        <v>0</v>
      </c>
      <c r="D39" s="66">
        <v>0</v>
      </c>
      <c r="E39" s="66">
        <v>0</v>
      </c>
      <c r="F39" s="66">
        <v>0</v>
      </c>
      <c r="G39" s="66">
        <v>0</v>
      </c>
      <c r="H39" s="66">
        <v>0</v>
      </c>
      <c r="I39" s="66">
        <v>0</v>
      </c>
      <c r="J39" s="66">
        <v>0</v>
      </c>
      <c r="K39" s="66">
        <v>0</v>
      </c>
      <c r="L39" s="66">
        <v>0</v>
      </c>
      <c r="M39" s="66">
        <v>0</v>
      </c>
      <c r="N39" s="66">
        <v>0</v>
      </c>
      <c r="O39" s="66">
        <v>0</v>
      </c>
      <c r="P39" s="66">
        <v>0</v>
      </c>
      <c r="Q39" s="66">
        <v>0</v>
      </c>
      <c r="R39" s="66">
        <v>0</v>
      </c>
      <c r="S39" s="66">
        <v>0</v>
      </c>
      <c r="T39" s="66">
        <v>0</v>
      </c>
      <c r="U39" s="66">
        <v>0</v>
      </c>
      <c r="V39" s="66">
        <v>0</v>
      </c>
      <c r="W39" s="66">
        <v>0</v>
      </c>
      <c r="X39" s="66">
        <v>0</v>
      </c>
      <c r="Y39" s="66">
        <v>0</v>
      </c>
    </row>
    <row r="40" spans="1:25">
      <c r="A40" s="60">
        <v>37</v>
      </c>
      <c r="B40" s="31">
        <f>'STUDENT-LIST'!B65</f>
        <v>0</v>
      </c>
      <c r="C40" s="60">
        <f>'STUDENT-LIST'!C65</f>
        <v>0</v>
      </c>
      <c r="D40" s="66">
        <v>0</v>
      </c>
      <c r="E40" s="66">
        <v>0</v>
      </c>
      <c r="F40" s="66">
        <v>0</v>
      </c>
      <c r="G40" s="66">
        <v>0</v>
      </c>
      <c r="H40" s="66">
        <v>0</v>
      </c>
      <c r="I40" s="66">
        <v>0</v>
      </c>
      <c r="J40" s="66">
        <v>0</v>
      </c>
      <c r="K40" s="66">
        <v>0</v>
      </c>
      <c r="L40" s="66">
        <v>0</v>
      </c>
      <c r="M40" s="66">
        <v>0</v>
      </c>
      <c r="N40" s="66">
        <v>0</v>
      </c>
      <c r="O40" s="66">
        <v>0</v>
      </c>
      <c r="P40" s="66">
        <v>0</v>
      </c>
      <c r="Q40" s="66">
        <v>0</v>
      </c>
      <c r="R40" s="66">
        <v>0</v>
      </c>
      <c r="S40" s="66">
        <v>0</v>
      </c>
      <c r="T40" s="66">
        <v>0</v>
      </c>
      <c r="U40" s="66">
        <v>0</v>
      </c>
      <c r="V40" s="66">
        <v>0</v>
      </c>
      <c r="W40" s="66">
        <v>0</v>
      </c>
      <c r="X40" s="66">
        <v>0</v>
      </c>
      <c r="Y40" s="66">
        <v>0</v>
      </c>
    </row>
    <row r="41" spans="1:25">
      <c r="A41" s="60">
        <v>38</v>
      </c>
      <c r="B41" s="31">
        <f>'STUDENT-LIST'!B66</f>
        <v>0</v>
      </c>
      <c r="C41" s="60">
        <f>'STUDENT-LIST'!C66</f>
        <v>0</v>
      </c>
      <c r="D41" s="66">
        <v>0</v>
      </c>
      <c r="E41" s="66">
        <v>0</v>
      </c>
      <c r="F41" s="66">
        <v>0</v>
      </c>
      <c r="G41" s="66">
        <v>0</v>
      </c>
      <c r="H41" s="66">
        <v>0</v>
      </c>
      <c r="I41" s="66">
        <v>0</v>
      </c>
      <c r="J41" s="66">
        <v>0</v>
      </c>
      <c r="K41" s="66">
        <v>0</v>
      </c>
      <c r="L41" s="66">
        <v>0</v>
      </c>
      <c r="M41" s="66">
        <v>0</v>
      </c>
      <c r="N41" s="66">
        <v>0</v>
      </c>
      <c r="O41" s="66">
        <v>0</v>
      </c>
      <c r="P41" s="66">
        <v>0</v>
      </c>
      <c r="Q41" s="66">
        <v>0</v>
      </c>
      <c r="R41" s="66">
        <v>0</v>
      </c>
      <c r="S41" s="66">
        <v>0</v>
      </c>
      <c r="T41" s="66">
        <v>0</v>
      </c>
      <c r="U41" s="66">
        <v>0</v>
      </c>
      <c r="V41" s="66">
        <v>0</v>
      </c>
      <c r="W41" s="66">
        <v>0</v>
      </c>
      <c r="X41" s="66">
        <v>0</v>
      </c>
      <c r="Y41" s="66">
        <v>0</v>
      </c>
    </row>
    <row r="42" spans="1:25">
      <c r="A42" s="60">
        <v>39</v>
      </c>
      <c r="B42" s="31">
        <f>'STUDENT-LIST'!B67</f>
        <v>0</v>
      </c>
      <c r="C42" s="60">
        <f>'STUDENT-LIST'!C67</f>
        <v>0</v>
      </c>
      <c r="D42" s="66">
        <v>0</v>
      </c>
      <c r="E42" s="66">
        <v>0</v>
      </c>
      <c r="F42" s="66">
        <v>0</v>
      </c>
      <c r="G42" s="66">
        <v>0</v>
      </c>
      <c r="H42" s="66">
        <v>0</v>
      </c>
      <c r="I42" s="66">
        <v>0</v>
      </c>
      <c r="J42" s="66">
        <v>0</v>
      </c>
      <c r="K42" s="66">
        <v>0</v>
      </c>
      <c r="L42" s="66">
        <v>0</v>
      </c>
      <c r="M42" s="66">
        <v>0</v>
      </c>
      <c r="N42" s="66">
        <v>0</v>
      </c>
      <c r="O42" s="66">
        <v>0</v>
      </c>
      <c r="P42" s="66">
        <v>0</v>
      </c>
      <c r="Q42" s="66">
        <v>0</v>
      </c>
      <c r="R42" s="66">
        <v>0</v>
      </c>
      <c r="S42" s="66">
        <v>0</v>
      </c>
      <c r="T42" s="66">
        <v>0</v>
      </c>
      <c r="U42" s="66">
        <v>0</v>
      </c>
      <c r="V42" s="66">
        <v>0</v>
      </c>
      <c r="W42" s="66">
        <v>0</v>
      </c>
      <c r="X42" s="66">
        <v>0</v>
      </c>
      <c r="Y42" s="66">
        <v>0</v>
      </c>
    </row>
    <row r="43" spans="1:25">
      <c r="A43" s="60">
        <v>40</v>
      </c>
      <c r="B43" s="31">
        <f>'STUDENT-LIST'!B68</f>
        <v>0</v>
      </c>
      <c r="C43" s="60">
        <f>'STUDENT-LIST'!C68</f>
        <v>0</v>
      </c>
      <c r="D43" s="66">
        <v>0</v>
      </c>
      <c r="E43" s="66">
        <v>0</v>
      </c>
      <c r="F43" s="66">
        <v>0</v>
      </c>
      <c r="G43" s="66">
        <v>0</v>
      </c>
      <c r="H43" s="66">
        <v>0</v>
      </c>
      <c r="I43" s="66">
        <v>0</v>
      </c>
      <c r="J43" s="66">
        <v>0</v>
      </c>
      <c r="K43" s="66">
        <v>0</v>
      </c>
      <c r="L43" s="66">
        <v>0</v>
      </c>
      <c r="M43" s="66">
        <v>0</v>
      </c>
      <c r="N43" s="66">
        <v>0</v>
      </c>
      <c r="O43" s="66">
        <v>0</v>
      </c>
      <c r="P43" s="66">
        <v>0</v>
      </c>
      <c r="Q43" s="66">
        <v>0</v>
      </c>
      <c r="R43" s="66">
        <v>0</v>
      </c>
      <c r="S43" s="66">
        <v>0</v>
      </c>
      <c r="T43" s="66">
        <v>0</v>
      </c>
      <c r="U43" s="66">
        <v>0</v>
      </c>
      <c r="V43" s="66">
        <v>0</v>
      </c>
      <c r="W43" s="66">
        <v>0</v>
      </c>
      <c r="X43" s="66">
        <v>0</v>
      </c>
      <c r="Y43" s="66">
        <v>0</v>
      </c>
    </row>
    <row r="44" spans="1:25">
      <c r="A44" s="60">
        <v>41</v>
      </c>
      <c r="B44" s="31">
        <f>'STUDENT-LIST'!B69</f>
        <v>0</v>
      </c>
      <c r="C44" s="60">
        <f>'STUDENT-LIST'!C69</f>
        <v>0</v>
      </c>
      <c r="D44" s="66">
        <v>0</v>
      </c>
      <c r="E44" s="66">
        <v>0</v>
      </c>
      <c r="F44" s="66">
        <v>0</v>
      </c>
      <c r="G44" s="66">
        <v>0</v>
      </c>
      <c r="H44" s="66">
        <v>0</v>
      </c>
      <c r="I44" s="66">
        <v>0</v>
      </c>
      <c r="J44" s="66">
        <v>0</v>
      </c>
      <c r="K44" s="66">
        <v>0</v>
      </c>
      <c r="L44" s="66">
        <v>0</v>
      </c>
      <c r="M44" s="66">
        <v>0</v>
      </c>
      <c r="N44" s="66">
        <v>0</v>
      </c>
      <c r="O44" s="66">
        <v>0</v>
      </c>
      <c r="P44" s="66">
        <v>0</v>
      </c>
      <c r="Q44" s="66">
        <v>0</v>
      </c>
      <c r="R44" s="66">
        <v>0</v>
      </c>
      <c r="S44" s="66">
        <v>0</v>
      </c>
      <c r="T44" s="66">
        <v>0</v>
      </c>
      <c r="U44" s="66">
        <v>0</v>
      </c>
      <c r="V44" s="66">
        <v>0</v>
      </c>
      <c r="W44" s="66">
        <v>0</v>
      </c>
      <c r="X44" s="66">
        <v>0</v>
      </c>
      <c r="Y44" s="66">
        <v>0</v>
      </c>
    </row>
    <row r="45" spans="1:25">
      <c r="A45" s="60">
        <v>42</v>
      </c>
      <c r="B45" s="31">
        <f>'STUDENT-LIST'!B70</f>
        <v>0</v>
      </c>
      <c r="C45" s="60">
        <f>'STUDENT-LIST'!C70</f>
        <v>0</v>
      </c>
      <c r="D45" s="66">
        <v>0</v>
      </c>
      <c r="E45" s="66">
        <v>0</v>
      </c>
      <c r="F45" s="66">
        <v>0</v>
      </c>
      <c r="G45" s="66">
        <v>0</v>
      </c>
      <c r="H45" s="66">
        <v>0</v>
      </c>
      <c r="I45" s="66">
        <v>0</v>
      </c>
      <c r="J45" s="66">
        <v>0</v>
      </c>
      <c r="K45" s="66">
        <v>0</v>
      </c>
      <c r="L45" s="66">
        <v>0</v>
      </c>
      <c r="M45" s="66">
        <v>0</v>
      </c>
      <c r="N45" s="66">
        <v>0</v>
      </c>
      <c r="O45" s="66">
        <v>0</v>
      </c>
      <c r="P45" s="66">
        <v>0</v>
      </c>
      <c r="Q45" s="66">
        <v>0</v>
      </c>
      <c r="R45" s="66">
        <v>0</v>
      </c>
      <c r="S45" s="66">
        <v>0</v>
      </c>
      <c r="T45" s="66">
        <v>0</v>
      </c>
      <c r="U45" s="66">
        <v>0</v>
      </c>
      <c r="V45" s="66">
        <v>0</v>
      </c>
      <c r="W45" s="66">
        <v>0</v>
      </c>
      <c r="X45" s="66">
        <v>0</v>
      </c>
      <c r="Y45" s="66">
        <v>0</v>
      </c>
    </row>
    <row r="46" spans="1:25">
      <c r="A46" s="60">
        <v>43</v>
      </c>
      <c r="B46" s="31">
        <f>'STUDENT-LIST'!B71</f>
        <v>0</v>
      </c>
      <c r="C46" s="60">
        <f>'STUDENT-LIST'!C71</f>
        <v>0</v>
      </c>
      <c r="D46" s="66">
        <v>0</v>
      </c>
      <c r="E46" s="66">
        <v>0</v>
      </c>
      <c r="F46" s="66">
        <v>0</v>
      </c>
      <c r="G46" s="66">
        <v>0</v>
      </c>
      <c r="H46" s="66">
        <v>0</v>
      </c>
      <c r="I46" s="66">
        <v>0</v>
      </c>
      <c r="J46" s="66">
        <v>0</v>
      </c>
      <c r="K46" s="66">
        <v>0</v>
      </c>
      <c r="L46" s="66">
        <v>0</v>
      </c>
      <c r="M46" s="66">
        <v>0</v>
      </c>
      <c r="N46" s="66">
        <v>0</v>
      </c>
      <c r="O46" s="66">
        <v>0</v>
      </c>
      <c r="P46" s="66">
        <v>0</v>
      </c>
      <c r="Q46" s="66">
        <v>0</v>
      </c>
      <c r="R46" s="66">
        <v>0</v>
      </c>
      <c r="S46" s="66">
        <v>0</v>
      </c>
      <c r="T46" s="66">
        <v>0</v>
      </c>
      <c r="U46" s="66">
        <v>0</v>
      </c>
      <c r="V46" s="66">
        <v>0</v>
      </c>
      <c r="W46" s="66">
        <v>0</v>
      </c>
      <c r="X46" s="66">
        <v>0</v>
      </c>
      <c r="Y46" s="66">
        <v>0</v>
      </c>
    </row>
    <row r="47" spans="1:25">
      <c r="A47" s="60">
        <v>44</v>
      </c>
      <c r="B47" s="31">
        <f>'STUDENT-LIST'!B72</f>
        <v>0</v>
      </c>
      <c r="C47" s="60">
        <f>'STUDENT-LIST'!C72</f>
        <v>0</v>
      </c>
      <c r="D47" s="66">
        <v>0</v>
      </c>
      <c r="E47" s="66">
        <v>0</v>
      </c>
      <c r="F47" s="66">
        <v>0</v>
      </c>
      <c r="G47" s="66">
        <v>0</v>
      </c>
      <c r="H47" s="66">
        <v>0</v>
      </c>
      <c r="I47" s="66">
        <v>0</v>
      </c>
      <c r="J47" s="66">
        <v>0</v>
      </c>
      <c r="K47" s="66">
        <v>0</v>
      </c>
      <c r="L47" s="66">
        <v>0</v>
      </c>
      <c r="M47" s="66">
        <v>0</v>
      </c>
      <c r="N47" s="66">
        <v>0</v>
      </c>
      <c r="O47" s="66">
        <v>0</v>
      </c>
      <c r="P47" s="66">
        <v>0</v>
      </c>
      <c r="Q47" s="66">
        <v>0</v>
      </c>
      <c r="R47" s="66">
        <v>0</v>
      </c>
      <c r="S47" s="66">
        <v>0</v>
      </c>
      <c r="T47" s="66">
        <v>0</v>
      </c>
      <c r="U47" s="66">
        <v>0</v>
      </c>
      <c r="V47" s="66">
        <v>0</v>
      </c>
      <c r="W47" s="66">
        <v>0</v>
      </c>
      <c r="X47" s="66">
        <v>0</v>
      </c>
      <c r="Y47" s="66">
        <v>0</v>
      </c>
    </row>
    <row r="48" spans="1:25">
      <c r="A48" s="60">
        <v>45</v>
      </c>
      <c r="B48" s="31">
        <f>'STUDENT-LIST'!B73</f>
        <v>0</v>
      </c>
      <c r="C48" s="60">
        <f>'STUDENT-LIST'!C73</f>
        <v>0</v>
      </c>
      <c r="D48" s="66">
        <v>0</v>
      </c>
      <c r="E48" s="66">
        <v>0</v>
      </c>
      <c r="F48" s="66">
        <v>0</v>
      </c>
      <c r="G48" s="66">
        <v>0</v>
      </c>
      <c r="H48" s="66">
        <v>0</v>
      </c>
      <c r="I48" s="66">
        <v>0</v>
      </c>
      <c r="J48" s="66">
        <v>0</v>
      </c>
      <c r="K48" s="66">
        <v>0</v>
      </c>
      <c r="L48" s="66">
        <v>0</v>
      </c>
      <c r="M48" s="66">
        <v>0</v>
      </c>
      <c r="N48" s="66">
        <v>0</v>
      </c>
      <c r="O48" s="66">
        <v>0</v>
      </c>
      <c r="P48" s="66">
        <v>0</v>
      </c>
      <c r="Q48" s="66">
        <v>0</v>
      </c>
      <c r="R48" s="66">
        <v>0</v>
      </c>
      <c r="S48" s="66">
        <v>0</v>
      </c>
      <c r="T48" s="66">
        <v>0</v>
      </c>
      <c r="U48" s="66">
        <v>0</v>
      </c>
      <c r="V48" s="66">
        <v>0</v>
      </c>
      <c r="W48" s="66">
        <v>0</v>
      </c>
      <c r="X48" s="66">
        <v>0</v>
      </c>
      <c r="Y48" s="66">
        <v>0</v>
      </c>
    </row>
    <row r="49" spans="1:25">
      <c r="A49" s="60">
        <v>46</v>
      </c>
      <c r="B49" s="31">
        <f>'STUDENT-LIST'!B74</f>
        <v>0</v>
      </c>
      <c r="C49" s="60">
        <f>'STUDENT-LIST'!C74</f>
        <v>0</v>
      </c>
      <c r="D49" s="66">
        <v>0</v>
      </c>
      <c r="E49" s="66">
        <v>0</v>
      </c>
      <c r="F49" s="66">
        <v>0</v>
      </c>
      <c r="G49" s="66">
        <v>0</v>
      </c>
      <c r="H49" s="66">
        <v>0</v>
      </c>
      <c r="I49" s="66">
        <v>0</v>
      </c>
      <c r="J49" s="66">
        <v>0</v>
      </c>
      <c r="K49" s="66">
        <v>0</v>
      </c>
      <c r="L49" s="66">
        <v>0</v>
      </c>
      <c r="M49" s="66">
        <v>0</v>
      </c>
      <c r="N49" s="66">
        <v>0</v>
      </c>
      <c r="O49" s="66">
        <v>0</v>
      </c>
      <c r="P49" s="66">
        <v>0</v>
      </c>
      <c r="Q49" s="66">
        <v>0</v>
      </c>
      <c r="R49" s="66">
        <v>0</v>
      </c>
      <c r="S49" s="66">
        <v>0</v>
      </c>
      <c r="T49" s="66">
        <v>0</v>
      </c>
      <c r="U49" s="66">
        <v>0</v>
      </c>
      <c r="V49" s="66">
        <v>0</v>
      </c>
      <c r="W49" s="66">
        <v>0</v>
      </c>
      <c r="X49" s="66">
        <v>0</v>
      </c>
      <c r="Y49" s="66">
        <v>0</v>
      </c>
    </row>
    <row r="50" spans="1:25">
      <c r="A50" s="60">
        <v>47</v>
      </c>
      <c r="B50" s="31">
        <f>'STUDENT-LIST'!B75</f>
        <v>0</v>
      </c>
      <c r="C50" s="60">
        <f>'STUDENT-LIST'!C75</f>
        <v>0</v>
      </c>
      <c r="D50" s="66">
        <v>0</v>
      </c>
      <c r="E50" s="66">
        <v>0</v>
      </c>
      <c r="F50" s="66">
        <v>0</v>
      </c>
      <c r="G50" s="66">
        <v>0</v>
      </c>
      <c r="H50" s="66">
        <v>0</v>
      </c>
      <c r="I50" s="66">
        <v>0</v>
      </c>
      <c r="J50" s="66">
        <v>0</v>
      </c>
      <c r="K50" s="66">
        <v>0</v>
      </c>
      <c r="L50" s="66">
        <v>0</v>
      </c>
      <c r="M50" s="66">
        <v>0</v>
      </c>
      <c r="N50" s="66">
        <v>0</v>
      </c>
      <c r="O50" s="66">
        <v>0</v>
      </c>
      <c r="P50" s="66">
        <v>0</v>
      </c>
      <c r="Q50" s="66">
        <v>0</v>
      </c>
      <c r="R50" s="66">
        <v>0</v>
      </c>
      <c r="S50" s="66">
        <v>0</v>
      </c>
      <c r="T50" s="66">
        <v>0</v>
      </c>
      <c r="U50" s="66">
        <v>0</v>
      </c>
      <c r="V50" s="66">
        <v>0</v>
      </c>
      <c r="W50" s="66">
        <v>0</v>
      </c>
      <c r="X50" s="66">
        <v>0</v>
      </c>
      <c r="Y50" s="66">
        <v>0</v>
      </c>
    </row>
    <row r="51" spans="1:25">
      <c r="A51" s="60">
        <v>48</v>
      </c>
      <c r="B51" s="31">
        <f>'STUDENT-LIST'!B76</f>
        <v>0</v>
      </c>
      <c r="C51" s="60">
        <f>'STUDENT-LIST'!C76</f>
        <v>0</v>
      </c>
      <c r="D51" s="66">
        <v>0</v>
      </c>
      <c r="E51" s="66">
        <v>0</v>
      </c>
      <c r="F51" s="66">
        <v>0</v>
      </c>
      <c r="G51" s="66">
        <v>0</v>
      </c>
      <c r="H51" s="66">
        <v>0</v>
      </c>
      <c r="I51" s="66">
        <v>0</v>
      </c>
      <c r="J51" s="66">
        <v>0</v>
      </c>
      <c r="K51" s="66">
        <v>0</v>
      </c>
      <c r="L51" s="66">
        <v>0</v>
      </c>
      <c r="M51" s="66">
        <v>0</v>
      </c>
      <c r="N51" s="66">
        <v>0</v>
      </c>
      <c r="O51" s="66">
        <v>0</v>
      </c>
      <c r="P51" s="66">
        <v>0</v>
      </c>
      <c r="Q51" s="66">
        <v>0</v>
      </c>
      <c r="R51" s="66">
        <v>0</v>
      </c>
      <c r="S51" s="66">
        <v>0</v>
      </c>
      <c r="T51" s="66">
        <v>0</v>
      </c>
      <c r="U51" s="66">
        <v>0</v>
      </c>
      <c r="V51" s="66">
        <v>0</v>
      </c>
      <c r="W51" s="66">
        <v>0</v>
      </c>
      <c r="X51" s="66">
        <v>0</v>
      </c>
      <c r="Y51" s="66">
        <v>0</v>
      </c>
    </row>
    <row r="52" spans="1:25">
      <c r="A52" s="60">
        <v>49</v>
      </c>
      <c r="B52" s="31">
        <f>'STUDENT-LIST'!B77</f>
        <v>0</v>
      </c>
      <c r="C52" s="60">
        <f>'STUDENT-LIST'!C77</f>
        <v>0</v>
      </c>
      <c r="D52" s="66">
        <v>0</v>
      </c>
      <c r="E52" s="66">
        <v>0</v>
      </c>
      <c r="F52" s="66">
        <v>0</v>
      </c>
      <c r="G52" s="66">
        <v>0</v>
      </c>
      <c r="H52" s="66">
        <v>0</v>
      </c>
      <c r="I52" s="66">
        <v>0</v>
      </c>
      <c r="J52" s="66">
        <v>0</v>
      </c>
      <c r="K52" s="66">
        <v>0</v>
      </c>
      <c r="L52" s="66">
        <v>0</v>
      </c>
      <c r="M52" s="66">
        <v>0</v>
      </c>
      <c r="N52" s="66">
        <v>0</v>
      </c>
      <c r="O52" s="66">
        <v>0</v>
      </c>
      <c r="P52" s="66">
        <v>0</v>
      </c>
      <c r="Q52" s="66">
        <v>0</v>
      </c>
      <c r="R52" s="66">
        <v>0</v>
      </c>
      <c r="S52" s="66">
        <v>0</v>
      </c>
      <c r="T52" s="66">
        <v>0</v>
      </c>
      <c r="U52" s="66">
        <v>0</v>
      </c>
      <c r="V52" s="66">
        <v>0</v>
      </c>
      <c r="W52" s="66">
        <v>0</v>
      </c>
      <c r="X52" s="66">
        <v>0</v>
      </c>
      <c r="Y52" s="66">
        <v>0</v>
      </c>
    </row>
    <row r="53" spans="1:25">
      <c r="A53" s="60">
        <v>50</v>
      </c>
      <c r="B53" s="31">
        <f>'STUDENT-LIST'!B78</f>
        <v>0</v>
      </c>
      <c r="C53" s="60">
        <f>'STUDENT-LIST'!C78</f>
        <v>0</v>
      </c>
      <c r="D53" s="66">
        <v>0</v>
      </c>
      <c r="E53" s="66">
        <v>0</v>
      </c>
      <c r="F53" s="66">
        <v>0</v>
      </c>
      <c r="G53" s="66">
        <v>0</v>
      </c>
      <c r="H53" s="66">
        <v>0</v>
      </c>
      <c r="I53" s="66">
        <v>0</v>
      </c>
      <c r="J53" s="66">
        <v>0</v>
      </c>
      <c r="K53" s="66">
        <v>0</v>
      </c>
      <c r="L53" s="66">
        <v>0</v>
      </c>
      <c r="M53" s="66">
        <v>0</v>
      </c>
      <c r="N53" s="66">
        <v>0</v>
      </c>
      <c r="O53" s="66">
        <v>0</v>
      </c>
      <c r="P53" s="66">
        <v>0</v>
      </c>
      <c r="Q53" s="66">
        <v>0</v>
      </c>
      <c r="R53" s="66">
        <v>0</v>
      </c>
      <c r="S53" s="66">
        <v>0</v>
      </c>
      <c r="T53" s="66">
        <v>0</v>
      </c>
      <c r="U53" s="66">
        <v>0</v>
      </c>
      <c r="V53" s="66">
        <v>0</v>
      </c>
      <c r="W53" s="66">
        <v>0</v>
      </c>
      <c r="X53" s="66">
        <v>0</v>
      </c>
      <c r="Y53" s="66">
        <v>0</v>
      </c>
    </row>
    <row r="54" spans="1:25">
      <c r="A54" s="60">
        <v>51</v>
      </c>
      <c r="B54" s="31">
        <f>'STUDENT-LIST'!B79</f>
        <v>0</v>
      </c>
      <c r="C54" s="60">
        <f>'STUDENT-LIST'!C79</f>
        <v>0</v>
      </c>
      <c r="D54" s="66">
        <v>0</v>
      </c>
      <c r="E54" s="66">
        <v>0</v>
      </c>
      <c r="F54" s="66">
        <v>0</v>
      </c>
      <c r="G54" s="66">
        <v>0</v>
      </c>
      <c r="H54" s="66">
        <v>0</v>
      </c>
      <c r="I54" s="66">
        <v>0</v>
      </c>
      <c r="J54" s="66">
        <v>0</v>
      </c>
      <c r="K54" s="66">
        <v>0</v>
      </c>
      <c r="L54" s="66">
        <v>0</v>
      </c>
      <c r="M54" s="66">
        <v>0</v>
      </c>
      <c r="N54" s="66">
        <v>0</v>
      </c>
      <c r="O54" s="66">
        <v>0</v>
      </c>
      <c r="P54" s="66">
        <v>0</v>
      </c>
      <c r="Q54" s="66">
        <v>0</v>
      </c>
      <c r="R54" s="66">
        <v>0</v>
      </c>
      <c r="S54" s="66">
        <v>0</v>
      </c>
      <c r="T54" s="66">
        <v>0</v>
      </c>
      <c r="U54" s="66">
        <v>0</v>
      </c>
      <c r="V54" s="66">
        <v>0</v>
      </c>
      <c r="W54" s="66">
        <v>0</v>
      </c>
      <c r="X54" s="66">
        <v>0</v>
      </c>
      <c r="Y54" s="66">
        <v>0</v>
      </c>
    </row>
    <row r="55" spans="1:25">
      <c r="A55" s="60">
        <v>52</v>
      </c>
      <c r="B55" s="31">
        <f>'STUDENT-LIST'!B80</f>
        <v>0</v>
      </c>
      <c r="C55" s="60">
        <f>'STUDENT-LIST'!C80</f>
        <v>0</v>
      </c>
      <c r="D55" s="66">
        <v>0</v>
      </c>
      <c r="E55" s="66">
        <v>0</v>
      </c>
      <c r="F55" s="66">
        <v>0</v>
      </c>
      <c r="G55" s="66">
        <v>0</v>
      </c>
      <c r="H55" s="66">
        <v>0</v>
      </c>
      <c r="I55" s="66">
        <v>0</v>
      </c>
      <c r="J55" s="66">
        <v>0</v>
      </c>
      <c r="K55" s="66">
        <v>0</v>
      </c>
      <c r="L55" s="66">
        <v>0</v>
      </c>
      <c r="M55" s="66">
        <v>0</v>
      </c>
      <c r="N55" s="66">
        <v>0</v>
      </c>
      <c r="O55" s="66">
        <v>0</v>
      </c>
      <c r="P55" s="66">
        <v>0</v>
      </c>
      <c r="Q55" s="66">
        <v>0</v>
      </c>
      <c r="R55" s="66">
        <v>0</v>
      </c>
      <c r="S55" s="66">
        <v>0</v>
      </c>
      <c r="T55" s="66">
        <v>0</v>
      </c>
      <c r="U55" s="66">
        <v>0</v>
      </c>
      <c r="V55" s="66">
        <v>0</v>
      </c>
      <c r="W55" s="66">
        <v>0</v>
      </c>
      <c r="X55" s="66">
        <v>0</v>
      </c>
      <c r="Y55" s="66">
        <v>0</v>
      </c>
    </row>
    <row r="56" spans="1:25">
      <c r="A56" s="60">
        <v>53</v>
      </c>
      <c r="B56" s="31">
        <f>'STUDENT-LIST'!B81</f>
        <v>0</v>
      </c>
      <c r="C56" s="60">
        <f>'STUDENT-LIST'!C81</f>
        <v>0</v>
      </c>
      <c r="D56" s="66">
        <v>0</v>
      </c>
      <c r="E56" s="66">
        <v>0</v>
      </c>
      <c r="F56" s="66">
        <v>0</v>
      </c>
      <c r="G56" s="66">
        <v>0</v>
      </c>
      <c r="H56" s="66">
        <v>0</v>
      </c>
      <c r="I56" s="66">
        <v>0</v>
      </c>
      <c r="J56" s="66">
        <v>0</v>
      </c>
      <c r="K56" s="66">
        <v>0</v>
      </c>
      <c r="L56" s="66">
        <v>0</v>
      </c>
      <c r="M56" s="66">
        <v>0</v>
      </c>
      <c r="N56" s="66">
        <v>0</v>
      </c>
      <c r="O56" s="66">
        <v>0</v>
      </c>
      <c r="P56" s="66">
        <v>0</v>
      </c>
      <c r="Q56" s="66">
        <v>0</v>
      </c>
      <c r="R56" s="66">
        <v>0</v>
      </c>
      <c r="S56" s="66">
        <v>0</v>
      </c>
      <c r="T56" s="66">
        <v>0</v>
      </c>
      <c r="U56" s="66">
        <v>0</v>
      </c>
      <c r="V56" s="66">
        <v>0</v>
      </c>
      <c r="W56" s="66">
        <v>0</v>
      </c>
      <c r="X56" s="66">
        <v>0</v>
      </c>
      <c r="Y56" s="66">
        <v>0</v>
      </c>
    </row>
    <row r="57" spans="1:25">
      <c r="A57" s="60">
        <v>54</v>
      </c>
      <c r="B57" s="31">
        <f>'STUDENT-LIST'!B82</f>
        <v>0</v>
      </c>
      <c r="C57" s="60">
        <f>'STUDENT-LIST'!C82</f>
        <v>0</v>
      </c>
      <c r="D57" s="66">
        <v>0</v>
      </c>
      <c r="E57" s="66">
        <v>0</v>
      </c>
      <c r="F57" s="66">
        <v>0</v>
      </c>
      <c r="G57" s="66">
        <v>0</v>
      </c>
      <c r="H57" s="66">
        <v>0</v>
      </c>
      <c r="I57" s="66">
        <v>0</v>
      </c>
      <c r="J57" s="66">
        <v>0</v>
      </c>
      <c r="K57" s="66">
        <v>0</v>
      </c>
      <c r="L57" s="66">
        <v>0</v>
      </c>
      <c r="M57" s="66">
        <v>0</v>
      </c>
      <c r="N57" s="66">
        <v>0</v>
      </c>
      <c r="O57" s="66">
        <v>0</v>
      </c>
      <c r="P57" s="66">
        <v>0</v>
      </c>
      <c r="Q57" s="66">
        <v>0</v>
      </c>
      <c r="R57" s="66">
        <v>0</v>
      </c>
      <c r="S57" s="66">
        <v>0</v>
      </c>
      <c r="T57" s="66">
        <v>0</v>
      </c>
      <c r="U57" s="66">
        <v>0</v>
      </c>
      <c r="V57" s="66">
        <v>0</v>
      </c>
      <c r="W57" s="66">
        <v>0</v>
      </c>
      <c r="X57" s="66">
        <v>0</v>
      </c>
      <c r="Y57" s="66">
        <v>0</v>
      </c>
    </row>
    <row r="58" spans="1:25">
      <c r="A58" s="60">
        <v>55</v>
      </c>
      <c r="B58" s="31">
        <f>'STUDENT-LIST'!B83</f>
        <v>0</v>
      </c>
      <c r="C58" s="60">
        <f>'STUDENT-LIST'!C83</f>
        <v>0</v>
      </c>
      <c r="D58" s="66">
        <v>0</v>
      </c>
      <c r="E58" s="66">
        <v>0</v>
      </c>
      <c r="F58" s="66">
        <v>0</v>
      </c>
      <c r="G58" s="66">
        <v>0</v>
      </c>
      <c r="H58" s="66">
        <v>0</v>
      </c>
      <c r="I58" s="66">
        <v>0</v>
      </c>
      <c r="J58" s="66">
        <v>0</v>
      </c>
      <c r="K58" s="66">
        <v>0</v>
      </c>
      <c r="L58" s="66">
        <v>0</v>
      </c>
      <c r="M58" s="66">
        <v>0</v>
      </c>
      <c r="N58" s="66">
        <v>0</v>
      </c>
      <c r="O58" s="66">
        <v>0</v>
      </c>
      <c r="P58" s="66">
        <v>0</v>
      </c>
      <c r="Q58" s="66">
        <v>0</v>
      </c>
      <c r="R58" s="66">
        <v>0</v>
      </c>
      <c r="S58" s="66">
        <v>0</v>
      </c>
      <c r="T58" s="66">
        <v>0</v>
      </c>
      <c r="U58" s="66">
        <v>0</v>
      </c>
      <c r="V58" s="66">
        <v>0</v>
      </c>
      <c r="W58" s="66">
        <v>0</v>
      </c>
      <c r="X58" s="66">
        <v>0</v>
      </c>
      <c r="Y58" s="66">
        <v>0</v>
      </c>
    </row>
    <row r="59" spans="1:25">
      <c r="A59" s="60">
        <v>56</v>
      </c>
      <c r="B59" s="31">
        <f>'STUDENT-LIST'!B84</f>
        <v>0</v>
      </c>
      <c r="C59" s="60">
        <f>'STUDENT-LIST'!C84</f>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row>
    <row r="60" spans="1:25">
      <c r="A60" s="60">
        <v>57</v>
      </c>
      <c r="B60" s="31">
        <f>'STUDENT-LIST'!B85</f>
        <v>0</v>
      </c>
      <c r="C60" s="60">
        <f>'STUDENT-LIST'!C85</f>
        <v>0</v>
      </c>
      <c r="D60" s="66">
        <v>0</v>
      </c>
      <c r="E60" s="66">
        <v>0</v>
      </c>
      <c r="F60" s="66">
        <v>0</v>
      </c>
      <c r="G60" s="66">
        <v>0</v>
      </c>
      <c r="H60" s="66">
        <v>0</v>
      </c>
      <c r="I60" s="66">
        <v>0</v>
      </c>
      <c r="J60" s="66">
        <v>0</v>
      </c>
      <c r="K60" s="66">
        <v>0</v>
      </c>
      <c r="L60" s="66">
        <v>0</v>
      </c>
      <c r="M60" s="66">
        <v>0</v>
      </c>
      <c r="N60" s="66">
        <v>0</v>
      </c>
      <c r="O60" s="66">
        <v>0</v>
      </c>
      <c r="P60" s="66">
        <v>0</v>
      </c>
      <c r="Q60" s="66">
        <v>0</v>
      </c>
      <c r="R60" s="66">
        <v>0</v>
      </c>
      <c r="S60" s="66">
        <v>0</v>
      </c>
      <c r="T60" s="66">
        <v>0</v>
      </c>
      <c r="U60" s="66">
        <v>0</v>
      </c>
      <c r="V60" s="66">
        <v>0</v>
      </c>
      <c r="W60" s="66">
        <v>0</v>
      </c>
      <c r="X60" s="66">
        <v>0</v>
      </c>
      <c r="Y60" s="66">
        <v>0</v>
      </c>
    </row>
    <row r="61" spans="1:25">
      <c r="A61" s="60">
        <v>58</v>
      </c>
      <c r="B61" s="31">
        <f>'STUDENT-LIST'!B86</f>
        <v>0</v>
      </c>
      <c r="C61" s="60">
        <f>'STUDENT-LIST'!C86</f>
        <v>0</v>
      </c>
      <c r="D61" s="66">
        <v>0</v>
      </c>
      <c r="E61" s="66">
        <v>0</v>
      </c>
      <c r="F61" s="66">
        <v>0</v>
      </c>
      <c r="G61" s="66">
        <v>0</v>
      </c>
      <c r="H61" s="66">
        <v>0</v>
      </c>
      <c r="I61" s="66">
        <v>0</v>
      </c>
      <c r="J61" s="66">
        <v>0</v>
      </c>
      <c r="K61" s="66">
        <v>0</v>
      </c>
      <c r="L61" s="66">
        <v>0</v>
      </c>
      <c r="M61" s="66">
        <v>0</v>
      </c>
      <c r="N61" s="66">
        <v>0</v>
      </c>
      <c r="O61" s="66">
        <v>0</v>
      </c>
      <c r="P61" s="66">
        <v>0</v>
      </c>
      <c r="Q61" s="66">
        <v>0</v>
      </c>
      <c r="R61" s="66">
        <v>0</v>
      </c>
      <c r="S61" s="66">
        <v>0</v>
      </c>
      <c r="T61" s="66">
        <v>0</v>
      </c>
      <c r="U61" s="66">
        <v>0</v>
      </c>
      <c r="V61" s="66">
        <v>0</v>
      </c>
      <c r="W61" s="66">
        <v>0</v>
      </c>
      <c r="X61" s="66">
        <v>0</v>
      </c>
      <c r="Y61" s="66">
        <v>0</v>
      </c>
    </row>
    <row r="62" spans="1:25">
      <c r="A62" s="60">
        <v>59</v>
      </c>
      <c r="B62" s="31">
        <f>'STUDENT-LIST'!B87</f>
        <v>0</v>
      </c>
      <c r="C62" s="60">
        <f>'STUDENT-LIST'!C87</f>
        <v>0</v>
      </c>
      <c r="D62" s="66">
        <v>0</v>
      </c>
      <c r="E62" s="66">
        <v>0</v>
      </c>
      <c r="F62" s="66">
        <v>0</v>
      </c>
      <c r="G62" s="66">
        <v>0</v>
      </c>
      <c r="H62" s="66">
        <v>0</v>
      </c>
      <c r="I62" s="66">
        <v>0</v>
      </c>
      <c r="J62" s="66">
        <v>0</v>
      </c>
      <c r="K62" s="66">
        <v>0</v>
      </c>
      <c r="L62" s="66">
        <v>0</v>
      </c>
      <c r="M62" s="66">
        <v>0</v>
      </c>
      <c r="N62" s="66">
        <v>0</v>
      </c>
      <c r="O62" s="66">
        <v>0</v>
      </c>
      <c r="P62" s="66">
        <v>0</v>
      </c>
      <c r="Q62" s="66">
        <v>0</v>
      </c>
      <c r="R62" s="66">
        <v>0</v>
      </c>
      <c r="S62" s="66">
        <v>0</v>
      </c>
      <c r="T62" s="66">
        <v>0</v>
      </c>
      <c r="U62" s="66">
        <v>0</v>
      </c>
      <c r="V62" s="66">
        <v>0</v>
      </c>
      <c r="W62" s="66">
        <v>0</v>
      </c>
      <c r="X62" s="66">
        <v>0</v>
      </c>
      <c r="Y62" s="66">
        <v>0</v>
      </c>
    </row>
    <row r="63" spans="1:25">
      <c r="A63" s="60">
        <v>60</v>
      </c>
      <c r="B63" s="31">
        <f>'STUDENT-LIST'!B88</f>
        <v>0</v>
      </c>
      <c r="C63" s="60">
        <f>'STUDENT-LIST'!C88</f>
        <v>0</v>
      </c>
      <c r="D63" s="66">
        <v>0</v>
      </c>
      <c r="E63" s="66">
        <v>0</v>
      </c>
      <c r="F63" s="66">
        <v>0</v>
      </c>
      <c r="G63" s="66">
        <v>0</v>
      </c>
      <c r="H63" s="66">
        <v>0</v>
      </c>
      <c r="I63" s="66">
        <v>0</v>
      </c>
      <c r="J63" s="66">
        <v>0</v>
      </c>
      <c r="K63" s="66">
        <v>0</v>
      </c>
      <c r="L63" s="66">
        <v>0</v>
      </c>
      <c r="M63" s="66">
        <v>0</v>
      </c>
      <c r="N63" s="66">
        <v>0</v>
      </c>
      <c r="O63" s="66">
        <v>0</v>
      </c>
      <c r="P63" s="66">
        <v>0</v>
      </c>
      <c r="Q63" s="66">
        <v>0</v>
      </c>
      <c r="R63" s="66">
        <v>0</v>
      </c>
      <c r="S63" s="66">
        <v>0</v>
      </c>
      <c r="T63" s="66">
        <v>0</v>
      </c>
      <c r="U63" s="66">
        <v>0</v>
      </c>
      <c r="V63" s="66">
        <v>0</v>
      </c>
      <c r="W63" s="66">
        <v>0</v>
      </c>
      <c r="X63" s="66">
        <v>0</v>
      </c>
      <c r="Y63" s="66">
        <v>0</v>
      </c>
    </row>
    <row r="64" spans="1:25">
      <c r="A64" s="60">
        <v>61</v>
      </c>
      <c r="B64" s="31">
        <f>'STUDENT-LIST'!B89</f>
        <v>0</v>
      </c>
      <c r="C64" s="60">
        <f>'STUDENT-LIST'!C89</f>
        <v>0</v>
      </c>
      <c r="D64" s="66">
        <v>0</v>
      </c>
      <c r="E64" s="66">
        <v>0</v>
      </c>
      <c r="F64" s="66">
        <v>0</v>
      </c>
      <c r="G64" s="66">
        <v>0</v>
      </c>
      <c r="H64" s="66">
        <v>0</v>
      </c>
      <c r="I64" s="66">
        <v>0</v>
      </c>
      <c r="J64" s="66">
        <v>0</v>
      </c>
      <c r="K64" s="66">
        <v>0</v>
      </c>
      <c r="L64" s="66">
        <v>0</v>
      </c>
      <c r="M64" s="66">
        <v>0</v>
      </c>
      <c r="N64" s="66">
        <v>0</v>
      </c>
      <c r="O64" s="66">
        <v>0</v>
      </c>
      <c r="P64" s="66">
        <v>0</v>
      </c>
      <c r="Q64" s="66">
        <v>0</v>
      </c>
      <c r="R64" s="66">
        <v>0</v>
      </c>
      <c r="S64" s="66">
        <v>0</v>
      </c>
      <c r="T64" s="66">
        <v>0</v>
      </c>
      <c r="U64" s="66">
        <v>0</v>
      </c>
      <c r="V64" s="66">
        <v>0</v>
      </c>
      <c r="W64" s="66">
        <v>0</v>
      </c>
      <c r="X64" s="66">
        <v>0</v>
      </c>
      <c r="Y64" s="66">
        <v>0</v>
      </c>
    </row>
    <row r="65" spans="1:25">
      <c r="A65" s="60">
        <v>62</v>
      </c>
      <c r="B65" s="31">
        <f>'STUDENT-LIST'!B90</f>
        <v>0</v>
      </c>
      <c r="C65" s="60">
        <f>'STUDENT-LIST'!C90</f>
        <v>0</v>
      </c>
      <c r="D65" s="66">
        <v>0</v>
      </c>
      <c r="E65" s="66">
        <v>0</v>
      </c>
      <c r="F65" s="66">
        <v>0</v>
      </c>
      <c r="G65" s="66">
        <v>0</v>
      </c>
      <c r="H65" s="66">
        <v>0</v>
      </c>
      <c r="I65" s="66">
        <v>0</v>
      </c>
      <c r="J65" s="66">
        <v>0</v>
      </c>
      <c r="K65" s="66">
        <v>0</v>
      </c>
      <c r="L65" s="66">
        <v>0</v>
      </c>
      <c r="M65" s="66">
        <v>0</v>
      </c>
      <c r="N65" s="66">
        <v>0</v>
      </c>
      <c r="O65" s="66">
        <v>0</v>
      </c>
      <c r="P65" s="66">
        <v>0</v>
      </c>
      <c r="Q65" s="66">
        <v>0</v>
      </c>
      <c r="R65" s="66">
        <v>0</v>
      </c>
      <c r="S65" s="66">
        <v>0</v>
      </c>
      <c r="T65" s="66">
        <v>0</v>
      </c>
      <c r="U65" s="66">
        <v>0</v>
      </c>
      <c r="V65" s="66">
        <v>0</v>
      </c>
      <c r="W65" s="66">
        <v>0</v>
      </c>
      <c r="X65" s="66">
        <v>0</v>
      </c>
      <c r="Y65" s="66">
        <v>0</v>
      </c>
    </row>
    <row r="66" spans="1:25">
      <c r="A66" s="60">
        <v>63</v>
      </c>
      <c r="B66" s="31">
        <f>'STUDENT-LIST'!B91</f>
        <v>0</v>
      </c>
      <c r="C66" s="60">
        <f>'STUDENT-LIST'!C91</f>
        <v>0</v>
      </c>
      <c r="D66" s="66">
        <v>0</v>
      </c>
      <c r="E66" s="66">
        <v>0</v>
      </c>
      <c r="F66" s="66">
        <v>0</v>
      </c>
      <c r="G66" s="66">
        <v>0</v>
      </c>
      <c r="H66" s="66">
        <v>0</v>
      </c>
      <c r="I66" s="66">
        <v>0</v>
      </c>
      <c r="J66" s="66">
        <v>0</v>
      </c>
      <c r="K66" s="66">
        <v>0</v>
      </c>
      <c r="L66" s="66">
        <v>0</v>
      </c>
      <c r="M66" s="66">
        <v>0</v>
      </c>
      <c r="N66" s="66">
        <v>0</v>
      </c>
      <c r="O66" s="66">
        <v>0</v>
      </c>
      <c r="P66" s="66">
        <v>0</v>
      </c>
      <c r="Q66" s="66">
        <v>0</v>
      </c>
      <c r="R66" s="66">
        <v>0</v>
      </c>
      <c r="S66" s="66">
        <v>0</v>
      </c>
      <c r="T66" s="66">
        <v>0</v>
      </c>
      <c r="U66" s="66">
        <v>0</v>
      </c>
      <c r="V66" s="66">
        <v>0</v>
      </c>
      <c r="W66" s="66">
        <v>0</v>
      </c>
      <c r="X66" s="66">
        <v>0</v>
      </c>
      <c r="Y66" s="66">
        <v>0</v>
      </c>
    </row>
    <row r="67" spans="1:25">
      <c r="A67" s="60">
        <v>64</v>
      </c>
      <c r="B67" s="31">
        <f>'STUDENT-LIST'!B92</f>
        <v>0</v>
      </c>
      <c r="C67" s="60">
        <f>'STUDENT-LIST'!C92</f>
        <v>0</v>
      </c>
      <c r="D67" s="66">
        <v>0</v>
      </c>
      <c r="E67" s="66">
        <v>0</v>
      </c>
      <c r="F67" s="66">
        <v>0</v>
      </c>
      <c r="G67" s="66">
        <v>0</v>
      </c>
      <c r="H67" s="66">
        <v>0</v>
      </c>
      <c r="I67" s="66">
        <v>0</v>
      </c>
      <c r="J67" s="66">
        <v>0</v>
      </c>
      <c r="K67" s="66">
        <v>0</v>
      </c>
      <c r="L67" s="66">
        <v>0</v>
      </c>
      <c r="M67" s="66">
        <v>0</v>
      </c>
      <c r="N67" s="66">
        <v>0</v>
      </c>
      <c r="O67" s="66">
        <v>0</v>
      </c>
      <c r="P67" s="66">
        <v>0</v>
      </c>
      <c r="Q67" s="66">
        <v>0</v>
      </c>
      <c r="R67" s="66">
        <v>0</v>
      </c>
      <c r="S67" s="66">
        <v>0</v>
      </c>
      <c r="T67" s="66">
        <v>0</v>
      </c>
      <c r="U67" s="66">
        <v>0</v>
      </c>
      <c r="V67" s="66">
        <v>0</v>
      </c>
      <c r="W67" s="66">
        <v>0</v>
      </c>
      <c r="X67" s="66">
        <v>0</v>
      </c>
      <c r="Y67" s="66">
        <v>0</v>
      </c>
    </row>
    <row r="68" spans="1:25">
      <c r="A68" s="60">
        <v>65</v>
      </c>
      <c r="B68" s="31">
        <f>'STUDENT-LIST'!B93</f>
        <v>0</v>
      </c>
      <c r="C68" s="60">
        <f>'STUDENT-LIST'!C93</f>
        <v>0</v>
      </c>
      <c r="D68" s="66">
        <v>0</v>
      </c>
      <c r="E68" s="66">
        <v>0</v>
      </c>
      <c r="F68" s="66">
        <v>0</v>
      </c>
      <c r="G68" s="66">
        <v>0</v>
      </c>
      <c r="H68" s="66">
        <v>0</v>
      </c>
      <c r="I68" s="66">
        <v>0</v>
      </c>
      <c r="J68" s="66">
        <v>0</v>
      </c>
      <c r="K68" s="66">
        <v>0</v>
      </c>
      <c r="L68" s="66">
        <v>0</v>
      </c>
      <c r="M68" s="66">
        <v>0</v>
      </c>
      <c r="N68" s="66">
        <v>0</v>
      </c>
      <c r="O68" s="66">
        <v>0</v>
      </c>
      <c r="P68" s="66">
        <v>0</v>
      </c>
      <c r="Q68" s="66">
        <v>0</v>
      </c>
      <c r="R68" s="66">
        <v>0</v>
      </c>
      <c r="S68" s="66">
        <v>0</v>
      </c>
      <c r="T68" s="66">
        <v>0</v>
      </c>
      <c r="U68" s="66">
        <v>0</v>
      </c>
      <c r="V68" s="66">
        <v>0</v>
      </c>
      <c r="W68" s="66">
        <v>0</v>
      </c>
      <c r="X68" s="66">
        <v>0</v>
      </c>
      <c r="Y68" s="66">
        <v>0</v>
      </c>
    </row>
    <row r="69" spans="1:25">
      <c r="A69" s="60">
        <v>66</v>
      </c>
      <c r="B69" s="31">
        <f>'STUDENT-LIST'!B94</f>
        <v>0</v>
      </c>
      <c r="C69" s="60">
        <f>'STUDENT-LIST'!C94</f>
        <v>0</v>
      </c>
      <c r="D69" s="66">
        <v>0</v>
      </c>
      <c r="E69" s="66">
        <v>0</v>
      </c>
      <c r="F69" s="66">
        <v>0</v>
      </c>
      <c r="G69" s="66">
        <v>0</v>
      </c>
      <c r="H69" s="66">
        <v>0</v>
      </c>
      <c r="I69" s="66">
        <v>0</v>
      </c>
      <c r="J69" s="66">
        <v>0</v>
      </c>
      <c r="K69" s="66">
        <v>0</v>
      </c>
      <c r="L69" s="66">
        <v>0</v>
      </c>
      <c r="M69" s="66">
        <v>0</v>
      </c>
      <c r="N69" s="66">
        <v>0</v>
      </c>
      <c r="O69" s="66">
        <v>0</v>
      </c>
      <c r="P69" s="66">
        <v>0</v>
      </c>
      <c r="Q69" s="66">
        <v>0</v>
      </c>
      <c r="R69" s="66">
        <v>0</v>
      </c>
      <c r="S69" s="66">
        <v>0</v>
      </c>
      <c r="T69" s="66">
        <v>0</v>
      </c>
      <c r="U69" s="66">
        <v>0</v>
      </c>
      <c r="V69" s="66">
        <v>0</v>
      </c>
      <c r="W69" s="66">
        <v>0</v>
      </c>
      <c r="X69" s="66">
        <v>0</v>
      </c>
      <c r="Y69" s="66">
        <v>0</v>
      </c>
    </row>
    <row r="70" spans="1:25">
      <c r="A70" s="60">
        <v>67</v>
      </c>
      <c r="B70" s="31">
        <f>'STUDENT-LIST'!B95</f>
        <v>0</v>
      </c>
      <c r="C70" s="60">
        <f>'STUDENT-LIST'!C95</f>
        <v>0</v>
      </c>
      <c r="D70" s="66">
        <v>0</v>
      </c>
      <c r="E70" s="66">
        <v>0</v>
      </c>
      <c r="F70" s="66">
        <v>0</v>
      </c>
      <c r="G70" s="66">
        <v>0</v>
      </c>
      <c r="H70" s="66">
        <v>0</v>
      </c>
      <c r="I70" s="66">
        <v>0</v>
      </c>
      <c r="J70" s="66">
        <v>0</v>
      </c>
      <c r="K70" s="66">
        <v>0</v>
      </c>
      <c r="L70" s="66">
        <v>0</v>
      </c>
      <c r="M70" s="66">
        <v>0</v>
      </c>
      <c r="N70" s="66">
        <v>0</v>
      </c>
      <c r="O70" s="66">
        <v>0</v>
      </c>
      <c r="P70" s="66">
        <v>0</v>
      </c>
      <c r="Q70" s="66">
        <v>0</v>
      </c>
      <c r="R70" s="66">
        <v>0</v>
      </c>
      <c r="S70" s="66">
        <v>0</v>
      </c>
      <c r="T70" s="66">
        <v>0</v>
      </c>
      <c r="U70" s="66">
        <v>0</v>
      </c>
      <c r="V70" s="66">
        <v>0</v>
      </c>
      <c r="W70" s="66">
        <v>0</v>
      </c>
      <c r="X70" s="66">
        <v>0</v>
      </c>
      <c r="Y70" s="66">
        <v>0</v>
      </c>
    </row>
    <row r="71" spans="1:25">
      <c r="A71" s="60">
        <v>68</v>
      </c>
      <c r="B71" s="31">
        <f>'STUDENT-LIST'!B96</f>
        <v>0</v>
      </c>
      <c r="C71" s="60">
        <f>'STUDENT-LIST'!C96</f>
        <v>0</v>
      </c>
      <c r="D71" s="66">
        <v>0</v>
      </c>
      <c r="E71" s="66">
        <v>0</v>
      </c>
      <c r="F71" s="66">
        <v>0</v>
      </c>
      <c r="G71" s="66">
        <v>0</v>
      </c>
      <c r="H71" s="66">
        <v>0</v>
      </c>
      <c r="I71" s="66">
        <v>0</v>
      </c>
      <c r="J71" s="66">
        <v>0</v>
      </c>
      <c r="K71" s="66">
        <v>0</v>
      </c>
      <c r="L71" s="66">
        <v>0</v>
      </c>
      <c r="M71" s="66">
        <v>0</v>
      </c>
      <c r="N71" s="66">
        <v>0</v>
      </c>
      <c r="O71" s="66">
        <v>0</v>
      </c>
      <c r="P71" s="66">
        <v>0</v>
      </c>
      <c r="Q71" s="66">
        <v>0</v>
      </c>
      <c r="R71" s="66">
        <v>0</v>
      </c>
      <c r="S71" s="66">
        <v>0</v>
      </c>
      <c r="T71" s="66">
        <v>0</v>
      </c>
      <c r="U71" s="66">
        <v>0</v>
      </c>
      <c r="V71" s="66">
        <v>0</v>
      </c>
      <c r="W71" s="66">
        <v>0</v>
      </c>
      <c r="X71" s="66">
        <v>0</v>
      </c>
      <c r="Y71" s="66">
        <v>0</v>
      </c>
    </row>
    <row r="72" spans="1:25">
      <c r="A72" s="60">
        <v>69</v>
      </c>
      <c r="B72" s="31">
        <f>'STUDENT-LIST'!B97</f>
        <v>0</v>
      </c>
      <c r="C72" s="60">
        <f>'STUDENT-LIST'!C97</f>
        <v>0</v>
      </c>
      <c r="D72" s="66">
        <v>0</v>
      </c>
      <c r="E72" s="66">
        <v>0</v>
      </c>
      <c r="F72" s="66">
        <v>0</v>
      </c>
      <c r="G72" s="66">
        <v>0</v>
      </c>
      <c r="H72" s="66">
        <v>0</v>
      </c>
      <c r="I72" s="66">
        <v>0</v>
      </c>
      <c r="J72" s="66">
        <v>0</v>
      </c>
      <c r="K72" s="66">
        <v>0</v>
      </c>
      <c r="L72" s="66">
        <v>0</v>
      </c>
      <c r="M72" s="66">
        <v>0</v>
      </c>
      <c r="N72" s="66">
        <v>0</v>
      </c>
      <c r="O72" s="66">
        <v>0</v>
      </c>
      <c r="P72" s="66">
        <v>0</v>
      </c>
      <c r="Q72" s="66">
        <v>0</v>
      </c>
      <c r="R72" s="66">
        <v>0</v>
      </c>
      <c r="S72" s="66">
        <v>0</v>
      </c>
      <c r="T72" s="66">
        <v>0</v>
      </c>
      <c r="U72" s="66">
        <v>0</v>
      </c>
      <c r="V72" s="66">
        <v>0</v>
      </c>
      <c r="W72" s="66">
        <v>0</v>
      </c>
      <c r="X72" s="66">
        <v>0</v>
      </c>
      <c r="Y72" s="66">
        <v>0</v>
      </c>
    </row>
    <row r="73" spans="1:25">
      <c r="A73" s="60">
        <v>70</v>
      </c>
      <c r="B73" s="31">
        <f>'STUDENT-LIST'!B98</f>
        <v>0</v>
      </c>
      <c r="C73" s="60">
        <f>'STUDENT-LIST'!C98</f>
        <v>0</v>
      </c>
      <c r="D73" s="66">
        <v>0</v>
      </c>
      <c r="E73" s="66">
        <v>0</v>
      </c>
      <c r="F73" s="66">
        <v>0</v>
      </c>
      <c r="G73" s="66">
        <v>0</v>
      </c>
      <c r="H73" s="66">
        <v>0</v>
      </c>
      <c r="I73" s="66">
        <v>0</v>
      </c>
      <c r="J73" s="66">
        <v>0</v>
      </c>
      <c r="K73" s="66">
        <v>0</v>
      </c>
      <c r="L73" s="66">
        <v>0</v>
      </c>
      <c r="M73" s="66">
        <v>0</v>
      </c>
      <c r="N73" s="66">
        <v>0</v>
      </c>
      <c r="O73" s="66">
        <v>0</v>
      </c>
      <c r="P73" s="66">
        <v>0</v>
      </c>
      <c r="Q73" s="66">
        <v>0</v>
      </c>
      <c r="R73" s="66">
        <v>0</v>
      </c>
      <c r="S73" s="66">
        <v>0</v>
      </c>
      <c r="T73" s="66">
        <v>0</v>
      </c>
      <c r="U73" s="66">
        <v>0</v>
      </c>
      <c r="V73" s="66">
        <v>0</v>
      </c>
      <c r="W73" s="66">
        <v>0</v>
      </c>
      <c r="X73" s="66">
        <v>0</v>
      </c>
      <c r="Y73" s="66">
        <v>0</v>
      </c>
    </row>
    <row r="75" spans="1:25" ht="18" customHeight="1">
      <c r="C75" s="470" t="s">
        <v>449</v>
      </c>
      <c r="D75" s="470"/>
      <c r="E75" s="470"/>
      <c r="F75" s="470"/>
      <c r="G75" s="470"/>
      <c r="H75" s="470"/>
      <c r="I75" s="470"/>
      <c r="J75" s="470"/>
      <c r="K75" s="470"/>
      <c r="L75" s="470"/>
      <c r="M75" s="470"/>
      <c r="N75" s="470"/>
      <c r="O75" s="470"/>
      <c r="P75" s="470"/>
      <c r="Q75" s="470"/>
      <c r="R75" s="470"/>
      <c r="S75" s="470"/>
      <c r="T75" s="470"/>
      <c r="U75" s="470"/>
      <c r="V75" s="470"/>
      <c r="W75" s="470"/>
      <c r="X75" s="470"/>
      <c r="Y75" s="470"/>
    </row>
    <row r="76" spans="1:25" ht="18">
      <c r="C76" s="69"/>
      <c r="D76" s="70"/>
      <c r="E76" s="70"/>
      <c r="F76" s="70"/>
      <c r="G76" s="70"/>
      <c r="H76" s="70"/>
      <c r="I76" s="70"/>
      <c r="J76" s="70"/>
      <c r="K76" s="70"/>
      <c r="L76" s="70"/>
      <c r="M76" s="70"/>
      <c r="N76" s="70"/>
      <c r="O76" s="70"/>
      <c r="P76" s="70"/>
      <c r="Q76" s="70"/>
      <c r="R76" s="70"/>
      <c r="S76" s="70"/>
      <c r="T76" s="70"/>
      <c r="U76" s="70"/>
      <c r="V76" s="70"/>
      <c r="W76" s="70"/>
      <c r="X76" s="70"/>
      <c r="Y76" s="70"/>
    </row>
    <row r="77" spans="1:25" ht="18">
      <c r="C77" s="69"/>
      <c r="D77" s="70"/>
      <c r="E77" s="70"/>
      <c r="F77" s="70"/>
      <c r="G77" s="70"/>
      <c r="H77" s="70"/>
      <c r="I77" s="70"/>
      <c r="J77" s="70"/>
      <c r="K77" s="70"/>
      <c r="L77" s="70"/>
      <c r="M77" s="70"/>
      <c r="N77" s="70"/>
      <c r="O77" s="70"/>
      <c r="P77" s="70"/>
      <c r="Q77" s="70"/>
      <c r="R77" s="70"/>
      <c r="S77" s="70"/>
      <c r="T77" s="70"/>
      <c r="U77" s="70"/>
      <c r="V77" s="70"/>
      <c r="W77" s="70"/>
      <c r="X77" s="70"/>
      <c r="Y77" s="70"/>
    </row>
    <row r="78" spans="1:25" ht="18">
      <c r="C78" s="69"/>
      <c r="D78" s="70"/>
      <c r="E78" s="70"/>
      <c r="F78" s="70"/>
      <c r="G78" s="70"/>
      <c r="H78" s="70"/>
      <c r="I78" s="70"/>
      <c r="J78" s="70"/>
      <c r="K78" s="70"/>
      <c r="L78" s="70"/>
      <c r="M78" s="70"/>
      <c r="N78" s="70"/>
      <c r="O78" s="70"/>
      <c r="P78" s="70"/>
      <c r="Q78" s="70"/>
      <c r="R78" s="70"/>
      <c r="S78" s="70"/>
      <c r="T78" s="70"/>
      <c r="U78" s="70"/>
      <c r="V78" s="70"/>
      <c r="W78" s="70"/>
      <c r="X78" s="70"/>
      <c r="Y78" s="70"/>
    </row>
    <row r="79" spans="1:25" ht="18">
      <c r="C79" s="69"/>
      <c r="D79" s="70"/>
      <c r="E79" s="70"/>
      <c r="F79" s="70"/>
      <c r="G79" s="70"/>
      <c r="H79" s="70"/>
      <c r="I79" s="70"/>
      <c r="J79" s="70"/>
      <c r="K79" s="70"/>
      <c r="L79" s="70"/>
      <c r="M79" s="70"/>
      <c r="N79" s="70"/>
      <c r="O79" s="70"/>
      <c r="P79" s="70"/>
      <c r="Q79" s="70"/>
      <c r="R79" s="70"/>
      <c r="S79" s="70"/>
      <c r="T79" s="70"/>
      <c r="U79" s="70"/>
      <c r="V79" s="70"/>
      <c r="W79" s="70"/>
      <c r="X79" s="70"/>
      <c r="Y79" s="70"/>
    </row>
    <row r="80" spans="1:25" ht="18">
      <c r="C80" s="69"/>
      <c r="D80" s="70"/>
      <c r="E80" s="70"/>
      <c r="F80" s="70"/>
      <c r="G80" s="70"/>
      <c r="H80" s="70"/>
      <c r="I80" s="70"/>
      <c r="J80" s="70"/>
      <c r="K80" s="70"/>
      <c r="L80" s="70"/>
      <c r="M80" s="70"/>
      <c r="N80" s="70"/>
      <c r="O80" s="70"/>
      <c r="P80" s="70"/>
      <c r="Q80" s="70"/>
      <c r="R80" s="70"/>
      <c r="S80" s="70"/>
      <c r="T80" s="70"/>
      <c r="U80" s="70"/>
      <c r="V80" s="70"/>
      <c r="W80" s="70"/>
      <c r="X80" s="70"/>
      <c r="Y80" s="70"/>
    </row>
    <row r="81" spans="1:25" ht="18">
      <c r="C81" s="69"/>
      <c r="D81" s="70"/>
      <c r="E81" s="70"/>
      <c r="F81" s="70"/>
      <c r="G81" s="70"/>
      <c r="H81" s="70"/>
      <c r="I81" s="70"/>
      <c r="J81" s="70"/>
      <c r="K81" s="70"/>
      <c r="L81" s="70"/>
      <c r="M81" s="70"/>
      <c r="N81" s="70"/>
      <c r="O81" s="70"/>
      <c r="P81" s="70"/>
      <c r="Q81" s="70"/>
      <c r="R81" s="70"/>
      <c r="S81" s="70"/>
      <c r="T81" s="70"/>
      <c r="U81" s="70"/>
      <c r="V81" s="70"/>
      <c r="W81" s="70"/>
      <c r="X81" s="70"/>
      <c r="Y81" s="70"/>
    </row>
    <row r="82" spans="1:25" ht="18">
      <c r="C82" s="69"/>
      <c r="D82" s="70"/>
      <c r="E82" s="70"/>
      <c r="F82" s="70"/>
      <c r="G82" s="70"/>
      <c r="H82" s="70"/>
      <c r="I82" s="70"/>
      <c r="J82" s="70"/>
      <c r="K82" s="70"/>
      <c r="L82" s="70"/>
      <c r="M82" s="70"/>
      <c r="N82" s="70"/>
      <c r="O82" s="70"/>
      <c r="P82" s="70"/>
      <c r="Q82" s="70"/>
      <c r="R82" s="70"/>
      <c r="S82" s="70"/>
      <c r="T82" s="70"/>
      <c r="U82" s="70"/>
      <c r="V82" s="70"/>
      <c r="W82" s="70"/>
      <c r="X82" s="70"/>
      <c r="Y82" s="70"/>
    </row>
    <row r="83" spans="1:25" s="59" customFormat="1" ht="18" customHeight="1">
      <c r="A83" s="471"/>
      <c r="B83" s="471"/>
      <c r="C83" s="471"/>
      <c r="D83" s="471"/>
      <c r="E83" s="471"/>
      <c r="F83" s="471"/>
      <c r="G83" s="471"/>
      <c r="H83" s="471"/>
      <c r="I83" s="471"/>
      <c r="J83" s="471"/>
      <c r="K83" s="471"/>
      <c r="L83" s="80"/>
      <c r="M83" s="80"/>
      <c r="N83" s="80"/>
      <c r="O83" s="80"/>
      <c r="P83" s="80"/>
      <c r="Q83" s="80"/>
      <c r="R83" s="80"/>
      <c r="S83" s="80"/>
      <c r="T83" s="80"/>
      <c r="U83" s="80"/>
      <c r="V83" s="80"/>
      <c r="W83" s="80"/>
      <c r="X83" s="80"/>
      <c r="Y83" s="80"/>
    </row>
    <row r="84" spans="1:25" s="59" customFormat="1" ht="15.75" customHeight="1">
      <c r="A84" s="467" t="s">
        <v>450</v>
      </c>
      <c r="B84" s="467"/>
      <c r="C84" s="467"/>
      <c r="D84" s="467"/>
      <c r="E84" s="467"/>
      <c r="F84" s="467"/>
      <c r="G84" s="467"/>
      <c r="H84" s="467"/>
      <c r="I84" s="467"/>
      <c r="J84" s="467"/>
      <c r="K84" s="467"/>
      <c r="L84" s="80"/>
      <c r="M84" s="80"/>
      <c r="N84" s="80"/>
      <c r="O84" s="80"/>
      <c r="P84" s="80"/>
      <c r="Q84" s="80"/>
      <c r="R84" s="80"/>
      <c r="S84" s="80"/>
      <c r="T84" s="80"/>
      <c r="U84" s="80"/>
      <c r="V84" s="80"/>
      <c r="W84" s="80"/>
      <c r="X84" s="80"/>
      <c r="Y84" s="80"/>
    </row>
    <row r="85" spans="1:25" s="59" customFormat="1" ht="15.75" customHeight="1">
      <c r="A85" s="467" t="s">
        <v>451</v>
      </c>
      <c r="B85" s="467"/>
      <c r="C85" s="467"/>
      <c r="D85" s="467"/>
      <c r="E85" s="467"/>
      <c r="F85" s="467"/>
      <c r="G85" s="467"/>
      <c r="H85" s="467"/>
      <c r="I85" s="467"/>
      <c r="J85" s="467"/>
      <c r="K85" s="467"/>
      <c r="L85" s="80"/>
      <c r="M85" s="80"/>
      <c r="N85" s="80"/>
      <c r="O85" s="80"/>
      <c r="P85" s="80"/>
      <c r="Q85" s="80"/>
      <c r="R85" s="80"/>
      <c r="S85" s="80"/>
      <c r="T85" s="80"/>
      <c r="U85" s="80"/>
      <c r="V85" s="80"/>
      <c r="W85" s="80"/>
      <c r="X85" s="80"/>
      <c r="Y85" s="80"/>
    </row>
    <row r="86" spans="1:25" s="59" customFormat="1" ht="15.75" customHeight="1">
      <c r="A86" s="467" t="s">
        <v>452</v>
      </c>
      <c r="B86" s="467"/>
      <c r="C86" s="467"/>
      <c r="D86" s="467"/>
      <c r="E86" s="467"/>
      <c r="F86" s="467"/>
      <c r="G86" s="467"/>
      <c r="H86" s="467"/>
      <c r="I86" s="467"/>
      <c r="J86" s="467"/>
      <c r="K86" s="467"/>
      <c r="L86" s="80"/>
      <c r="M86" s="80"/>
      <c r="N86" s="80"/>
      <c r="O86" s="80"/>
      <c r="P86" s="80"/>
      <c r="Q86" s="80"/>
      <c r="R86" s="80"/>
      <c r="S86" s="80"/>
      <c r="T86" s="80"/>
      <c r="U86" s="80"/>
      <c r="V86" s="80"/>
      <c r="W86" s="80"/>
      <c r="X86" s="80"/>
      <c r="Y86" s="80"/>
    </row>
    <row r="87" spans="1:25" s="59" customFormat="1" ht="18.75" customHeight="1">
      <c r="A87" s="467" t="s">
        <v>463</v>
      </c>
      <c r="B87" s="467"/>
      <c r="C87" s="467"/>
      <c r="D87" s="467"/>
      <c r="E87" s="467"/>
      <c r="F87" s="467"/>
      <c r="G87" s="467"/>
      <c r="H87" s="467"/>
      <c r="I87" s="467"/>
      <c r="J87" s="467"/>
      <c r="K87" s="467"/>
      <c r="L87" s="80"/>
      <c r="M87" s="80"/>
      <c r="N87" s="80"/>
      <c r="O87" s="80"/>
      <c r="P87" s="80"/>
      <c r="Q87" s="80"/>
      <c r="R87" s="80"/>
      <c r="S87" s="80"/>
      <c r="T87" s="80"/>
      <c r="U87" s="80"/>
      <c r="V87" s="80"/>
      <c r="W87" s="80"/>
      <c r="X87" s="80"/>
      <c r="Y87" s="80"/>
    </row>
    <row r="88" spans="1:25" s="59" customFormat="1" ht="12.75" customHeight="1">
      <c r="A88" s="467" t="s">
        <v>454</v>
      </c>
      <c r="B88" s="467"/>
      <c r="C88" s="467"/>
      <c r="D88" s="467"/>
      <c r="E88" s="467"/>
      <c r="F88" s="467"/>
      <c r="G88" s="467"/>
      <c r="H88" s="467"/>
      <c r="I88" s="467"/>
      <c r="J88" s="467"/>
      <c r="K88" s="467"/>
      <c r="L88" s="80"/>
      <c r="M88" s="80"/>
      <c r="N88" s="80"/>
      <c r="O88" s="80"/>
      <c r="P88" s="80"/>
      <c r="Q88" s="80"/>
      <c r="R88" s="80"/>
      <c r="S88" s="80"/>
      <c r="T88" s="80"/>
      <c r="U88" s="80"/>
      <c r="V88" s="80"/>
      <c r="W88" s="80"/>
      <c r="X88" s="80"/>
      <c r="Y88" s="80"/>
    </row>
    <row r="89" spans="1:25" s="59" customFormat="1" ht="18.75" customHeight="1">
      <c r="A89" s="467" t="s">
        <v>455</v>
      </c>
      <c r="B89" s="467"/>
      <c r="C89" s="467"/>
      <c r="D89" s="467"/>
      <c r="E89" s="467"/>
      <c r="F89" s="467"/>
      <c r="G89" s="467"/>
      <c r="H89" s="467"/>
      <c r="I89" s="467"/>
      <c r="J89" s="467"/>
      <c r="K89" s="467"/>
      <c r="L89" s="80"/>
      <c r="M89" s="80"/>
      <c r="N89" s="80"/>
      <c r="O89" s="80"/>
      <c r="P89" s="80"/>
      <c r="Q89" s="80"/>
      <c r="R89" s="80"/>
      <c r="S89" s="80"/>
      <c r="T89" s="80"/>
      <c r="U89" s="80"/>
      <c r="V89" s="80"/>
      <c r="W89" s="80"/>
      <c r="X89" s="80"/>
      <c r="Y89" s="80"/>
    </row>
    <row r="90" spans="1:25" s="59" customFormat="1" ht="24.95" customHeight="1">
      <c r="A90" s="466" t="str">
        <f>"Name of the Program: "&amp;'STUDENT-LIST'!E4</f>
        <v>Name of the Program: COMPUTER SCIENCE</v>
      </c>
      <c r="B90" s="466"/>
      <c r="C90" s="466"/>
      <c r="D90" s="466"/>
      <c r="E90" s="466"/>
      <c r="F90" s="466"/>
      <c r="G90" s="466" t="str">
        <f>"Semester: "&amp;'STUDENT-LIST'!E3</f>
        <v>Semester: I SEM DCS</v>
      </c>
      <c r="H90" s="466"/>
      <c r="I90" s="466"/>
      <c r="J90" s="466"/>
      <c r="K90" s="466"/>
      <c r="L90" s="80"/>
      <c r="M90" s="80"/>
      <c r="N90" s="80"/>
      <c r="O90" s="80"/>
      <c r="P90" s="80"/>
      <c r="Q90" s="80"/>
      <c r="R90" s="80"/>
      <c r="S90" s="80"/>
      <c r="T90" s="80"/>
      <c r="U90" s="80"/>
      <c r="V90" s="80"/>
      <c r="W90" s="80"/>
      <c r="X90" s="80"/>
      <c r="Y90" s="80"/>
    </row>
    <row r="91" spans="1:25" s="59" customFormat="1" ht="23.45" customHeight="1">
      <c r="A91" s="466" t="str">
        <f>"Course Name &amp; Code: "&amp;'STUDENT-LIST'!E5</f>
        <v>Course Name &amp; Code: Engineering Mathematics-I</v>
      </c>
      <c r="B91" s="466"/>
      <c r="C91" s="466"/>
      <c r="D91" s="466"/>
      <c r="E91" s="466"/>
      <c r="F91" s="466"/>
      <c r="G91" s="466" t="str">
        <f>"Name of the faculty: "&amp;'STUDENT-LIST'!E6</f>
        <v>Name of the faculty: SRILAXMI</v>
      </c>
      <c r="H91" s="466"/>
      <c r="I91" s="466"/>
      <c r="J91" s="466"/>
      <c r="K91" s="466"/>
      <c r="L91" s="80"/>
      <c r="M91" s="80"/>
      <c r="N91" s="80"/>
      <c r="O91" s="80"/>
      <c r="P91" s="80"/>
      <c r="Q91" s="80"/>
      <c r="R91" s="80"/>
      <c r="S91" s="80"/>
      <c r="T91" s="80"/>
      <c r="U91" s="80"/>
      <c r="V91" s="80"/>
      <c r="W91" s="80"/>
      <c r="X91" s="80"/>
      <c r="Y91" s="80"/>
    </row>
    <row r="92" spans="1:25" s="59" customFormat="1" ht="29.25" customHeight="1">
      <c r="A92" s="466" t="s">
        <v>456</v>
      </c>
      <c r="B92" s="466"/>
      <c r="C92" s="71">
        <f>COUNTIF(D4:D73,"&lt;&gt;0")</f>
        <v>1</v>
      </c>
      <c r="D92" s="467"/>
      <c r="E92" s="467"/>
      <c r="F92" s="467"/>
      <c r="G92" s="467"/>
      <c r="H92" s="467"/>
      <c r="I92" s="467"/>
      <c r="J92" s="467"/>
      <c r="K92" s="467"/>
      <c r="L92" s="80"/>
      <c r="M92" s="80"/>
      <c r="N92" s="80"/>
      <c r="O92" s="80"/>
      <c r="P92" s="80"/>
      <c r="Q92" s="80"/>
      <c r="R92" s="80"/>
      <c r="S92" s="80"/>
      <c r="T92" s="80"/>
      <c r="U92" s="80"/>
      <c r="V92" s="80"/>
      <c r="W92" s="80"/>
      <c r="X92" s="80"/>
      <c r="Y92" s="80"/>
    </row>
    <row r="93" spans="1:25" s="59" customFormat="1" ht="18" customHeight="1">
      <c r="A93" s="467" t="str">
        <f>"END – SEMESTER FEED BACK ANALYSIS – CONSOLIDATED - "&amp;'STUDENT-LIST'!E7</f>
        <v>END – SEMESTER FEED BACK ANALYSIS – CONSOLIDATED - 2020-21 (ODD)</v>
      </c>
      <c r="B93" s="467"/>
      <c r="C93" s="467"/>
      <c r="D93" s="467"/>
      <c r="E93" s="467"/>
      <c r="F93" s="467"/>
      <c r="G93" s="467"/>
      <c r="H93" s="467"/>
      <c r="I93" s="467"/>
      <c r="J93" s="467"/>
      <c r="K93" s="467"/>
      <c r="L93" s="80"/>
      <c r="M93" s="80"/>
      <c r="N93" s="80"/>
      <c r="O93" s="80"/>
      <c r="P93" s="80"/>
      <c r="Q93" s="80"/>
      <c r="R93" s="80"/>
      <c r="S93" s="80"/>
      <c r="T93" s="80"/>
      <c r="U93" s="80"/>
      <c r="V93" s="80"/>
      <c r="W93" s="80"/>
      <c r="X93" s="80"/>
      <c r="Y93" s="80"/>
    </row>
    <row r="94" spans="1:25" s="59" customFormat="1" ht="41.25" customHeight="1">
      <c r="A94" s="468" t="s">
        <v>457</v>
      </c>
      <c r="B94" s="468"/>
      <c r="C94" s="468"/>
      <c r="D94" s="468"/>
      <c r="E94" s="72">
        <v>1</v>
      </c>
      <c r="F94" s="72">
        <v>2</v>
      </c>
      <c r="G94" s="72">
        <v>3</v>
      </c>
      <c r="H94" s="72">
        <v>4</v>
      </c>
      <c r="I94" s="72">
        <v>5</v>
      </c>
      <c r="J94" s="81" t="s">
        <v>458</v>
      </c>
      <c r="K94" s="81" t="s">
        <v>459</v>
      </c>
      <c r="L94" s="80"/>
      <c r="M94" s="80"/>
      <c r="N94" s="80"/>
      <c r="O94" s="80"/>
      <c r="P94" s="80"/>
      <c r="Q94" s="80"/>
      <c r="R94" s="80"/>
      <c r="S94" s="80"/>
      <c r="T94" s="80"/>
      <c r="U94" s="80"/>
      <c r="V94" s="80"/>
      <c r="W94" s="80"/>
      <c r="X94" s="80"/>
      <c r="Y94" s="80"/>
    </row>
    <row r="95" spans="1:25" s="59" customFormat="1" ht="15.75" customHeight="1">
      <c r="A95" s="468" t="s">
        <v>423</v>
      </c>
      <c r="B95" s="468"/>
      <c r="C95" s="468"/>
      <c r="D95" s="468"/>
      <c r="E95" s="73"/>
      <c r="F95" s="73"/>
      <c r="G95" s="73"/>
      <c r="H95" s="73"/>
      <c r="I95" s="73"/>
      <c r="J95" s="73"/>
      <c r="K95" s="73"/>
      <c r="L95" s="80"/>
      <c r="M95" s="80"/>
      <c r="N95" s="80"/>
      <c r="O95" s="80"/>
      <c r="P95" s="80"/>
      <c r="Q95" s="80"/>
      <c r="R95" s="80"/>
      <c r="S95" s="80"/>
      <c r="T95" s="80"/>
      <c r="U95" s="80"/>
      <c r="V95" s="80"/>
      <c r="W95" s="80"/>
      <c r="X95" s="80"/>
      <c r="Y95" s="80"/>
    </row>
    <row r="96" spans="1:25" s="59" customFormat="1" ht="32.25" customHeight="1">
      <c r="A96" s="74">
        <v>1</v>
      </c>
      <c r="B96" s="459" t="s">
        <v>426</v>
      </c>
      <c r="C96" s="459"/>
      <c r="D96" s="459"/>
      <c r="E96" s="75">
        <f>COUNTIF($D$4:$D$73,E94)</f>
        <v>0</v>
      </c>
      <c r="F96" s="75">
        <f>COUNTIF($D$4:$D$73,F94)</f>
        <v>0</v>
      </c>
      <c r="G96" s="75">
        <f>COUNTIF($D$4:$D$73,G94)</f>
        <v>0</v>
      </c>
      <c r="H96" s="75">
        <f>COUNTIF($D$4:$D$73,H94)</f>
        <v>0</v>
      </c>
      <c r="I96" s="75">
        <f>COUNTIF($D$4:$D$73,I94)</f>
        <v>1</v>
      </c>
      <c r="J96" s="82">
        <f t="shared" ref="J96:J102" si="0">100*((E96*$E$94)+(F96*$F$94)+(G96*$G$94)+(H96*$H$94)+(I96*$I$94))/(5*$C$92)</f>
        <v>100</v>
      </c>
      <c r="K96" s="83" t="str">
        <f t="shared" ref="K96:K103" si="1">IF(J96&gt;=80,"H",IF(J96&gt;=70,"M",IF(J96&gt;=60,"L","NS")))</f>
        <v>H</v>
      </c>
      <c r="L96" s="80"/>
      <c r="M96" s="80"/>
      <c r="N96" s="80"/>
      <c r="O96" s="80"/>
      <c r="P96" s="80"/>
      <c r="Q96" s="80"/>
      <c r="R96" s="80"/>
      <c r="S96" s="80"/>
      <c r="T96" s="80"/>
      <c r="U96" s="80"/>
      <c r="V96" s="80"/>
      <c r="W96" s="80"/>
      <c r="X96" s="80"/>
      <c r="Y96" s="80"/>
    </row>
    <row r="97" spans="1:25" s="59" customFormat="1" ht="15.75" customHeight="1">
      <c r="A97" s="74">
        <v>2</v>
      </c>
      <c r="B97" s="459" t="s">
        <v>427</v>
      </c>
      <c r="C97" s="459"/>
      <c r="D97" s="459"/>
      <c r="E97" s="75">
        <f>COUNTIF($E$4:$E$73,E94)</f>
        <v>0</v>
      </c>
      <c r="F97" s="75">
        <f>COUNTIF($E$4:$E$73,F94)</f>
        <v>0</v>
      </c>
      <c r="G97" s="75">
        <f>COUNTIF($E$4:$E$73,G94)</f>
        <v>0</v>
      </c>
      <c r="H97" s="75">
        <f>COUNTIF($E$4:$E$73,H94)</f>
        <v>0</v>
      </c>
      <c r="I97" s="75">
        <f>COUNTIF($E$4:$E$73,I94)</f>
        <v>1</v>
      </c>
      <c r="J97" s="82">
        <f t="shared" si="0"/>
        <v>100</v>
      </c>
      <c r="K97" s="83" t="str">
        <f t="shared" si="1"/>
        <v>H</v>
      </c>
      <c r="L97" s="80"/>
      <c r="M97" s="80"/>
      <c r="N97" s="80"/>
      <c r="O97" s="80"/>
      <c r="P97" s="80"/>
      <c r="Q97" s="80"/>
      <c r="R97" s="80"/>
      <c r="S97" s="80"/>
      <c r="T97" s="80"/>
      <c r="U97" s="80"/>
      <c r="V97" s="80"/>
      <c r="W97" s="80"/>
      <c r="X97" s="80"/>
      <c r="Y97" s="80"/>
    </row>
    <row r="98" spans="1:25" s="59" customFormat="1" ht="30" customHeight="1">
      <c r="A98" s="74">
        <v>3</v>
      </c>
      <c r="B98" s="459" t="s">
        <v>428</v>
      </c>
      <c r="C98" s="459"/>
      <c r="D98" s="459"/>
      <c r="E98" s="75">
        <f>COUNTIF($F$4:$F$73,E94)</f>
        <v>0</v>
      </c>
      <c r="F98" s="75">
        <f>COUNTIF($F$4:$F$73,F94)</f>
        <v>0</v>
      </c>
      <c r="G98" s="75">
        <f>COUNTIF($F$4:$F$73,G94)</f>
        <v>0</v>
      </c>
      <c r="H98" s="75">
        <f>COUNTIF($F$4:$F$73,H94)</f>
        <v>0</v>
      </c>
      <c r="I98" s="75">
        <f>COUNTIF($F$4:$F$73,I94)</f>
        <v>1</v>
      </c>
      <c r="J98" s="82">
        <f t="shared" si="0"/>
        <v>100</v>
      </c>
      <c r="K98" s="83" t="str">
        <f t="shared" si="1"/>
        <v>H</v>
      </c>
      <c r="L98" s="80"/>
      <c r="M98" s="80"/>
      <c r="N98" s="80"/>
      <c r="O98" s="80"/>
      <c r="P98" s="80"/>
      <c r="Q98" s="80"/>
      <c r="R98" s="80"/>
      <c r="S98" s="80"/>
      <c r="T98" s="80"/>
      <c r="U98" s="80"/>
      <c r="V98" s="80"/>
      <c r="W98" s="80"/>
      <c r="X98" s="80"/>
      <c r="Y98" s="80"/>
    </row>
    <row r="99" spans="1:25" s="59" customFormat="1" ht="18.75" customHeight="1">
      <c r="A99" s="74">
        <v>4</v>
      </c>
      <c r="B99" s="459" t="s">
        <v>429</v>
      </c>
      <c r="C99" s="459"/>
      <c r="D99" s="459"/>
      <c r="E99" s="75">
        <f>COUNTIF($G$4:$G$73,E94)</f>
        <v>0</v>
      </c>
      <c r="F99" s="75">
        <f>COUNTIF($G$4:$G$73,F94)</f>
        <v>0</v>
      </c>
      <c r="G99" s="75">
        <f>COUNTIF($G$4:$G$73,G94)</f>
        <v>0</v>
      </c>
      <c r="H99" s="75">
        <f>COUNTIF($G$4:$G$73,H94)</f>
        <v>0</v>
      </c>
      <c r="I99" s="75">
        <f>COUNTIF($G$4:$G$73,I94)</f>
        <v>1</v>
      </c>
      <c r="J99" s="82">
        <f t="shared" si="0"/>
        <v>100</v>
      </c>
      <c r="K99" s="83" t="str">
        <f t="shared" si="1"/>
        <v>H</v>
      </c>
      <c r="L99" s="80"/>
      <c r="M99" s="80"/>
      <c r="N99" s="80"/>
      <c r="O99" s="80"/>
      <c r="P99" s="80"/>
      <c r="Q99" s="80"/>
      <c r="R99" s="80"/>
      <c r="S99" s="80"/>
      <c r="T99" s="80"/>
      <c r="U99" s="80"/>
      <c r="V99" s="80"/>
      <c r="W99" s="80"/>
      <c r="X99" s="80"/>
      <c r="Y99" s="80"/>
    </row>
    <row r="100" spans="1:25" s="59" customFormat="1" ht="31.5" customHeight="1">
      <c r="A100" s="74">
        <v>5</v>
      </c>
      <c r="B100" s="459" t="s">
        <v>430</v>
      </c>
      <c r="C100" s="459"/>
      <c r="D100" s="459"/>
      <c r="E100" s="75">
        <f>COUNTIF($H$4:$H$73,E94)</f>
        <v>0</v>
      </c>
      <c r="F100" s="75">
        <f>COUNTIF($H$4:$H$73,F94)</f>
        <v>0</v>
      </c>
      <c r="G100" s="75">
        <f>COUNTIF($H$4:$H$73,G94)</f>
        <v>0</v>
      </c>
      <c r="H100" s="75">
        <f>COUNTIF($H$4:$H$73,H94)</f>
        <v>0</v>
      </c>
      <c r="I100" s="75">
        <f>COUNTIF($H$4:$H$73,I94)</f>
        <v>1</v>
      </c>
      <c r="J100" s="82">
        <f t="shared" si="0"/>
        <v>100</v>
      </c>
      <c r="K100" s="83" t="str">
        <f t="shared" si="1"/>
        <v>H</v>
      </c>
      <c r="L100" s="80"/>
      <c r="M100" s="80"/>
      <c r="N100" s="80"/>
      <c r="O100" s="80"/>
      <c r="P100" s="80"/>
      <c r="Q100" s="80"/>
      <c r="R100" s="80"/>
      <c r="S100" s="80"/>
      <c r="T100" s="80"/>
      <c r="U100" s="80"/>
      <c r="V100" s="80"/>
      <c r="W100" s="80"/>
      <c r="X100" s="80"/>
      <c r="Y100" s="80"/>
    </row>
    <row r="101" spans="1:25" s="59" customFormat="1" ht="15.75" customHeight="1">
      <c r="A101" s="74">
        <v>6</v>
      </c>
      <c r="B101" s="459" t="s">
        <v>431</v>
      </c>
      <c r="C101" s="459"/>
      <c r="D101" s="459"/>
      <c r="E101" s="75">
        <f>COUNTIF($I$4:$I$73,E94)</f>
        <v>0</v>
      </c>
      <c r="F101" s="75">
        <f>COUNTIF($I$4:$I$73,F94)</f>
        <v>0</v>
      </c>
      <c r="G101" s="75">
        <f>COUNTIF($I$4:$I$73,G94)</f>
        <v>0</v>
      </c>
      <c r="H101" s="75">
        <f>COUNTIF($I$4:$I$73,H94)</f>
        <v>0</v>
      </c>
      <c r="I101" s="75">
        <f>COUNTIF($I$4:$I$73,I94)</f>
        <v>1</v>
      </c>
      <c r="J101" s="82">
        <f t="shared" si="0"/>
        <v>100</v>
      </c>
      <c r="K101" s="83" t="str">
        <f t="shared" si="1"/>
        <v>H</v>
      </c>
      <c r="L101" s="80"/>
      <c r="M101" s="80"/>
      <c r="N101" s="80"/>
      <c r="O101" s="80"/>
      <c r="P101" s="80"/>
      <c r="Q101" s="80"/>
      <c r="R101" s="80"/>
      <c r="S101" s="80"/>
      <c r="T101" s="80"/>
      <c r="U101" s="80"/>
      <c r="V101" s="80"/>
      <c r="W101" s="80"/>
      <c r="X101" s="80"/>
      <c r="Y101" s="80"/>
    </row>
    <row r="102" spans="1:25" s="59" customFormat="1" ht="15.75" customHeight="1">
      <c r="A102" s="74">
        <v>7</v>
      </c>
      <c r="B102" s="459" t="s">
        <v>432</v>
      </c>
      <c r="C102" s="459"/>
      <c r="D102" s="459"/>
      <c r="E102" s="75">
        <f>COUNTIF($J$4:$J$73,E94)</f>
        <v>0</v>
      </c>
      <c r="F102" s="75">
        <f>COUNTIF($J$4:$J$73,F94)</f>
        <v>0</v>
      </c>
      <c r="G102" s="75">
        <f>COUNTIF($J$4:$J$73,G94)</f>
        <v>0</v>
      </c>
      <c r="H102" s="75">
        <f>COUNTIF($J$4:$J$73,H94)</f>
        <v>0</v>
      </c>
      <c r="I102" s="75">
        <f>COUNTIF($J$4:$J$73,I94)</f>
        <v>1</v>
      </c>
      <c r="J102" s="82">
        <f t="shared" si="0"/>
        <v>100</v>
      </c>
      <c r="K102" s="83" t="str">
        <f t="shared" si="1"/>
        <v>H</v>
      </c>
      <c r="L102" s="80"/>
      <c r="M102" s="80"/>
      <c r="N102" s="80"/>
      <c r="O102" s="80"/>
      <c r="P102" s="80"/>
      <c r="Q102" s="80"/>
      <c r="R102" s="80"/>
      <c r="S102" s="80"/>
      <c r="T102" s="80"/>
      <c r="U102" s="80"/>
      <c r="V102" s="80"/>
      <c r="W102" s="80"/>
      <c r="X102" s="80"/>
      <c r="Y102" s="80"/>
    </row>
    <row r="103" spans="1:25" s="59" customFormat="1" ht="15.75" customHeight="1">
      <c r="A103" s="74"/>
      <c r="B103" s="459"/>
      <c r="C103" s="459"/>
      <c r="D103" s="459"/>
      <c r="E103" s="76">
        <f>SUM(E96:E102)</f>
        <v>0</v>
      </c>
      <c r="F103" s="76">
        <f>SUM(F96:F102)</f>
        <v>0</v>
      </c>
      <c r="G103" s="76">
        <f>SUM(G96:G102)</f>
        <v>0</v>
      </c>
      <c r="H103" s="76">
        <f>SUM(H96:H102)</f>
        <v>0</v>
      </c>
      <c r="I103" s="76">
        <f>SUM(I96:I102)</f>
        <v>7</v>
      </c>
      <c r="J103" s="83">
        <f>AVERAGE(J96:J102)</f>
        <v>100</v>
      </c>
      <c r="K103" s="83" t="str">
        <f t="shared" si="1"/>
        <v>H</v>
      </c>
      <c r="L103" s="80"/>
      <c r="M103" s="80"/>
      <c r="N103" s="80"/>
      <c r="O103" s="80"/>
      <c r="P103" s="80"/>
      <c r="Q103" s="80"/>
      <c r="R103" s="80"/>
      <c r="S103" s="80"/>
      <c r="T103" s="80"/>
      <c r="U103" s="80"/>
      <c r="V103" s="80"/>
      <c r="W103" s="80"/>
      <c r="X103" s="80"/>
      <c r="Y103" s="80"/>
    </row>
    <row r="104" spans="1:25" s="59" customFormat="1" ht="15.75" customHeight="1">
      <c r="A104" s="463" t="s">
        <v>424</v>
      </c>
      <c r="B104" s="463"/>
      <c r="C104" s="463"/>
      <c r="D104" s="463"/>
      <c r="E104" s="73"/>
      <c r="F104" s="73"/>
      <c r="G104" s="73"/>
      <c r="H104" s="73"/>
      <c r="I104" s="73"/>
      <c r="J104" s="73"/>
      <c r="K104" s="81"/>
      <c r="L104" s="80"/>
      <c r="M104" s="80"/>
      <c r="N104" s="80"/>
      <c r="O104" s="80"/>
      <c r="P104" s="80"/>
      <c r="Q104" s="80"/>
      <c r="R104" s="80"/>
      <c r="S104" s="80"/>
      <c r="T104" s="80"/>
      <c r="U104" s="80"/>
      <c r="V104" s="80"/>
      <c r="W104" s="80"/>
      <c r="X104" s="80"/>
      <c r="Y104" s="80"/>
    </row>
    <row r="105" spans="1:25" s="59" customFormat="1" ht="15.75" customHeight="1">
      <c r="A105" s="74">
        <v>1</v>
      </c>
      <c r="B105" s="459" t="s">
        <v>433</v>
      </c>
      <c r="C105" s="459"/>
      <c r="D105" s="459"/>
      <c r="E105" s="75">
        <f>COUNTIF($K$4:$K$73,E94)</f>
        <v>0</v>
      </c>
      <c r="F105" s="75">
        <f>COUNTIF($K$4:$K$73,F94)</f>
        <v>0</v>
      </c>
      <c r="G105" s="75">
        <f>COUNTIF($K$4:$K$73,G94)</f>
        <v>0</v>
      </c>
      <c r="H105" s="75">
        <f>COUNTIF($K$4:$K$73,H94)</f>
        <v>0</v>
      </c>
      <c r="I105" s="75">
        <f>COUNTIF($K$4:$K$73,I94)</f>
        <v>1</v>
      </c>
      <c r="J105" s="82">
        <f t="shared" ref="J105:J113" si="2">100*((E105*$E$94)+(F105*$F$94)+(G105*$G$94)+(H105*$H$94)+(I105*$I$94))/(5*$C$92)</f>
        <v>100</v>
      </c>
      <c r="K105" s="83" t="str">
        <f t="shared" ref="K105:K114" si="3">IF(J105&gt;=80,"H",IF(J105&gt;=70,"M",IF(J105&gt;=60,"L","NS")))</f>
        <v>H</v>
      </c>
      <c r="L105" s="80"/>
      <c r="M105" s="80"/>
      <c r="N105" s="80"/>
      <c r="O105" s="80"/>
      <c r="P105" s="80"/>
      <c r="Q105" s="80"/>
      <c r="R105" s="80"/>
      <c r="S105" s="80"/>
      <c r="T105" s="80"/>
      <c r="U105" s="80"/>
      <c r="V105" s="80"/>
      <c r="W105" s="80"/>
      <c r="X105" s="80"/>
      <c r="Y105" s="80"/>
    </row>
    <row r="106" spans="1:25" s="59" customFormat="1" ht="15.75" customHeight="1">
      <c r="A106" s="74">
        <v>2</v>
      </c>
      <c r="B106" s="464" t="s">
        <v>461</v>
      </c>
      <c r="C106" s="464"/>
      <c r="D106" s="464"/>
      <c r="E106" s="75">
        <f>COUNTIF($L$4:$L$73,E94)</f>
        <v>0</v>
      </c>
      <c r="F106" s="75">
        <f>COUNTIF($L$4:$L$73,F94)</f>
        <v>0</v>
      </c>
      <c r="G106" s="75">
        <f>COUNTIF($L$4:$L$73,G94)</f>
        <v>0</v>
      </c>
      <c r="H106" s="75">
        <f>COUNTIF($L$4:$L$73,H94)</f>
        <v>0</v>
      </c>
      <c r="I106" s="75">
        <f>COUNTIF($L$4:$L$73,I94)</f>
        <v>1</v>
      </c>
      <c r="J106" s="82">
        <f t="shared" si="2"/>
        <v>100</v>
      </c>
      <c r="K106" s="83" t="str">
        <f t="shared" si="3"/>
        <v>H</v>
      </c>
      <c r="L106" s="80"/>
      <c r="M106" s="80"/>
      <c r="N106" s="80"/>
      <c r="O106" s="80"/>
      <c r="P106" s="80"/>
      <c r="Q106" s="80"/>
      <c r="R106" s="80"/>
      <c r="S106" s="80"/>
      <c r="T106" s="80"/>
      <c r="U106" s="80"/>
      <c r="V106" s="80"/>
      <c r="W106" s="80"/>
      <c r="X106" s="80"/>
      <c r="Y106" s="80"/>
    </row>
    <row r="107" spans="1:25" s="59" customFormat="1" ht="15.75" customHeight="1">
      <c r="A107" s="74">
        <v>3</v>
      </c>
      <c r="B107" s="461" t="s">
        <v>435</v>
      </c>
      <c r="C107" s="461"/>
      <c r="D107" s="461"/>
      <c r="E107" s="75">
        <f>COUNTIF($M$4:$M$73,E94)</f>
        <v>0</v>
      </c>
      <c r="F107" s="75">
        <f>COUNTIF($M$4:$M$73,F94)</f>
        <v>0</v>
      </c>
      <c r="G107" s="75">
        <f>COUNTIF($M$4:$M$73,G94)</f>
        <v>0</v>
      </c>
      <c r="H107" s="75">
        <f>COUNTIF($M$4:$M$73,H94)</f>
        <v>0</v>
      </c>
      <c r="I107" s="75">
        <f>COUNTIF($M$4:$M$73,I94)</f>
        <v>1</v>
      </c>
      <c r="J107" s="82">
        <f t="shared" si="2"/>
        <v>100</v>
      </c>
      <c r="K107" s="83" t="str">
        <f t="shared" si="3"/>
        <v>H</v>
      </c>
      <c r="L107" s="80"/>
      <c r="M107" s="80"/>
      <c r="N107" s="80"/>
      <c r="O107" s="80"/>
      <c r="P107" s="80"/>
      <c r="Q107" s="80"/>
      <c r="R107" s="80"/>
      <c r="S107" s="80"/>
      <c r="T107" s="80"/>
      <c r="U107" s="80"/>
      <c r="V107" s="80"/>
      <c r="W107" s="80"/>
      <c r="X107" s="80"/>
      <c r="Y107" s="80"/>
    </row>
    <row r="108" spans="1:25" s="59" customFormat="1" ht="15.75" customHeight="1">
      <c r="A108" s="74">
        <v>4</v>
      </c>
      <c r="B108" s="461" t="s">
        <v>436</v>
      </c>
      <c r="C108" s="461"/>
      <c r="D108" s="461"/>
      <c r="E108" s="75">
        <f>COUNTIF($N$4:$N$73,E94)</f>
        <v>0</v>
      </c>
      <c r="F108" s="75">
        <f>COUNTIF($N$4:$N$73,F94)</f>
        <v>0</v>
      </c>
      <c r="G108" s="75">
        <f>COUNTIF($N$4:$N$73,G94)</f>
        <v>0</v>
      </c>
      <c r="H108" s="75">
        <f>COUNTIF($N$4:$N$73,H94)</f>
        <v>0</v>
      </c>
      <c r="I108" s="75">
        <f>COUNTIF($N$4:$N$73,I94)</f>
        <v>1</v>
      </c>
      <c r="J108" s="82">
        <f t="shared" si="2"/>
        <v>100</v>
      </c>
      <c r="K108" s="83" t="str">
        <f t="shared" si="3"/>
        <v>H</v>
      </c>
      <c r="L108" s="80"/>
      <c r="M108" s="80"/>
      <c r="N108" s="80"/>
      <c r="O108" s="80"/>
      <c r="P108" s="80"/>
      <c r="Q108" s="80"/>
      <c r="R108" s="80"/>
      <c r="S108" s="80"/>
      <c r="T108" s="80"/>
      <c r="U108" s="80"/>
      <c r="V108" s="80"/>
      <c r="W108" s="80"/>
      <c r="X108" s="80"/>
      <c r="Y108" s="80"/>
    </row>
    <row r="109" spans="1:25" s="59" customFormat="1" ht="33.75" customHeight="1">
      <c r="A109" s="74">
        <v>5</v>
      </c>
      <c r="B109" s="461" t="s">
        <v>437</v>
      </c>
      <c r="C109" s="461"/>
      <c r="D109" s="461"/>
      <c r="E109" s="75">
        <f>COUNTIF($O$4:$O$73,E94)</f>
        <v>0</v>
      </c>
      <c r="F109" s="75">
        <f>COUNTIF($O$4:$O$73,F94)</f>
        <v>0</v>
      </c>
      <c r="G109" s="75">
        <f>COUNTIF($O$4:$O$73,G94)</f>
        <v>0</v>
      </c>
      <c r="H109" s="75">
        <f>COUNTIF($O$4:$O$73,H94)</f>
        <v>0</v>
      </c>
      <c r="I109" s="75">
        <f>COUNTIF($O$4:$O$73,I94)</f>
        <v>1</v>
      </c>
      <c r="J109" s="82">
        <f t="shared" si="2"/>
        <v>100</v>
      </c>
      <c r="K109" s="83" t="str">
        <f t="shared" si="3"/>
        <v>H</v>
      </c>
      <c r="L109" s="80"/>
      <c r="M109" s="80"/>
      <c r="N109" s="80"/>
      <c r="O109" s="80"/>
      <c r="P109" s="80"/>
      <c r="Q109" s="80"/>
      <c r="R109" s="80"/>
      <c r="S109" s="80"/>
      <c r="T109" s="80"/>
      <c r="U109" s="80"/>
      <c r="V109" s="80"/>
      <c r="W109" s="80"/>
      <c r="X109" s="80"/>
      <c r="Y109" s="80"/>
    </row>
    <row r="110" spans="1:25" s="59" customFormat="1" ht="15.75" customHeight="1">
      <c r="A110" s="74">
        <v>6</v>
      </c>
      <c r="B110" s="461" t="s">
        <v>438</v>
      </c>
      <c r="C110" s="461"/>
      <c r="D110" s="461"/>
      <c r="E110" s="75">
        <f>COUNTIF($P$4:$P$73,E94)</f>
        <v>0</v>
      </c>
      <c r="F110" s="75">
        <f>COUNTIF($P$4:$P$73,F94)</f>
        <v>0</v>
      </c>
      <c r="G110" s="75">
        <f>COUNTIF($P$4:$P$73,G94)</f>
        <v>0</v>
      </c>
      <c r="H110" s="75">
        <f>COUNTIF($P$4:$P$73,H94)</f>
        <v>0</v>
      </c>
      <c r="I110" s="75">
        <f>COUNTIF($P$4:$P$73,I94)</f>
        <v>1</v>
      </c>
      <c r="J110" s="82">
        <f t="shared" si="2"/>
        <v>100</v>
      </c>
      <c r="K110" s="83" t="str">
        <f t="shared" si="3"/>
        <v>H</v>
      </c>
      <c r="L110" s="80"/>
      <c r="M110" s="80"/>
      <c r="N110" s="80"/>
      <c r="O110" s="80"/>
      <c r="P110" s="80"/>
      <c r="Q110" s="80"/>
      <c r="R110" s="80"/>
      <c r="S110" s="80"/>
      <c r="T110" s="80"/>
      <c r="U110" s="80"/>
      <c r="V110" s="80"/>
      <c r="W110" s="80"/>
      <c r="X110" s="80"/>
      <c r="Y110" s="80"/>
    </row>
    <row r="111" spans="1:25" s="59" customFormat="1" ht="30.75" customHeight="1">
      <c r="A111" s="74">
        <v>7</v>
      </c>
      <c r="B111" s="461" t="s">
        <v>439</v>
      </c>
      <c r="C111" s="461"/>
      <c r="D111" s="461"/>
      <c r="E111" s="75">
        <f>COUNTIF($Q$4:$Q$73,E94)</f>
        <v>0</v>
      </c>
      <c r="F111" s="75">
        <f>COUNTIF($Q$4:$Q$73,F94)</f>
        <v>0</v>
      </c>
      <c r="G111" s="75">
        <f>COUNTIF($Q$4:$Q$73,G94)</f>
        <v>0</v>
      </c>
      <c r="H111" s="75">
        <f>COUNTIF($Q$4:$Q$73,H94)</f>
        <v>0</v>
      </c>
      <c r="I111" s="75">
        <f>COUNTIF($Q$4:$Q$73,I94)</f>
        <v>1</v>
      </c>
      <c r="J111" s="82">
        <f t="shared" si="2"/>
        <v>100</v>
      </c>
      <c r="K111" s="83" t="str">
        <f t="shared" si="3"/>
        <v>H</v>
      </c>
      <c r="L111" s="80"/>
      <c r="M111" s="80"/>
      <c r="N111" s="80"/>
      <c r="O111" s="80"/>
      <c r="P111" s="80"/>
      <c r="Q111" s="80"/>
      <c r="R111" s="80"/>
      <c r="S111" s="80"/>
      <c r="T111" s="80"/>
      <c r="U111" s="80"/>
      <c r="V111" s="80"/>
      <c r="W111" s="80"/>
      <c r="X111" s="80"/>
      <c r="Y111" s="80"/>
    </row>
    <row r="112" spans="1:25" s="59" customFormat="1" ht="48" customHeight="1">
      <c r="A112" s="74">
        <v>8</v>
      </c>
      <c r="B112" s="461" t="s">
        <v>440</v>
      </c>
      <c r="C112" s="461"/>
      <c r="D112" s="461"/>
      <c r="E112" s="75">
        <f>COUNTIF($R$4:$R$73,E94)</f>
        <v>0</v>
      </c>
      <c r="F112" s="75">
        <f>COUNTIF($R$4:$R$73,F94)</f>
        <v>0</v>
      </c>
      <c r="G112" s="75">
        <f>COUNTIF($R$4:$R$73,G94)</f>
        <v>0</v>
      </c>
      <c r="H112" s="75">
        <f>COUNTIF($R$4:$R$73,H94)</f>
        <v>0</v>
      </c>
      <c r="I112" s="75">
        <f>COUNTIF($R$4:$R$73,I94)</f>
        <v>1</v>
      </c>
      <c r="J112" s="82">
        <f t="shared" si="2"/>
        <v>100</v>
      </c>
      <c r="K112" s="83" t="str">
        <f t="shared" si="3"/>
        <v>H</v>
      </c>
      <c r="L112" s="80"/>
      <c r="M112" s="80"/>
      <c r="N112" s="80"/>
      <c r="O112" s="80"/>
      <c r="P112" s="80"/>
      <c r="Q112" s="80"/>
      <c r="R112" s="80"/>
      <c r="S112" s="80"/>
      <c r="T112" s="80"/>
      <c r="U112" s="80"/>
      <c r="V112" s="80"/>
      <c r="W112" s="80"/>
      <c r="X112" s="80"/>
      <c r="Y112" s="80"/>
    </row>
    <row r="113" spans="1:25" s="59" customFormat="1" ht="51" customHeight="1">
      <c r="A113" s="74">
        <v>9</v>
      </c>
      <c r="B113" s="462" t="s">
        <v>441</v>
      </c>
      <c r="C113" s="462"/>
      <c r="D113" s="462"/>
      <c r="E113" s="75">
        <f>COUNTIF($S$4:$S$73,E94)</f>
        <v>0</v>
      </c>
      <c r="F113" s="75">
        <f>COUNTIF($S$4:$S$73,F94)</f>
        <v>0</v>
      </c>
      <c r="G113" s="75">
        <f>COUNTIF($S$4:$S$73,G94)</f>
        <v>0</v>
      </c>
      <c r="H113" s="75">
        <f>COUNTIF($S$4:$S$73,H94)</f>
        <v>0</v>
      </c>
      <c r="I113" s="75">
        <f>COUNTIF($S$4:$S$73,I94)</f>
        <v>1</v>
      </c>
      <c r="J113" s="82">
        <f t="shared" si="2"/>
        <v>100</v>
      </c>
      <c r="K113" s="83" t="str">
        <f t="shared" si="3"/>
        <v>H</v>
      </c>
      <c r="L113" s="80"/>
      <c r="M113" s="80"/>
      <c r="N113" s="80"/>
      <c r="O113" s="80"/>
      <c r="P113" s="80"/>
      <c r="Q113" s="80"/>
      <c r="R113" s="80"/>
      <c r="S113" s="80"/>
      <c r="T113" s="80"/>
      <c r="U113" s="80"/>
      <c r="V113" s="80"/>
      <c r="W113" s="80"/>
      <c r="X113" s="80"/>
      <c r="Y113" s="80"/>
    </row>
    <row r="114" spans="1:25" s="59" customFormat="1" ht="15.75" customHeight="1">
      <c r="A114" s="74"/>
      <c r="B114" s="462"/>
      <c r="C114" s="462"/>
      <c r="D114" s="462"/>
      <c r="E114" s="76">
        <f>SUM(E105:E113)</f>
        <v>0</v>
      </c>
      <c r="F114" s="76">
        <f>SUM(F105:F113)</f>
        <v>0</v>
      </c>
      <c r="G114" s="76">
        <f>SUM(G105:G113)</f>
        <v>0</v>
      </c>
      <c r="H114" s="76">
        <f>SUM(H105:H113)</f>
        <v>0</v>
      </c>
      <c r="I114" s="76">
        <f>SUM(I105:I113)</f>
        <v>9</v>
      </c>
      <c r="J114" s="83">
        <f>AVERAGE(J105:J113)</f>
        <v>100</v>
      </c>
      <c r="K114" s="83" t="str">
        <f t="shared" si="3"/>
        <v>H</v>
      </c>
      <c r="L114" s="80"/>
      <c r="M114" s="80"/>
      <c r="N114" s="80"/>
      <c r="O114" s="80"/>
      <c r="P114" s="80"/>
      <c r="Q114" s="80"/>
      <c r="R114" s="80"/>
      <c r="S114" s="80"/>
      <c r="T114" s="80"/>
      <c r="U114" s="80"/>
      <c r="V114" s="80"/>
      <c r="W114" s="80"/>
      <c r="X114" s="80"/>
      <c r="Y114" s="80"/>
    </row>
    <row r="115" spans="1:25" s="59" customFormat="1" ht="15.75" customHeight="1">
      <c r="A115" s="463" t="s">
        <v>425</v>
      </c>
      <c r="B115" s="463"/>
      <c r="C115" s="463"/>
      <c r="D115" s="463"/>
      <c r="E115" s="73"/>
      <c r="F115" s="73"/>
      <c r="G115" s="73"/>
      <c r="H115" s="73"/>
      <c r="I115" s="73"/>
      <c r="J115" s="73"/>
      <c r="K115" s="81"/>
      <c r="L115" s="80"/>
      <c r="M115" s="80"/>
      <c r="N115" s="80"/>
      <c r="O115" s="80"/>
      <c r="P115" s="80"/>
      <c r="Q115" s="80"/>
      <c r="R115" s="80"/>
      <c r="S115" s="80"/>
      <c r="T115" s="80"/>
      <c r="U115" s="80"/>
      <c r="V115" s="80"/>
      <c r="W115" s="80"/>
      <c r="X115" s="80"/>
      <c r="Y115" s="80"/>
    </row>
    <row r="116" spans="1:25" s="59" customFormat="1" ht="35.25" customHeight="1">
      <c r="A116" s="74">
        <v>1</v>
      </c>
      <c r="B116" s="459" t="s">
        <v>442</v>
      </c>
      <c r="C116" s="459"/>
      <c r="D116" s="459"/>
      <c r="E116" s="75">
        <f>COUNTIF($T$4:$T$73,E94)</f>
        <v>0</v>
      </c>
      <c r="F116" s="75">
        <f>COUNTIF($T$4:$T$73,F94)</f>
        <v>0</v>
      </c>
      <c r="G116" s="75">
        <f>COUNTIF($T$4:$T$73,G94)</f>
        <v>0</v>
      </c>
      <c r="H116" s="75">
        <f>COUNTIF($T$4:$T$73,H94)</f>
        <v>0</v>
      </c>
      <c r="I116" s="75">
        <f>COUNTIF($T$4:$T$73,I94)</f>
        <v>1</v>
      </c>
      <c r="J116" s="82">
        <f t="shared" ref="J116:J121" si="4">100*((E116*$E$94)+(F116*$F$94)+(G116*$G$94)+(H116*$H$94)+(I116*$I$94))/(5*$C$92)</f>
        <v>100</v>
      </c>
      <c r="K116" s="83" t="str">
        <f t="shared" ref="K116:K122" si="5">IF(J116&gt;=80,"H",IF(J116&gt;=70,"M",IF(J116&gt;=60,"L","NS")))</f>
        <v>H</v>
      </c>
      <c r="L116" s="80"/>
      <c r="M116" s="80"/>
      <c r="N116" s="80"/>
      <c r="O116" s="80"/>
      <c r="P116" s="80"/>
      <c r="Q116" s="80"/>
      <c r="R116" s="80"/>
      <c r="S116" s="80"/>
      <c r="T116" s="80"/>
      <c r="U116" s="80"/>
      <c r="V116" s="80"/>
      <c r="W116" s="80"/>
      <c r="X116" s="80"/>
      <c r="Y116" s="80"/>
    </row>
    <row r="117" spans="1:25" s="59" customFormat="1" ht="32.25" customHeight="1">
      <c r="A117" s="74">
        <v>2</v>
      </c>
      <c r="B117" s="459" t="s">
        <v>443</v>
      </c>
      <c r="C117" s="459"/>
      <c r="D117" s="459"/>
      <c r="E117" s="75">
        <f>COUNTIF($U$4:$U$73,E94)</f>
        <v>0</v>
      </c>
      <c r="F117" s="75">
        <f>COUNTIF($U$4:$U$73,F94)</f>
        <v>0</v>
      </c>
      <c r="G117" s="75">
        <f>COUNTIF($U$4:$U$73,G94)</f>
        <v>0</v>
      </c>
      <c r="H117" s="75">
        <f>COUNTIF($U$4:$U$73,H94)</f>
        <v>0</v>
      </c>
      <c r="I117" s="75">
        <f>COUNTIF($U$4:$U$73,I94)</f>
        <v>1</v>
      </c>
      <c r="J117" s="82">
        <f t="shared" si="4"/>
        <v>100</v>
      </c>
      <c r="K117" s="83" t="str">
        <f t="shared" si="5"/>
        <v>H</v>
      </c>
      <c r="L117" s="80"/>
      <c r="M117" s="80"/>
      <c r="N117" s="80"/>
      <c r="O117" s="80"/>
      <c r="P117" s="80"/>
      <c r="Q117" s="80"/>
      <c r="R117" s="80"/>
      <c r="S117" s="80"/>
      <c r="T117" s="80"/>
      <c r="U117" s="80"/>
      <c r="V117" s="80"/>
      <c r="W117" s="80"/>
      <c r="X117" s="80"/>
      <c r="Y117" s="80"/>
    </row>
    <row r="118" spans="1:25" s="59" customFormat="1" ht="61.5" customHeight="1">
      <c r="A118" s="74">
        <v>3</v>
      </c>
      <c r="B118" s="459" t="s">
        <v>444</v>
      </c>
      <c r="C118" s="459"/>
      <c r="D118" s="459"/>
      <c r="E118" s="75">
        <f>COUNTIF($V$4:$V$73,E94)</f>
        <v>0</v>
      </c>
      <c r="F118" s="75">
        <f>COUNTIF($V$4:$V$73,F94)</f>
        <v>0</v>
      </c>
      <c r="G118" s="75">
        <f>COUNTIF($V$4:$V$73,G94)</f>
        <v>0</v>
      </c>
      <c r="H118" s="75">
        <f>COUNTIF($V$4:$V$73,H94)</f>
        <v>0</v>
      </c>
      <c r="I118" s="75">
        <f>COUNTIF($V$4:$V$73,I94)</f>
        <v>1</v>
      </c>
      <c r="J118" s="82">
        <f t="shared" si="4"/>
        <v>100</v>
      </c>
      <c r="K118" s="83" t="str">
        <f t="shared" si="5"/>
        <v>H</v>
      </c>
      <c r="L118" s="80"/>
      <c r="M118" s="80"/>
      <c r="N118" s="80"/>
      <c r="O118" s="80"/>
      <c r="P118" s="80"/>
      <c r="Q118" s="80"/>
      <c r="R118" s="80"/>
      <c r="S118" s="80"/>
      <c r="T118" s="80"/>
      <c r="U118" s="80"/>
      <c r="V118" s="80"/>
      <c r="W118" s="80"/>
      <c r="X118" s="80"/>
      <c r="Y118" s="80"/>
    </row>
    <row r="119" spans="1:25" s="59" customFormat="1" ht="36.75" customHeight="1">
      <c r="A119" s="74">
        <v>4</v>
      </c>
      <c r="B119" s="459" t="s">
        <v>445</v>
      </c>
      <c r="C119" s="459"/>
      <c r="D119" s="459"/>
      <c r="E119" s="75">
        <f>COUNTIF($W$4:$W$73,E94)</f>
        <v>0</v>
      </c>
      <c r="F119" s="75">
        <f>COUNTIF($W$4:$W$73,F94)</f>
        <v>0</v>
      </c>
      <c r="G119" s="75">
        <f>COUNTIF($W$4:$W$73,G94)</f>
        <v>0</v>
      </c>
      <c r="H119" s="75">
        <f>COUNTIF($W$4:$W$73,H94)</f>
        <v>0</v>
      </c>
      <c r="I119" s="75">
        <f>COUNTIF($W$4:$W$73,I94)</f>
        <v>1</v>
      </c>
      <c r="J119" s="82">
        <f t="shared" si="4"/>
        <v>100</v>
      </c>
      <c r="K119" s="83" t="str">
        <f t="shared" si="5"/>
        <v>H</v>
      </c>
      <c r="L119" s="80"/>
      <c r="M119" s="80"/>
      <c r="N119" s="80"/>
      <c r="O119" s="80"/>
      <c r="P119" s="80"/>
      <c r="Q119" s="80"/>
      <c r="R119" s="80"/>
      <c r="S119" s="80"/>
      <c r="T119" s="80"/>
      <c r="U119" s="80"/>
      <c r="V119" s="80"/>
      <c r="W119" s="80"/>
      <c r="X119" s="80"/>
      <c r="Y119" s="80"/>
    </row>
    <row r="120" spans="1:25" s="59" customFormat="1" ht="48.75" customHeight="1">
      <c r="A120" s="74">
        <v>5</v>
      </c>
      <c r="B120" s="461" t="s">
        <v>446</v>
      </c>
      <c r="C120" s="461"/>
      <c r="D120" s="461"/>
      <c r="E120" s="75">
        <f>COUNTIF($X$4:$X$73,E94)</f>
        <v>0</v>
      </c>
      <c r="F120" s="75">
        <f>COUNTIF($X$4:$X$73,F94)</f>
        <v>0</v>
      </c>
      <c r="G120" s="75">
        <f>COUNTIF($X$4:$X$73,G94)</f>
        <v>0</v>
      </c>
      <c r="H120" s="75">
        <f>COUNTIF($X$4:$X$73,H94)</f>
        <v>0</v>
      </c>
      <c r="I120" s="75">
        <f>COUNTIF($X$4:$X$73,I94)</f>
        <v>1</v>
      </c>
      <c r="J120" s="82">
        <f t="shared" si="4"/>
        <v>100</v>
      </c>
      <c r="K120" s="83" t="str">
        <f t="shared" si="5"/>
        <v>H</v>
      </c>
      <c r="L120" s="80"/>
      <c r="M120" s="80"/>
      <c r="N120" s="80"/>
      <c r="O120" s="80"/>
      <c r="P120" s="80"/>
      <c r="Q120" s="80"/>
      <c r="R120" s="80"/>
      <c r="S120" s="80"/>
      <c r="T120" s="80"/>
      <c r="U120" s="80"/>
      <c r="V120" s="80"/>
      <c r="W120" s="80"/>
      <c r="X120" s="80"/>
      <c r="Y120" s="80"/>
    </row>
    <row r="121" spans="1:25" s="59" customFormat="1" ht="33" customHeight="1">
      <c r="A121" s="74">
        <v>6</v>
      </c>
      <c r="B121" s="459" t="s">
        <v>447</v>
      </c>
      <c r="C121" s="459"/>
      <c r="D121" s="459"/>
      <c r="E121" s="75">
        <f>COUNTIF($Y$4:$Y$73,E94)</f>
        <v>0</v>
      </c>
      <c r="F121" s="75">
        <f>COUNTIF($Y$4:$Y$73,F94)</f>
        <v>0</v>
      </c>
      <c r="G121" s="75">
        <f>COUNTIF($Y$4:$Y$73,G94)</f>
        <v>0</v>
      </c>
      <c r="H121" s="75">
        <f>COUNTIF($Y$4:$Y$73,H94)</f>
        <v>0</v>
      </c>
      <c r="I121" s="75">
        <f>COUNTIF($Y$4:$Y$73,I94)</f>
        <v>1</v>
      </c>
      <c r="J121" s="82">
        <f t="shared" si="4"/>
        <v>100</v>
      </c>
      <c r="K121" s="83" t="str">
        <f t="shared" si="5"/>
        <v>H</v>
      </c>
      <c r="L121" s="80"/>
      <c r="M121" s="80"/>
      <c r="N121" s="80"/>
      <c r="O121" s="80"/>
      <c r="P121" s="80"/>
      <c r="Q121" s="80"/>
      <c r="R121" s="80"/>
      <c r="S121" s="80"/>
      <c r="T121" s="80"/>
      <c r="U121" s="80"/>
      <c r="V121" s="80"/>
      <c r="W121" s="80"/>
      <c r="X121" s="80"/>
      <c r="Y121" s="80"/>
    </row>
    <row r="122" spans="1:25" s="59" customFormat="1" ht="15.75" customHeight="1">
      <c r="A122" s="74"/>
      <c r="B122" s="459"/>
      <c r="C122" s="459"/>
      <c r="D122" s="459"/>
      <c r="E122" s="76">
        <f>SUM(E116:E121)</f>
        <v>0</v>
      </c>
      <c r="F122" s="76">
        <f>SUM(F116:F121)</f>
        <v>0</v>
      </c>
      <c r="G122" s="76">
        <f>SUM(G116:G121)</f>
        <v>0</v>
      </c>
      <c r="H122" s="76">
        <f>SUM(H116:H121)</f>
        <v>0</v>
      </c>
      <c r="I122" s="76">
        <f>SUM(I116:I121)</f>
        <v>6</v>
      </c>
      <c r="J122" s="83">
        <f>AVERAGE(J116:J121)</f>
        <v>100</v>
      </c>
      <c r="K122" s="83" t="str">
        <f t="shared" si="5"/>
        <v>H</v>
      </c>
      <c r="L122" s="80"/>
      <c r="M122" s="80"/>
      <c r="N122" s="80"/>
      <c r="O122" s="80"/>
      <c r="P122" s="80"/>
      <c r="Q122" s="80"/>
      <c r="R122" s="80"/>
      <c r="S122" s="80"/>
      <c r="T122" s="80"/>
      <c r="U122" s="80"/>
      <c r="V122" s="80"/>
      <c r="W122" s="80"/>
      <c r="X122" s="80"/>
      <c r="Y122" s="80"/>
    </row>
    <row r="123" spans="1:25" s="59" customFormat="1" ht="15.75" customHeight="1">
      <c r="A123" s="74"/>
      <c r="B123" s="459"/>
      <c r="C123" s="459"/>
      <c r="D123" s="459"/>
      <c r="E123" s="77"/>
      <c r="F123" s="77"/>
      <c r="G123" s="77"/>
      <c r="H123" s="77"/>
      <c r="I123" s="77"/>
      <c r="J123" s="82"/>
      <c r="K123" s="83"/>
      <c r="L123" s="80"/>
      <c r="M123" s="80"/>
      <c r="N123" s="80"/>
      <c r="O123" s="80"/>
      <c r="P123" s="80"/>
      <c r="Q123" s="80"/>
      <c r="R123" s="80"/>
      <c r="S123" s="80"/>
      <c r="T123" s="80"/>
      <c r="U123" s="80"/>
      <c r="V123" s="80"/>
      <c r="W123" s="80"/>
      <c r="X123" s="80"/>
      <c r="Y123" s="80"/>
    </row>
    <row r="124" spans="1:25" s="59" customFormat="1" ht="15.75" customHeight="1">
      <c r="A124" s="78"/>
      <c r="B124" s="460" t="s">
        <v>462</v>
      </c>
      <c r="C124" s="460"/>
      <c r="D124" s="460"/>
      <c r="E124" s="79">
        <f>SUM(E103,E114,E122)</f>
        <v>0</v>
      </c>
      <c r="F124" s="79">
        <f>SUM(F103,F114,F122)</f>
        <v>0</v>
      </c>
      <c r="G124" s="79">
        <f>SUM(G103,G114,G122)</f>
        <v>0</v>
      </c>
      <c r="H124" s="79">
        <f>SUM(H103,H114,H122)</f>
        <v>0</v>
      </c>
      <c r="I124" s="79">
        <f>SUM(I103,I114,I122)</f>
        <v>22</v>
      </c>
      <c r="J124" s="84">
        <f>SUM(J122,J114,J103)/3</f>
        <v>100</v>
      </c>
      <c r="K124" s="81" t="str">
        <f>IF(J124&gt;=80,"H",IF(J124&gt;=70,"M",IF(J124&gt;=60,"L","NS")))</f>
        <v>H</v>
      </c>
      <c r="L124" s="80"/>
      <c r="M124" s="80"/>
      <c r="N124" s="80"/>
      <c r="O124" s="80"/>
      <c r="P124" s="80"/>
      <c r="Q124" s="80"/>
      <c r="R124" s="80"/>
      <c r="S124" s="80"/>
      <c r="T124" s="80"/>
      <c r="U124" s="80"/>
      <c r="V124" s="80"/>
      <c r="W124" s="80"/>
      <c r="X124" s="80"/>
      <c r="Y124" s="80"/>
    </row>
  </sheetData>
  <sheetProtection selectLockedCells="1" selectUnlockedCells="1"/>
  <mergeCells count="49">
    <mergeCell ref="D1:J1"/>
    <mergeCell ref="K1:S1"/>
    <mergeCell ref="T1:Y1"/>
    <mergeCell ref="C75:Y75"/>
    <mergeCell ref="A83:K83"/>
    <mergeCell ref="A84:K84"/>
    <mergeCell ref="A85:K85"/>
    <mergeCell ref="A86:K86"/>
    <mergeCell ref="A87:K87"/>
    <mergeCell ref="A88:K88"/>
    <mergeCell ref="A89:K89"/>
    <mergeCell ref="A90:F90"/>
    <mergeCell ref="G90:K90"/>
    <mergeCell ref="A91:F91"/>
    <mergeCell ref="G91:K91"/>
    <mergeCell ref="A92:B92"/>
    <mergeCell ref="D92:K92"/>
    <mergeCell ref="A93:K93"/>
    <mergeCell ref="A94:D94"/>
    <mergeCell ref="A95:D95"/>
    <mergeCell ref="B96:D96"/>
    <mergeCell ref="B97:D97"/>
    <mergeCell ref="B98:D98"/>
    <mergeCell ref="B99:D99"/>
    <mergeCell ref="B100:D100"/>
    <mergeCell ref="B101:D101"/>
    <mergeCell ref="B102:D102"/>
    <mergeCell ref="B103:D103"/>
    <mergeCell ref="A104:D104"/>
    <mergeCell ref="B105:D105"/>
    <mergeCell ref="B106:D106"/>
    <mergeCell ref="B107:D107"/>
    <mergeCell ref="B108:D108"/>
    <mergeCell ref="B109:D109"/>
    <mergeCell ref="B110:D110"/>
    <mergeCell ref="B111:D111"/>
    <mergeCell ref="B112:D112"/>
    <mergeCell ref="B113:D113"/>
    <mergeCell ref="B114:D114"/>
    <mergeCell ref="A115:D115"/>
    <mergeCell ref="B121:D121"/>
    <mergeCell ref="B122:D122"/>
    <mergeCell ref="B123:D123"/>
    <mergeCell ref="B124:D124"/>
    <mergeCell ref="B116:D116"/>
    <mergeCell ref="B117:D117"/>
    <mergeCell ref="B118:D118"/>
    <mergeCell ref="B119:D119"/>
    <mergeCell ref="B120:D120"/>
  </mergeCells>
  <conditionalFormatting sqref="K116:K124 K96:K114">
    <cfRule type="cellIs" dxfId="2" priority="1" stopIfTrue="1" operator="equal">
      <formula>"NS"</formula>
    </cfRule>
  </conditionalFormatting>
  <dataValidations count="1">
    <dataValidation errorStyle="warning" allowBlank="1" sqref="A89:B89 L89:IV89 D92:IV92 G90:IV91 A1:XFD88 A90:C92 A93:XFD124"/>
  </dataValidations>
  <pageMargins left="0.7" right="0.7" top="0.75" bottom="0.75" header="0.51180555555555596" footer="0.51180555555555596"/>
  <pageSetup paperSize="9" firstPageNumber="0" orientation="portrait" useFirstPageNumber="1" horizontalDpi="300" verticalDpi="300"/>
  <headerFooter alignWithMargins="0"/>
</worksheet>
</file>

<file path=xl/worksheets/sheet17.xml><?xml version="1.0" encoding="utf-8"?>
<worksheet xmlns="http://schemas.openxmlformats.org/spreadsheetml/2006/main" xmlns:r="http://schemas.openxmlformats.org/officeDocument/2006/relationships">
  <dimension ref="A1:Y124"/>
  <sheetViews>
    <sheetView topLeftCell="A67" zoomScale="70" zoomScaleNormal="70" workbookViewId="0">
      <selection activeCell="A84" sqref="A84:K84"/>
    </sheetView>
  </sheetViews>
  <sheetFormatPr defaultColWidth="9.140625" defaultRowHeight="15.75"/>
  <cols>
    <col min="1" max="1" width="9.140625" style="31" customWidth="1"/>
    <col min="2" max="2" width="13.42578125" style="31" customWidth="1"/>
    <col min="3" max="3" width="14.5703125" style="60" customWidth="1"/>
    <col min="4" max="4" width="9.140625" style="61" customWidth="1"/>
    <col min="5" max="5" width="5" style="61" customWidth="1"/>
    <col min="6" max="6" width="5.85546875" style="61" customWidth="1"/>
    <col min="7" max="7" width="6.42578125" style="61" customWidth="1"/>
    <col min="8" max="9" width="6.5703125" style="61" customWidth="1"/>
    <col min="10" max="25" width="9.140625" style="61" customWidth="1"/>
    <col min="26" max="16384" width="9.140625" style="31"/>
  </cols>
  <sheetData>
    <row r="1" spans="1:25" ht="15.75" customHeight="1">
      <c r="D1" s="469" t="s">
        <v>423</v>
      </c>
      <c r="E1" s="469"/>
      <c r="F1" s="469"/>
      <c r="G1" s="469"/>
      <c r="H1" s="469"/>
      <c r="I1" s="469"/>
      <c r="J1" s="469"/>
      <c r="K1" s="469" t="s">
        <v>424</v>
      </c>
      <c r="L1" s="469"/>
      <c r="M1" s="469"/>
      <c r="N1" s="469"/>
      <c r="O1" s="469"/>
      <c r="P1" s="469"/>
      <c r="Q1" s="469"/>
      <c r="R1" s="469"/>
      <c r="S1" s="469"/>
      <c r="T1" s="469" t="s">
        <v>425</v>
      </c>
      <c r="U1" s="469"/>
      <c r="V1" s="469"/>
      <c r="W1" s="469"/>
      <c r="X1" s="469"/>
      <c r="Y1" s="469"/>
    </row>
    <row r="2" spans="1:25" ht="409.5" hidden="1">
      <c r="D2" s="62" t="s">
        <v>426</v>
      </c>
      <c r="E2" s="62" t="s">
        <v>427</v>
      </c>
      <c r="F2" s="62" t="s">
        <v>428</v>
      </c>
      <c r="G2" s="62" t="s">
        <v>429</v>
      </c>
      <c r="H2" s="62" t="s">
        <v>430</v>
      </c>
      <c r="I2" s="62" t="s">
        <v>431</v>
      </c>
      <c r="J2" s="62" t="s">
        <v>432</v>
      </c>
      <c r="K2" s="62" t="s">
        <v>433</v>
      </c>
      <c r="L2" s="67" t="s">
        <v>434</v>
      </c>
      <c r="M2" s="68" t="s">
        <v>435</v>
      </c>
      <c r="N2" s="68" t="s">
        <v>436</v>
      </c>
      <c r="O2" s="68" t="s">
        <v>437</v>
      </c>
      <c r="P2" s="68" t="s">
        <v>438</v>
      </c>
      <c r="Q2" s="68" t="s">
        <v>439</v>
      </c>
      <c r="R2" s="68" t="s">
        <v>440</v>
      </c>
      <c r="S2" s="68" t="s">
        <v>441</v>
      </c>
      <c r="T2" s="62" t="s">
        <v>442</v>
      </c>
      <c r="U2" s="62" t="s">
        <v>443</v>
      </c>
      <c r="V2" s="62" t="s">
        <v>444</v>
      </c>
      <c r="W2" s="62" t="s">
        <v>445</v>
      </c>
      <c r="X2" s="68" t="s">
        <v>446</v>
      </c>
      <c r="Y2" s="62" t="s">
        <v>447</v>
      </c>
    </row>
    <row r="3" spans="1:25" ht="15">
      <c r="A3" s="63" t="s">
        <v>448</v>
      </c>
      <c r="B3" s="64" t="s">
        <v>1</v>
      </c>
      <c r="C3" s="63" t="s">
        <v>115</v>
      </c>
      <c r="D3" s="65">
        <v>1</v>
      </c>
      <c r="E3" s="65">
        <v>2</v>
      </c>
      <c r="F3" s="65">
        <v>3</v>
      </c>
      <c r="G3" s="65">
        <v>4</v>
      </c>
      <c r="H3" s="65">
        <v>5</v>
      </c>
      <c r="I3" s="65">
        <v>6</v>
      </c>
      <c r="J3" s="65">
        <v>7</v>
      </c>
      <c r="K3" s="65">
        <v>1</v>
      </c>
      <c r="L3" s="65">
        <v>2</v>
      </c>
      <c r="M3" s="65">
        <v>3</v>
      </c>
      <c r="N3" s="65">
        <v>4</v>
      </c>
      <c r="O3" s="65">
        <v>5</v>
      </c>
      <c r="P3" s="65">
        <v>6</v>
      </c>
      <c r="Q3" s="65">
        <v>7</v>
      </c>
      <c r="R3" s="65">
        <v>8</v>
      </c>
      <c r="S3" s="65">
        <v>9</v>
      </c>
      <c r="T3" s="65">
        <v>1</v>
      </c>
      <c r="U3" s="65">
        <v>2</v>
      </c>
      <c r="V3" s="65">
        <v>3</v>
      </c>
      <c r="W3" s="65">
        <v>4</v>
      </c>
      <c r="X3" s="65">
        <v>5</v>
      </c>
      <c r="Y3" s="65">
        <v>6</v>
      </c>
    </row>
    <row r="4" spans="1:25">
      <c r="A4" s="60">
        <v>1</v>
      </c>
      <c r="B4" s="31" t="str">
        <f>'STUDENT-LIST'!B2</f>
        <v>478CS20001</v>
      </c>
      <c r="C4" s="60" t="str">
        <f>'STUDENT-LIST'!C2</f>
        <v>Anusha Acharya</v>
      </c>
      <c r="D4" s="66">
        <v>5</v>
      </c>
      <c r="E4" s="66">
        <v>5</v>
      </c>
      <c r="F4" s="66">
        <v>5</v>
      </c>
      <c r="G4" s="66">
        <v>5</v>
      </c>
      <c r="H4" s="66">
        <v>5</v>
      </c>
      <c r="I4" s="66">
        <v>5</v>
      </c>
      <c r="J4" s="66">
        <v>5</v>
      </c>
      <c r="K4" s="66">
        <v>5</v>
      </c>
      <c r="L4" s="66">
        <v>5</v>
      </c>
      <c r="M4" s="66">
        <v>5</v>
      </c>
      <c r="N4" s="66">
        <v>5</v>
      </c>
      <c r="O4" s="66">
        <v>5</v>
      </c>
      <c r="P4" s="66">
        <v>5</v>
      </c>
      <c r="Q4" s="66">
        <v>5</v>
      </c>
      <c r="R4" s="66">
        <v>5</v>
      </c>
      <c r="S4" s="66">
        <v>5</v>
      </c>
      <c r="T4" s="66">
        <v>5</v>
      </c>
      <c r="U4" s="66">
        <v>5</v>
      </c>
      <c r="V4" s="66">
        <v>5</v>
      </c>
      <c r="W4" s="66">
        <v>5</v>
      </c>
      <c r="X4" s="66">
        <v>5</v>
      </c>
      <c r="Y4" s="66">
        <v>5</v>
      </c>
    </row>
    <row r="5" spans="1:25">
      <c r="A5" s="60">
        <v>2</v>
      </c>
      <c r="B5" s="31" t="str">
        <f>'STUDENT-LIST'!B3</f>
        <v>478CS20002</v>
      </c>
      <c r="C5" s="60" t="str">
        <f>'STUDENT-LIST'!C3</f>
        <v>John Ratan Menezes</v>
      </c>
      <c r="D5" s="66">
        <v>0</v>
      </c>
      <c r="E5" s="66">
        <v>0</v>
      </c>
      <c r="F5" s="66">
        <v>0</v>
      </c>
      <c r="G5" s="66">
        <v>0</v>
      </c>
      <c r="H5" s="66">
        <v>0</v>
      </c>
      <c r="I5" s="66">
        <v>0</v>
      </c>
      <c r="J5" s="66">
        <v>0</v>
      </c>
      <c r="K5" s="66">
        <v>0</v>
      </c>
      <c r="L5" s="66">
        <v>0</v>
      </c>
      <c r="M5" s="66">
        <v>0</v>
      </c>
      <c r="N5" s="66">
        <v>0</v>
      </c>
      <c r="O5" s="66">
        <v>0</v>
      </c>
      <c r="P5" s="66">
        <v>0</v>
      </c>
      <c r="Q5" s="66">
        <v>0</v>
      </c>
      <c r="R5" s="66">
        <v>0</v>
      </c>
      <c r="S5" s="66">
        <v>0</v>
      </c>
      <c r="T5" s="66">
        <v>0</v>
      </c>
      <c r="U5" s="66">
        <v>0</v>
      </c>
      <c r="V5" s="66">
        <v>0</v>
      </c>
      <c r="W5" s="66">
        <v>0</v>
      </c>
      <c r="X5" s="66">
        <v>0</v>
      </c>
      <c r="Y5" s="66">
        <v>0</v>
      </c>
    </row>
    <row r="6" spans="1:25">
      <c r="A6" s="60">
        <v>3</v>
      </c>
      <c r="B6" s="31" t="str">
        <f>'STUDENT-LIST'!B4</f>
        <v>478CS20003</v>
      </c>
      <c r="C6" s="60" t="str">
        <f>'STUDENT-LIST'!C4</f>
        <v>Kiran G Shat</v>
      </c>
      <c r="D6" s="66">
        <v>0</v>
      </c>
      <c r="E6" s="66">
        <v>0</v>
      </c>
      <c r="F6" s="66">
        <v>0</v>
      </c>
      <c r="G6" s="66">
        <v>0</v>
      </c>
      <c r="H6" s="66">
        <v>0</v>
      </c>
      <c r="I6" s="66">
        <v>0</v>
      </c>
      <c r="J6" s="66">
        <v>0</v>
      </c>
      <c r="K6" s="66">
        <v>0</v>
      </c>
      <c r="L6" s="66">
        <v>0</v>
      </c>
      <c r="M6" s="66">
        <v>0</v>
      </c>
      <c r="N6" s="66">
        <v>0</v>
      </c>
      <c r="O6" s="66">
        <v>0</v>
      </c>
      <c r="P6" s="66">
        <v>0</v>
      </c>
      <c r="Q6" s="66">
        <v>0</v>
      </c>
      <c r="R6" s="66">
        <v>0</v>
      </c>
      <c r="S6" s="66">
        <v>0</v>
      </c>
      <c r="T6" s="66">
        <v>0</v>
      </c>
      <c r="U6" s="66">
        <v>0</v>
      </c>
      <c r="V6" s="66">
        <v>0</v>
      </c>
      <c r="W6" s="66">
        <v>0</v>
      </c>
      <c r="X6" s="66">
        <v>0</v>
      </c>
      <c r="Y6" s="66">
        <v>0</v>
      </c>
    </row>
    <row r="7" spans="1:25">
      <c r="A7" s="60">
        <v>4</v>
      </c>
      <c r="B7" s="31" t="str">
        <f>'STUDENT-LIST'!B5</f>
        <v>478CS20004</v>
      </c>
      <c r="C7" s="60" t="str">
        <f>'STUDENT-LIST'!C5</f>
        <v>Mohammed Aman</v>
      </c>
      <c r="D7" s="66">
        <v>0</v>
      </c>
      <c r="E7" s="66">
        <v>0</v>
      </c>
      <c r="F7" s="66">
        <v>0</v>
      </c>
      <c r="G7" s="66">
        <v>0</v>
      </c>
      <c r="H7" s="66">
        <v>0</v>
      </c>
      <c r="I7" s="66">
        <v>0</v>
      </c>
      <c r="J7" s="66">
        <v>0</v>
      </c>
      <c r="K7" s="66">
        <v>0</v>
      </c>
      <c r="L7" s="66">
        <v>0</v>
      </c>
      <c r="M7" s="66">
        <v>0</v>
      </c>
      <c r="N7" s="66">
        <v>0</v>
      </c>
      <c r="O7" s="66">
        <v>0</v>
      </c>
      <c r="P7" s="66">
        <v>0</v>
      </c>
      <c r="Q7" s="66">
        <v>0</v>
      </c>
      <c r="R7" s="66">
        <v>0</v>
      </c>
      <c r="S7" s="66">
        <v>0</v>
      </c>
      <c r="T7" s="66">
        <v>0</v>
      </c>
      <c r="U7" s="66">
        <v>0</v>
      </c>
      <c r="V7" s="66">
        <v>0</v>
      </c>
      <c r="W7" s="66">
        <v>0</v>
      </c>
      <c r="X7" s="66">
        <v>0</v>
      </c>
      <c r="Y7" s="66">
        <v>0</v>
      </c>
    </row>
    <row r="8" spans="1:25">
      <c r="A8" s="60">
        <v>5</v>
      </c>
      <c r="B8" s="31" t="str">
        <f>'STUDENT-LIST'!B6</f>
        <v>478CS20005</v>
      </c>
      <c r="C8" s="60" t="str">
        <f>'STUDENT-LIST'!C6</f>
        <v>Sachin Bhat</v>
      </c>
      <c r="D8" s="66">
        <v>0</v>
      </c>
      <c r="E8" s="66">
        <v>0</v>
      </c>
      <c r="F8" s="66">
        <v>0</v>
      </c>
      <c r="G8" s="66">
        <v>0</v>
      </c>
      <c r="H8" s="66">
        <v>0</v>
      </c>
      <c r="I8" s="66">
        <v>0</v>
      </c>
      <c r="J8" s="66">
        <v>0</v>
      </c>
      <c r="K8" s="66">
        <v>0</v>
      </c>
      <c r="L8" s="66">
        <v>0</v>
      </c>
      <c r="M8" s="66">
        <v>0</v>
      </c>
      <c r="N8" s="66">
        <v>0</v>
      </c>
      <c r="O8" s="66">
        <v>0</v>
      </c>
      <c r="P8" s="66">
        <v>0</v>
      </c>
      <c r="Q8" s="66">
        <v>0</v>
      </c>
      <c r="R8" s="66">
        <v>0</v>
      </c>
      <c r="S8" s="66">
        <v>0</v>
      </c>
      <c r="T8" s="66">
        <v>0</v>
      </c>
      <c r="U8" s="66">
        <v>0</v>
      </c>
      <c r="V8" s="66">
        <v>0</v>
      </c>
      <c r="W8" s="66">
        <v>0</v>
      </c>
      <c r="X8" s="66">
        <v>0</v>
      </c>
      <c r="Y8" s="66">
        <v>0</v>
      </c>
    </row>
    <row r="9" spans="1:25">
      <c r="A9" s="60">
        <v>6</v>
      </c>
      <c r="B9" s="31" t="str">
        <f>'STUDENT-LIST'!B7</f>
        <v>478CS20006</v>
      </c>
      <c r="C9" s="60" t="str">
        <f>'STUDENT-LIST'!C7</f>
        <v>Sooraj Kumar</v>
      </c>
      <c r="D9" s="66">
        <v>0</v>
      </c>
      <c r="E9" s="66">
        <v>0</v>
      </c>
      <c r="F9" s="66">
        <v>0</v>
      </c>
      <c r="G9" s="66">
        <v>0</v>
      </c>
      <c r="H9" s="66">
        <v>0</v>
      </c>
      <c r="I9" s="66">
        <v>0</v>
      </c>
      <c r="J9" s="66">
        <v>0</v>
      </c>
      <c r="K9" s="66">
        <v>0</v>
      </c>
      <c r="L9" s="66">
        <v>0</v>
      </c>
      <c r="M9" s="66">
        <v>0</v>
      </c>
      <c r="N9" s="66">
        <v>0</v>
      </c>
      <c r="O9" s="66">
        <v>0</v>
      </c>
      <c r="P9" s="66">
        <v>0</v>
      </c>
      <c r="Q9" s="66">
        <v>0</v>
      </c>
      <c r="R9" s="66">
        <v>0</v>
      </c>
      <c r="S9" s="66">
        <v>0</v>
      </c>
      <c r="T9" s="66">
        <v>0</v>
      </c>
      <c r="U9" s="66">
        <v>0</v>
      </c>
      <c r="V9" s="66">
        <v>0</v>
      </c>
      <c r="W9" s="66">
        <v>0</v>
      </c>
      <c r="X9" s="66">
        <v>0</v>
      </c>
      <c r="Y9" s="66">
        <v>0</v>
      </c>
    </row>
    <row r="10" spans="1:25">
      <c r="A10" s="60">
        <v>7</v>
      </c>
      <c r="B10" s="31">
        <f>'STUDENT-LIST'!B8</f>
        <v>0</v>
      </c>
      <c r="C10" s="60">
        <f>'STUDENT-LIST'!C8</f>
        <v>0</v>
      </c>
      <c r="D10" s="66">
        <v>0</v>
      </c>
      <c r="E10" s="66">
        <v>0</v>
      </c>
      <c r="F10" s="66">
        <v>0</v>
      </c>
      <c r="G10" s="66">
        <v>0</v>
      </c>
      <c r="H10" s="66">
        <v>0</v>
      </c>
      <c r="I10" s="66">
        <v>0</v>
      </c>
      <c r="J10" s="66">
        <v>0</v>
      </c>
      <c r="K10" s="66">
        <v>0</v>
      </c>
      <c r="L10" s="66">
        <v>0</v>
      </c>
      <c r="M10" s="66">
        <v>0</v>
      </c>
      <c r="N10" s="66">
        <v>0</v>
      </c>
      <c r="O10" s="66">
        <v>0</v>
      </c>
      <c r="P10" s="66">
        <v>0</v>
      </c>
      <c r="Q10" s="66">
        <v>0</v>
      </c>
      <c r="R10" s="66">
        <v>0</v>
      </c>
      <c r="S10" s="66">
        <v>0</v>
      </c>
      <c r="T10" s="66">
        <v>0</v>
      </c>
      <c r="U10" s="66">
        <v>0</v>
      </c>
      <c r="V10" s="66">
        <v>0</v>
      </c>
      <c r="W10" s="66">
        <v>0</v>
      </c>
      <c r="X10" s="66">
        <v>0</v>
      </c>
      <c r="Y10" s="66">
        <v>0</v>
      </c>
    </row>
    <row r="11" spans="1:25">
      <c r="A11" s="60">
        <v>8</v>
      </c>
      <c r="B11" s="31">
        <f>'STUDENT-LIST'!B15</f>
        <v>0</v>
      </c>
      <c r="C11" s="60">
        <f>'STUDENT-LIST'!C15</f>
        <v>0</v>
      </c>
      <c r="D11" s="66">
        <v>0</v>
      </c>
      <c r="E11" s="66">
        <v>0</v>
      </c>
      <c r="F11" s="66">
        <v>0</v>
      </c>
      <c r="G11" s="66">
        <v>0</v>
      </c>
      <c r="H11" s="66">
        <v>0</v>
      </c>
      <c r="I11" s="66">
        <v>0</v>
      </c>
      <c r="J11" s="66">
        <v>0</v>
      </c>
      <c r="K11" s="66">
        <v>0</v>
      </c>
      <c r="L11" s="66">
        <v>0</v>
      </c>
      <c r="M11" s="66">
        <v>0</v>
      </c>
      <c r="N11" s="66">
        <v>0</v>
      </c>
      <c r="O11" s="66">
        <v>0</v>
      </c>
      <c r="P11" s="66">
        <v>0</v>
      </c>
      <c r="Q11" s="66">
        <v>0</v>
      </c>
      <c r="R11" s="66">
        <v>0</v>
      </c>
      <c r="S11" s="66">
        <v>0</v>
      </c>
      <c r="T11" s="66">
        <v>0</v>
      </c>
      <c r="U11" s="66">
        <v>0</v>
      </c>
      <c r="V11" s="66">
        <v>0</v>
      </c>
      <c r="W11" s="66">
        <v>0</v>
      </c>
      <c r="X11" s="66">
        <v>0</v>
      </c>
      <c r="Y11" s="66">
        <v>0</v>
      </c>
    </row>
    <row r="12" spans="1:25">
      <c r="A12" s="60">
        <v>9</v>
      </c>
      <c r="B12" s="31">
        <f>'STUDENT-LIST'!B16</f>
        <v>0</v>
      </c>
      <c r="C12" s="60">
        <f>'STUDENT-LIST'!C16</f>
        <v>0</v>
      </c>
      <c r="D12" s="66">
        <v>0</v>
      </c>
      <c r="E12" s="66">
        <v>0</v>
      </c>
      <c r="F12" s="66">
        <v>0</v>
      </c>
      <c r="G12" s="66">
        <v>0</v>
      </c>
      <c r="H12" s="66">
        <v>0</v>
      </c>
      <c r="I12" s="66">
        <v>0</v>
      </c>
      <c r="J12" s="66">
        <v>0</v>
      </c>
      <c r="K12" s="66">
        <v>0</v>
      </c>
      <c r="L12" s="66">
        <v>0</v>
      </c>
      <c r="M12" s="66">
        <v>0</v>
      </c>
      <c r="N12" s="66">
        <v>0</v>
      </c>
      <c r="O12" s="66">
        <v>0</v>
      </c>
      <c r="P12" s="66">
        <v>0</v>
      </c>
      <c r="Q12" s="66">
        <v>0</v>
      </c>
      <c r="R12" s="66">
        <v>0</v>
      </c>
      <c r="S12" s="66">
        <v>0</v>
      </c>
      <c r="T12" s="66">
        <v>0</v>
      </c>
      <c r="U12" s="66">
        <v>0</v>
      </c>
      <c r="V12" s="66">
        <v>0</v>
      </c>
      <c r="W12" s="66">
        <v>0</v>
      </c>
      <c r="X12" s="66">
        <v>0</v>
      </c>
      <c r="Y12" s="66">
        <v>0</v>
      </c>
    </row>
    <row r="13" spans="1:25">
      <c r="A13" s="60">
        <v>10</v>
      </c>
      <c r="B13" s="31">
        <f>'STUDENT-LIST'!B17</f>
        <v>0</v>
      </c>
      <c r="C13" s="60">
        <f>'STUDENT-LIST'!C17</f>
        <v>0</v>
      </c>
      <c r="D13" s="66">
        <v>0</v>
      </c>
      <c r="E13" s="66">
        <v>0</v>
      </c>
      <c r="F13" s="66">
        <v>0</v>
      </c>
      <c r="G13" s="66">
        <v>0</v>
      </c>
      <c r="H13" s="66">
        <v>0</v>
      </c>
      <c r="I13" s="66">
        <v>0</v>
      </c>
      <c r="J13" s="66">
        <v>0</v>
      </c>
      <c r="K13" s="66">
        <v>0</v>
      </c>
      <c r="L13" s="66">
        <v>0</v>
      </c>
      <c r="M13" s="66">
        <v>0</v>
      </c>
      <c r="N13" s="66">
        <v>0</v>
      </c>
      <c r="O13" s="66">
        <v>0</v>
      </c>
      <c r="P13" s="66">
        <v>0</v>
      </c>
      <c r="Q13" s="66">
        <v>0</v>
      </c>
      <c r="R13" s="66">
        <v>0</v>
      </c>
      <c r="S13" s="66">
        <v>0</v>
      </c>
      <c r="T13" s="66">
        <v>0</v>
      </c>
      <c r="U13" s="66">
        <v>0</v>
      </c>
      <c r="V13" s="66">
        <v>0</v>
      </c>
      <c r="W13" s="66">
        <v>0</v>
      </c>
      <c r="X13" s="66">
        <v>0</v>
      </c>
      <c r="Y13" s="66">
        <v>0</v>
      </c>
    </row>
    <row r="14" spans="1:25">
      <c r="A14" s="60">
        <v>11</v>
      </c>
      <c r="B14" s="31">
        <f>'STUDENT-LIST'!B39</f>
        <v>0</v>
      </c>
      <c r="C14" s="60">
        <f>'STUDENT-LIST'!C39</f>
        <v>0</v>
      </c>
      <c r="D14" s="66">
        <v>0</v>
      </c>
      <c r="E14" s="66">
        <v>0</v>
      </c>
      <c r="F14" s="66">
        <v>0</v>
      </c>
      <c r="G14" s="66">
        <v>0</v>
      </c>
      <c r="H14" s="66">
        <v>0</v>
      </c>
      <c r="I14" s="66">
        <v>0</v>
      </c>
      <c r="J14" s="66">
        <v>0</v>
      </c>
      <c r="K14" s="66">
        <v>0</v>
      </c>
      <c r="L14" s="66">
        <v>0</v>
      </c>
      <c r="M14" s="66">
        <v>0</v>
      </c>
      <c r="N14" s="66">
        <v>0</v>
      </c>
      <c r="O14" s="66">
        <v>0</v>
      </c>
      <c r="P14" s="66">
        <v>0</v>
      </c>
      <c r="Q14" s="66">
        <v>0</v>
      </c>
      <c r="R14" s="66">
        <v>0</v>
      </c>
      <c r="S14" s="66">
        <v>0</v>
      </c>
      <c r="T14" s="66">
        <v>0</v>
      </c>
      <c r="U14" s="66">
        <v>0</v>
      </c>
      <c r="V14" s="66">
        <v>0</v>
      </c>
      <c r="W14" s="66">
        <v>0</v>
      </c>
      <c r="X14" s="66">
        <v>0</v>
      </c>
      <c r="Y14" s="66">
        <v>0</v>
      </c>
    </row>
    <row r="15" spans="1:25">
      <c r="A15" s="60">
        <v>12</v>
      </c>
      <c r="B15" s="31">
        <f>'STUDENT-LIST'!B40</f>
        <v>0</v>
      </c>
      <c r="C15" s="60">
        <f>'STUDENT-LIST'!C40</f>
        <v>0</v>
      </c>
      <c r="D15" s="66">
        <v>0</v>
      </c>
      <c r="E15" s="66">
        <v>0</v>
      </c>
      <c r="F15" s="66">
        <v>0</v>
      </c>
      <c r="G15" s="66">
        <v>0</v>
      </c>
      <c r="H15" s="66">
        <v>0</v>
      </c>
      <c r="I15" s="66">
        <v>0</v>
      </c>
      <c r="J15" s="66">
        <v>0</v>
      </c>
      <c r="K15" s="66">
        <v>0</v>
      </c>
      <c r="L15" s="66">
        <v>0</v>
      </c>
      <c r="M15" s="66">
        <v>0</v>
      </c>
      <c r="N15" s="66">
        <v>0</v>
      </c>
      <c r="O15" s="66">
        <v>0</v>
      </c>
      <c r="P15" s="66">
        <v>0</v>
      </c>
      <c r="Q15" s="66">
        <v>0</v>
      </c>
      <c r="R15" s="66">
        <v>0</v>
      </c>
      <c r="S15" s="66">
        <v>0</v>
      </c>
      <c r="T15" s="66">
        <v>0</v>
      </c>
      <c r="U15" s="66">
        <v>0</v>
      </c>
      <c r="V15" s="66">
        <v>0</v>
      </c>
      <c r="W15" s="66">
        <v>0</v>
      </c>
      <c r="X15" s="66">
        <v>0</v>
      </c>
      <c r="Y15" s="66">
        <v>0</v>
      </c>
    </row>
    <row r="16" spans="1:25">
      <c r="A16" s="60">
        <v>13</v>
      </c>
      <c r="B16" s="31">
        <f>'STUDENT-LIST'!B41</f>
        <v>0</v>
      </c>
      <c r="C16" s="60">
        <f>'STUDENT-LIST'!C41</f>
        <v>0</v>
      </c>
      <c r="D16" s="66">
        <v>0</v>
      </c>
      <c r="E16" s="66">
        <v>0</v>
      </c>
      <c r="F16" s="66">
        <v>0</v>
      </c>
      <c r="G16" s="66">
        <v>0</v>
      </c>
      <c r="H16" s="66">
        <v>0</v>
      </c>
      <c r="I16" s="66">
        <v>0</v>
      </c>
      <c r="J16" s="66">
        <v>0</v>
      </c>
      <c r="K16" s="66">
        <v>0</v>
      </c>
      <c r="L16" s="66">
        <v>0</v>
      </c>
      <c r="M16" s="66">
        <v>0</v>
      </c>
      <c r="N16" s="66">
        <v>0</v>
      </c>
      <c r="O16" s="66">
        <v>0</v>
      </c>
      <c r="P16" s="66">
        <v>0</v>
      </c>
      <c r="Q16" s="66">
        <v>0</v>
      </c>
      <c r="R16" s="66">
        <v>0</v>
      </c>
      <c r="S16" s="66">
        <v>0</v>
      </c>
      <c r="T16" s="66">
        <v>0</v>
      </c>
      <c r="U16" s="66">
        <v>0</v>
      </c>
      <c r="V16" s="66">
        <v>0</v>
      </c>
      <c r="W16" s="66">
        <v>0</v>
      </c>
      <c r="X16" s="66">
        <v>0</v>
      </c>
      <c r="Y16" s="66">
        <v>0</v>
      </c>
    </row>
    <row r="17" spans="1:25">
      <c r="A17" s="60">
        <v>14</v>
      </c>
      <c r="B17" s="31">
        <f>'STUDENT-LIST'!B42</f>
        <v>0</v>
      </c>
      <c r="C17" s="60">
        <f>'STUDENT-LIST'!C42</f>
        <v>0</v>
      </c>
      <c r="D17" s="66">
        <v>0</v>
      </c>
      <c r="E17" s="66">
        <v>0</v>
      </c>
      <c r="F17" s="66">
        <v>0</v>
      </c>
      <c r="G17" s="66">
        <v>0</v>
      </c>
      <c r="H17" s="66">
        <v>0</v>
      </c>
      <c r="I17" s="66">
        <v>0</v>
      </c>
      <c r="J17" s="66">
        <v>0</v>
      </c>
      <c r="K17" s="66">
        <v>0</v>
      </c>
      <c r="L17" s="66">
        <v>0</v>
      </c>
      <c r="M17" s="66">
        <v>0</v>
      </c>
      <c r="N17" s="66">
        <v>0</v>
      </c>
      <c r="O17" s="66">
        <v>0</v>
      </c>
      <c r="P17" s="66">
        <v>0</v>
      </c>
      <c r="Q17" s="66">
        <v>0</v>
      </c>
      <c r="R17" s="66">
        <v>0</v>
      </c>
      <c r="S17" s="66">
        <v>0</v>
      </c>
      <c r="T17" s="66">
        <v>0</v>
      </c>
      <c r="U17" s="66">
        <v>0</v>
      </c>
      <c r="V17" s="66">
        <v>0</v>
      </c>
      <c r="W17" s="66">
        <v>0</v>
      </c>
      <c r="X17" s="66">
        <v>0</v>
      </c>
      <c r="Y17" s="66">
        <v>0</v>
      </c>
    </row>
    <row r="18" spans="1:25">
      <c r="A18" s="60">
        <v>15</v>
      </c>
      <c r="B18" s="31">
        <f>'STUDENT-LIST'!B43</f>
        <v>0</v>
      </c>
      <c r="C18" s="60">
        <f>'STUDENT-LIST'!C43</f>
        <v>0</v>
      </c>
      <c r="D18" s="66">
        <v>0</v>
      </c>
      <c r="E18" s="66">
        <v>0</v>
      </c>
      <c r="F18" s="66">
        <v>0</v>
      </c>
      <c r="G18" s="66">
        <v>0</v>
      </c>
      <c r="H18" s="66">
        <v>0</v>
      </c>
      <c r="I18" s="66">
        <v>0</v>
      </c>
      <c r="J18" s="66">
        <v>0</v>
      </c>
      <c r="K18" s="66">
        <v>0</v>
      </c>
      <c r="L18" s="66">
        <v>0</v>
      </c>
      <c r="M18" s="66">
        <v>0</v>
      </c>
      <c r="N18" s="66">
        <v>0</v>
      </c>
      <c r="O18" s="66">
        <v>0</v>
      </c>
      <c r="P18" s="66">
        <v>0</v>
      </c>
      <c r="Q18" s="66">
        <v>0</v>
      </c>
      <c r="R18" s="66">
        <v>0</v>
      </c>
      <c r="S18" s="66">
        <v>0</v>
      </c>
      <c r="T18" s="66">
        <v>0</v>
      </c>
      <c r="U18" s="66">
        <v>0</v>
      </c>
      <c r="V18" s="66">
        <v>0</v>
      </c>
      <c r="W18" s="66">
        <v>0</v>
      </c>
      <c r="X18" s="66">
        <v>0</v>
      </c>
      <c r="Y18" s="66">
        <v>0</v>
      </c>
    </row>
    <row r="19" spans="1:25">
      <c r="A19" s="60">
        <v>16</v>
      </c>
      <c r="B19" s="31">
        <f>'STUDENT-LIST'!B44</f>
        <v>0</v>
      </c>
      <c r="C19" s="60">
        <f>'STUDENT-LIST'!C44</f>
        <v>0</v>
      </c>
      <c r="D19" s="66">
        <v>0</v>
      </c>
      <c r="E19" s="66">
        <v>0</v>
      </c>
      <c r="F19" s="66">
        <v>0</v>
      </c>
      <c r="G19" s="66">
        <v>0</v>
      </c>
      <c r="H19" s="66">
        <v>0</v>
      </c>
      <c r="I19" s="66">
        <v>0</v>
      </c>
      <c r="J19" s="66">
        <v>0</v>
      </c>
      <c r="K19" s="66">
        <v>0</v>
      </c>
      <c r="L19" s="66">
        <v>0</v>
      </c>
      <c r="M19" s="66">
        <v>0</v>
      </c>
      <c r="N19" s="66">
        <v>0</v>
      </c>
      <c r="O19" s="66">
        <v>0</v>
      </c>
      <c r="P19" s="66">
        <v>0</v>
      </c>
      <c r="Q19" s="66">
        <v>0</v>
      </c>
      <c r="R19" s="66">
        <v>0</v>
      </c>
      <c r="S19" s="66">
        <v>0</v>
      </c>
      <c r="T19" s="66">
        <v>0</v>
      </c>
      <c r="U19" s="66">
        <v>0</v>
      </c>
      <c r="V19" s="66">
        <v>0</v>
      </c>
      <c r="W19" s="66">
        <v>0</v>
      </c>
      <c r="X19" s="66">
        <v>0</v>
      </c>
      <c r="Y19" s="66">
        <v>0</v>
      </c>
    </row>
    <row r="20" spans="1:25">
      <c r="A20" s="60">
        <v>17</v>
      </c>
      <c r="B20" s="31">
        <f>'STUDENT-LIST'!B45</f>
        <v>0</v>
      </c>
      <c r="C20" s="60">
        <f>'STUDENT-LIST'!C45</f>
        <v>0</v>
      </c>
      <c r="D20" s="66">
        <v>0</v>
      </c>
      <c r="E20" s="66">
        <v>0</v>
      </c>
      <c r="F20" s="66">
        <v>0</v>
      </c>
      <c r="G20" s="66">
        <v>0</v>
      </c>
      <c r="H20" s="66">
        <v>0</v>
      </c>
      <c r="I20" s="66">
        <v>0</v>
      </c>
      <c r="J20" s="66">
        <v>0</v>
      </c>
      <c r="K20" s="66">
        <v>0</v>
      </c>
      <c r="L20" s="66">
        <v>0</v>
      </c>
      <c r="M20" s="66">
        <v>0</v>
      </c>
      <c r="N20" s="66">
        <v>0</v>
      </c>
      <c r="O20" s="66">
        <v>0</v>
      </c>
      <c r="P20" s="66">
        <v>0</v>
      </c>
      <c r="Q20" s="66">
        <v>0</v>
      </c>
      <c r="R20" s="66">
        <v>0</v>
      </c>
      <c r="S20" s="66">
        <v>0</v>
      </c>
      <c r="T20" s="66">
        <v>0</v>
      </c>
      <c r="U20" s="66">
        <v>0</v>
      </c>
      <c r="V20" s="66">
        <v>0</v>
      </c>
      <c r="W20" s="66">
        <v>0</v>
      </c>
      <c r="X20" s="66">
        <v>0</v>
      </c>
      <c r="Y20" s="66">
        <v>0</v>
      </c>
    </row>
    <row r="21" spans="1:25">
      <c r="A21" s="60">
        <v>18</v>
      </c>
      <c r="B21" s="31">
        <f>'STUDENT-LIST'!B46</f>
        <v>0</v>
      </c>
      <c r="C21" s="60">
        <f>'STUDENT-LIST'!C46</f>
        <v>0</v>
      </c>
      <c r="D21" s="66">
        <v>0</v>
      </c>
      <c r="E21" s="66">
        <v>0</v>
      </c>
      <c r="F21" s="66">
        <v>0</v>
      </c>
      <c r="G21" s="66">
        <v>0</v>
      </c>
      <c r="H21" s="66">
        <v>0</v>
      </c>
      <c r="I21" s="66">
        <v>0</v>
      </c>
      <c r="J21" s="66">
        <v>0</v>
      </c>
      <c r="K21" s="66">
        <v>0</v>
      </c>
      <c r="L21" s="66">
        <v>0</v>
      </c>
      <c r="M21" s="66">
        <v>0</v>
      </c>
      <c r="N21" s="66">
        <v>0</v>
      </c>
      <c r="O21" s="66">
        <v>0</v>
      </c>
      <c r="P21" s="66">
        <v>0</v>
      </c>
      <c r="Q21" s="66">
        <v>0</v>
      </c>
      <c r="R21" s="66">
        <v>0</v>
      </c>
      <c r="S21" s="66">
        <v>0</v>
      </c>
      <c r="T21" s="66">
        <v>0</v>
      </c>
      <c r="U21" s="66">
        <v>0</v>
      </c>
      <c r="V21" s="66">
        <v>0</v>
      </c>
      <c r="W21" s="66">
        <v>0</v>
      </c>
      <c r="X21" s="66">
        <v>0</v>
      </c>
      <c r="Y21" s="66">
        <v>0</v>
      </c>
    </row>
    <row r="22" spans="1:25">
      <c r="A22" s="60">
        <v>19</v>
      </c>
      <c r="B22" s="31">
        <f>'STUDENT-LIST'!B47</f>
        <v>0</v>
      </c>
      <c r="C22" s="60">
        <f>'STUDENT-LIST'!C47</f>
        <v>0</v>
      </c>
      <c r="D22" s="66">
        <v>0</v>
      </c>
      <c r="E22" s="66">
        <v>0</v>
      </c>
      <c r="F22" s="66">
        <v>0</v>
      </c>
      <c r="G22" s="66">
        <v>0</v>
      </c>
      <c r="H22" s="66">
        <v>0</v>
      </c>
      <c r="I22" s="66">
        <v>0</v>
      </c>
      <c r="J22" s="66">
        <v>0</v>
      </c>
      <c r="K22" s="66">
        <v>0</v>
      </c>
      <c r="L22" s="66">
        <v>0</v>
      </c>
      <c r="M22" s="66">
        <v>0</v>
      </c>
      <c r="N22" s="66">
        <v>0</v>
      </c>
      <c r="O22" s="66">
        <v>0</v>
      </c>
      <c r="P22" s="66">
        <v>0</v>
      </c>
      <c r="Q22" s="66">
        <v>0</v>
      </c>
      <c r="R22" s="66">
        <v>0</v>
      </c>
      <c r="S22" s="66">
        <v>0</v>
      </c>
      <c r="T22" s="66">
        <v>0</v>
      </c>
      <c r="U22" s="66">
        <v>0</v>
      </c>
      <c r="V22" s="66">
        <v>0</v>
      </c>
      <c r="W22" s="66">
        <v>0</v>
      </c>
      <c r="X22" s="66">
        <v>0</v>
      </c>
      <c r="Y22" s="66">
        <v>0</v>
      </c>
    </row>
    <row r="23" spans="1:25">
      <c r="A23" s="60">
        <v>20</v>
      </c>
      <c r="B23" s="31">
        <f>'STUDENT-LIST'!B48</f>
        <v>0</v>
      </c>
      <c r="C23" s="60">
        <f>'STUDENT-LIST'!C48</f>
        <v>0</v>
      </c>
      <c r="D23" s="66">
        <v>0</v>
      </c>
      <c r="E23" s="66">
        <v>0</v>
      </c>
      <c r="F23" s="66">
        <v>0</v>
      </c>
      <c r="G23" s="66">
        <v>0</v>
      </c>
      <c r="H23" s="66">
        <v>0</v>
      </c>
      <c r="I23" s="66">
        <v>0</v>
      </c>
      <c r="J23" s="66">
        <v>0</v>
      </c>
      <c r="K23" s="66">
        <v>0</v>
      </c>
      <c r="L23" s="66">
        <v>0</v>
      </c>
      <c r="M23" s="66">
        <v>0</v>
      </c>
      <c r="N23" s="66">
        <v>0</v>
      </c>
      <c r="O23" s="66">
        <v>0</v>
      </c>
      <c r="P23" s="66">
        <v>0</v>
      </c>
      <c r="Q23" s="66">
        <v>0</v>
      </c>
      <c r="R23" s="66">
        <v>0</v>
      </c>
      <c r="S23" s="66">
        <v>0</v>
      </c>
      <c r="T23" s="66">
        <v>0</v>
      </c>
      <c r="U23" s="66">
        <v>0</v>
      </c>
      <c r="V23" s="66">
        <v>0</v>
      </c>
      <c r="W23" s="66">
        <v>0</v>
      </c>
      <c r="X23" s="66">
        <v>0</v>
      </c>
      <c r="Y23" s="66">
        <v>0</v>
      </c>
    </row>
    <row r="24" spans="1:25">
      <c r="A24" s="60">
        <v>21</v>
      </c>
      <c r="B24" s="31">
        <f>'STUDENT-LIST'!B49</f>
        <v>0</v>
      </c>
      <c r="C24" s="60">
        <f>'STUDENT-LIST'!C49</f>
        <v>0</v>
      </c>
      <c r="D24" s="66">
        <v>0</v>
      </c>
      <c r="E24" s="66">
        <v>0</v>
      </c>
      <c r="F24" s="66">
        <v>0</v>
      </c>
      <c r="G24" s="66">
        <v>0</v>
      </c>
      <c r="H24" s="66">
        <v>0</v>
      </c>
      <c r="I24" s="66">
        <v>0</v>
      </c>
      <c r="J24" s="66">
        <v>0</v>
      </c>
      <c r="K24" s="66">
        <v>0</v>
      </c>
      <c r="L24" s="66">
        <v>0</v>
      </c>
      <c r="M24" s="66">
        <v>0</v>
      </c>
      <c r="N24" s="66">
        <v>0</v>
      </c>
      <c r="O24" s="66">
        <v>0</v>
      </c>
      <c r="P24" s="66">
        <v>0</v>
      </c>
      <c r="Q24" s="66">
        <v>0</v>
      </c>
      <c r="R24" s="66">
        <v>0</v>
      </c>
      <c r="S24" s="66">
        <v>0</v>
      </c>
      <c r="T24" s="66">
        <v>0</v>
      </c>
      <c r="U24" s="66">
        <v>0</v>
      </c>
      <c r="V24" s="66">
        <v>0</v>
      </c>
      <c r="W24" s="66">
        <v>0</v>
      </c>
      <c r="X24" s="66">
        <v>0</v>
      </c>
      <c r="Y24" s="66">
        <v>0</v>
      </c>
    </row>
    <row r="25" spans="1:25">
      <c r="A25" s="60">
        <v>22</v>
      </c>
      <c r="B25" s="31">
        <f>'STUDENT-LIST'!B50</f>
        <v>0</v>
      </c>
      <c r="C25" s="60">
        <f>'STUDENT-LIST'!C50</f>
        <v>0</v>
      </c>
      <c r="D25" s="66">
        <v>0</v>
      </c>
      <c r="E25" s="66">
        <v>0</v>
      </c>
      <c r="F25" s="66">
        <v>0</v>
      </c>
      <c r="G25" s="66">
        <v>0</v>
      </c>
      <c r="H25" s="66">
        <v>0</v>
      </c>
      <c r="I25" s="66">
        <v>0</v>
      </c>
      <c r="J25" s="66">
        <v>0</v>
      </c>
      <c r="K25" s="66">
        <v>0</v>
      </c>
      <c r="L25" s="66">
        <v>0</v>
      </c>
      <c r="M25" s="66">
        <v>0</v>
      </c>
      <c r="N25" s="66">
        <v>0</v>
      </c>
      <c r="O25" s="66">
        <v>0</v>
      </c>
      <c r="P25" s="66">
        <v>0</v>
      </c>
      <c r="Q25" s="66">
        <v>0</v>
      </c>
      <c r="R25" s="66">
        <v>0</v>
      </c>
      <c r="S25" s="66">
        <v>0</v>
      </c>
      <c r="T25" s="66">
        <v>0</v>
      </c>
      <c r="U25" s="66">
        <v>0</v>
      </c>
      <c r="V25" s="66">
        <v>0</v>
      </c>
      <c r="W25" s="66">
        <v>0</v>
      </c>
      <c r="X25" s="66">
        <v>0</v>
      </c>
      <c r="Y25" s="66">
        <v>0</v>
      </c>
    </row>
    <row r="26" spans="1:25">
      <c r="A26" s="60">
        <v>23</v>
      </c>
      <c r="B26" s="31">
        <f>'STUDENT-LIST'!B51</f>
        <v>0</v>
      </c>
      <c r="C26" s="60">
        <f>'STUDENT-LIST'!C51</f>
        <v>0</v>
      </c>
      <c r="D26" s="66">
        <v>0</v>
      </c>
      <c r="E26" s="66">
        <v>0</v>
      </c>
      <c r="F26" s="66">
        <v>0</v>
      </c>
      <c r="G26" s="66">
        <v>0</v>
      </c>
      <c r="H26" s="66">
        <v>0</v>
      </c>
      <c r="I26" s="66">
        <v>0</v>
      </c>
      <c r="J26" s="66">
        <v>0</v>
      </c>
      <c r="K26" s="66">
        <v>0</v>
      </c>
      <c r="L26" s="66">
        <v>0</v>
      </c>
      <c r="M26" s="66">
        <v>0</v>
      </c>
      <c r="N26" s="66">
        <v>0</v>
      </c>
      <c r="O26" s="66">
        <v>0</v>
      </c>
      <c r="P26" s="66">
        <v>0</v>
      </c>
      <c r="Q26" s="66">
        <v>0</v>
      </c>
      <c r="R26" s="66">
        <v>0</v>
      </c>
      <c r="S26" s="66">
        <v>0</v>
      </c>
      <c r="T26" s="66">
        <v>0</v>
      </c>
      <c r="U26" s="66">
        <v>0</v>
      </c>
      <c r="V26" s="66">
        <v>0</v>
      </c>
      <c r="W26" s="66">
        <v>0</v>
      </c>
      <c r="X26" s="66">
        <v>0</v>
      </c>
      <c r="Y26" s="66">
        <v>0</v>
      </c>
    </row>
    <row r="27" spans="1:25">
      <c r="A27" s="60">
        <v>24</v>
      </c>
      <c r="B27" s="31">
        <f>'STUDENT-LIST'!B52</f>
        <v>0</v>
      </c>
      <c r="C27" s="60">
        <f>'STUDENT-LIST'!C52</f>
        <v>0</v>
      </c>
      <c r="D27" s="66">
        <v>0</v>
      </c>
      <c r="E27" s="66">
        <v>0</v>
      </c>
      <c r="F27" s="66">
        <v>0</v>
      </c>
      <c r="G27" s="66">
        <v>0</v>
      </c>
      <c r="H27" s="66">
        <v>0</v>
      </c>
      <c r="I27" s="66">
        <v>0</v>
      </c>
      <c r="J27" s="66">
        <v>0</v>
      </c>
      <c r="K27" s="66">
        <v>0</v>
      </c>
      <c r="L27" s="66">
        <v>0</v>
      </c>
      <c r="M27" s="66">
        <v>0</v>
      </c>
      <c r="N27" s="66">
        <v>0</v>
      </c>
      <c r="O27" s="66">
        <v>0</v>
      </c>
      <c r="P27" s="66">
        <v>0</v>
      </c>
      <c r="Q27" s="66">
        <v>0</v>
      </c>
      <c r="R27" s="66">
        <v>0</v>
      </c>
      <c r="S27" s="66">
        <v>0</v>
      </c>
      <c r="T27" s="66">
        <v>0</v>
      </c>
      <c r="U27" s="66">
        <v>0</v>
      </c>
      <c r="V27" s="66">
        <v>0</v>
      </c>
      <c r="W27" s="66">
        <v>0</v>
      </c>
      <c r="X27" s="66">
        <v>0</v>
      </c>
      <c r="Y27" s="66">
        <v>0</v>
      </c>
    </row>
    <row r="28" spans="1:25">
      <c r="A28" s="60">
        <v>25</v>
      </c>
      <c r="B28" s="31">
        <f>'STUDENT-LIST'!B53</f>
        <v>0</v>
      </c>
      <c r="C28" s="60">
        <f>'STUDENT-LIST'!C53</f>
        <v>0</v>
      </c>
      <c r="D28" s="66">
        <v>0</v>
      </c>
      <c r="E28" s="66">
        <v>0</v>
      </c>
      <c r="F28" s="66">
        <v>0</v>
      </c>
      <c r="G28" s="66">
        <v>0</v>
      </c>
      <c r="H28" s="66">
        <v>0</v>
      </c>
      <c r="I28" s="66">
        <v>0</v>
      </c>
      <c r="J28" s="66">
        <v>0</v>
      </c>
      <c r="K28" s="66">
        <v>0</v>
      </c>
      <c r="L28" s="66">
        <v>0</v>
      </c>
      <c r="M28" s="66">
        <v>0</v>
      </c>
      <c r="N28" s="66">
        <v>0</v>
      </c>
      <c r="O28" s="66">
        <v>0</v>
      </c>
      <c r="P28" s="66">
        <v>0</v>
      </c>
      <c r="Q28" s="66">
        <v>0</v>
      </c>
      <c r="R28" s="66">
        <v>0</v>
      </c>
      <c r="S28" s="66">
        <v>0</v>
      </c>
      <c r="T28" s="66">
        <v>0</v>
      </c>
      <c r="U28" s="66">
        <v>0</v>
      </c>
      <c r="V28" s="66">
        <v>0</v>
      </c>
      <c r="W28" s="66">
        <v>0</v>
      </c>
      <c r="X28" s="66">
        <v>0</v>
      </c>
      <c r="Y28" s="66">
        <v>0</v>
      </c>
    </row>
    <row r="29" spans="1:25">
      <c r="A29" s="60">
        <v>26</v>
      </c>
      <c r="B29" s="31">
        <f>'STUDENT-LIST'!B54</f>
        <v>0</v>
      </c>
      <c r="C29" s="60">
        <f>'STUDENT-LIST'!C54</f>
        <v>0</v>
      </c>
      <c r="D29" s="66">
        <v>0</v>
      </c>
      <c r="E29" s="66">
        <v>0</v>
      </c>
      <c r="F29" s="66">
        <v>0</v>
      </c>
      <c r="G29" s="66">
        <v>0</v>
      </c>
      <c r="H29" s="66">
        <v>0</v>
      </c>
      <c r="I29" s="66">
        <v>0</v>
      </c>
      <c r="J29" s="66">
        <v>0</v>
      </c>
      <c r="K29" s="66">
        <v>0</v>
      </c>
      <c r="L29" s="66">
        <v>0</v>
      </c>
      <c r="M29" s="66">
        <v>0</v>
      </c>
      <c r="N29" s="66">
        <v>0</v>
      </c>
      <c r="O29" s="66">
        <v>0</v>
      </c>
      <c r="P29" s="66">
        <v>0</v>
      </c>
      <c r="Q29" s="66">
        <v>0</v>
      </c>
      <c r="R29" s="66">
        <v>0</v>
      </c>
      <c r="S29" s="66">
        <v>0</v>
      </c>
      <c r="T29" s="66">
        <v>0</v>
      </c>
      <c r="U29" s="66">
        <v>0</v>
      </c>
      <c r="V29" s="66">
        <v>0</v>
      </c>
      <c r="W29" s="66">
        <v>0</v>
      </c>
      <c r="X29" s="66">
        <v>0</v>
      </c>
      <c r="Y29" s="66">
        <v>0</v>
      </c>
    </row>
    <row r="30" spans="1:25">
      <c r="A30" s="60">
        <v>27</v>
      </c>
      <c r="B30" s="31">
        <f>'STUDENT-LIST'!B55</f>
        <v>0</v>
      </c>
      <c r="C30" s="60">
        <f>'STUDENT-LIST'!C55</f>
        <v>0</v>
      </c>
      <c r="D30" s="66">
        <v>0</v>
      </c>
      <c r="E30" s="66">
        <v>0</v>
      </c>
      <c r="F30" s="66">
        <v>0</v>
      </c>
      <c r="G30" s="66">
        <v>0</v>
      </c>
      <c r="H30" s="66">
        <v>0</v>
      </c>
      <c r="I30" s="66">
        <v>0</v>
      </c>
      <c r="J30" s="66">
        <v>0</v>
      </c>
      <c r="K30" s="66">
        <v>0</v>
      </c>
      <c r="L30" s="66">
        <v>0</v>
      </c>
      <c r="M30" s="66">
        <v>0</v>
      </c>
      <c r="N30" s="66">
        <v>0</v>
      </c>
      <c r="O30" s="66">
        <v>0</v>
      </c>
      <c r="P30" s="66">
        <v>0</v>
      </c>
      <c r="Q30" s="66">
        <v>0</v>
      </c>
      <c r="R30" s="66">
        <v>0</v>
      </c>
      <c r="S30" s="66">
        <v>0</v>
      </c>
      <c r="T30" s="66">
        <v>0</v>
      </c>
      <c r="U30" s="66">
        <v>0</v>
      </c>
      <c r="V30" s="66">
        <v>0</v>
      </c>
      <c r="W30" s="66">
        <v>0</v>
      </c>
      <c r="X30" s="66">
        <v>0</v>
      </c>
      <c r="Y30" s="66">
        <v>0</v>
      </c>
    </row>
    <row r="31" spans="1:25">
      <c r="A31" s="60">
        <v>28</v>
      </c>
      <c r="B31" s="31">
        <f>'STUDENT-LIST'!B56</f>
        <v>0</v>
      </c>
      <c r="C31" s="60">
        <f>'STUDENT-LIST'!C56</f>
        <v>0</v>
      </c>
      <c r="D31" s="66">
        <v>0</v>
      </c>
      <c r="E31" s="66">
        <v>0</v>
      </c>
      <c r="F31" s="66">
        <v>0</v>
      </c>
      <c r="G31" s="66">
        <v>0</v>
      </c>
      <c r="H31" s="66">
        <v>0</v>
      </c>
      <c r="I31" s="66">
        <v>0</v>
      </c>
      <c r="J31" s="66">
        <v>0</v>
      </c>
      <c r="K31" s="66">
        <v>0</v>
      </c>
      <c r="L31" s="66">
        <v>0</v>
      </c>
      <c r="M31" s="66">
        <v>0</v>
      </c>
      <c r="N31" s="66">
        <v>0</v>
      </c>
      <c r="O31" s="66">
        <v>0</v>
      </c>
      <c r="P31" s="66">
        <v>0</v>
      </c>
      <c r="Q31" s="66">
        <v>0</v>
      </c>
      <c r="R31" s="66">
        <v>0</v>
      </c>
      <c r="S31" s="66">
        <v>0</v>
      </c>
      <c r="T31" s="66">
        <v>0</v>
      </c>
      <c r="U31" s="66">
        <v>0</v>
      </c>
      <c r="V31" s="66">
        <v>0</v>
      </c>
      <c r="W31" s="66">
        <v>0</v>
      </c>
      <c r="X31" s="66">
        <v>0</v>
      </c>
      <c r="Y31" s="66">
        <v>0</v>
      </c>
    </row>
    <row r="32" spans="1:25">
      <c r="A32" s="60">
        <v>29</v>
      </c>
      <c r="B32" s="31">
        <f>'STUDENT-LIST'!B57</f>
        <v>0</v>
      </c>
      <c r="C32" s="60">
        <f>'STUDENT-LIST'!C57</f>
        <v>0</v>
      </c>
      <c r="D32" s="66">
        <v>0</v>
      </c>
      <c r="E32" s="66">
        <v>0</v>
      </c>
      <c r="F32" s="66">
        <v>0</v>
      </c>
      <c r="G32" s="66">
        <v>0</v>
      </c>
      <c r="H32" s="66">
        <v>0</v>
      </c>
      <c r="I32" s="66">
        <v>0</v>
      </c>
      <c r="J32" s="66">
        <v>0</v>
      </c>
      <c r="K32" s="66">
        <v>0</v>
      </c>
      <c r="L32" s="66">
        <v>0</v>
      </c>
      <c r="M32" s="66">
        <v>0</v>
      </c>
      <c r="N32" s="66">
        <v>0</v>
      </c>
      <c r="O32" s="66">
        <v>0</v>
      </c>
      <c r="P32" s="66">
        <v>0</v>
      </c>
      <c r="Q32" s="66">
        <v>0</v>
      </c>
      <c r="R32" s="66">
        <v>0</v>
      </c>
      <c r="S32" s="66">
        <v>0</v>
      </c>
      <c r="T32" s="66">
        <v>0</v>
      </c>
      <c r="U32" s="66">
        <v>0</v>
      </c>
      <c r="V32" s="66">
        <v>0</v>
      </c>
      <c r="W32" s="66">
        <v>0</v>
      </c>
      <c r="X32" s="66">
        <v>0</v>
      </c>
      <c r="Y32" s="66">
        <v>0</v>
      </c>
    </row>
    <row r="33" spans="1:25">
      <c r="A33" s="60">
        <v>30</v>
      </c>
      <c r="B33" s="31">
        <f>'STUDENT-LIST'!B58</f>
        <v>0</v>
      </c>
      <c r="C33" s="60">
        <f>'STUDENT-LIST'!C58</f>
        <v>0</v>
      </c>
      <c r="D33" s="66">
        <v>0</v>
      </c>
      <c r="E33" s="66">
        <v>0</v>
      </c>
      <c r="F33" s="66">
        <v>0</v>
      </c>
      <c r="G33" s="66">
        <v>0</v>
      </c>
      <c r="H33" s="66">
        <v>0</v>
      </c>
      <c r="I33" s="66">
        <v>0</v>
      </c>
      <c r="J33" s="66">
        <v>0</v>
      </c>
      <c r="K33" s="66">
        <v>0</v>
      </c>
      <c r="L33" s="66">
        <v>0</v>
      </c>
      <c r="M33" s="66">
        <v>0</v>
      </c>
      <c r="N33" s="66">
        <v>0</v>
      </c>
      <c r="O33" s="66">
        <v>0</v>
      </c>
      <c r="P33" s="66">
        <v>0</v>
      </c>
      <c r="Q33" s="66">
        <v>0</v>
      </c>
      <c r="R33" s="66">
        <v>0</v>
      </c>
      <c r="S33" s="66">
        <v>0</v>
      </c>
      <c r="T33" s="66">
        <v>0</v>
      </c>
      <c r="U33" s="66">
        <v>0</v>
      </c>
      <c r="V33" s="66">
        <v>0</v>
      </c>
      <c r="W33" s="66">
        <v>0</v>
      </c>
      <c r="X33" s="66">
        <v>0</v>
      </c>
      <c r="Y33" s="66">
        <v>0</v>
      </c>
    </row>
    <row r="34" spans="1:25">
      <c r="A34" s="60">
        <v>31</v>
      </c>
      <c r="B34" s="31">
        <f>'STUDENT-LIST'!B59</f>
        <v>0</v>
      </c>
      <c r="C34" s="60">
        <f>'STUDENT-LIST'!C59</f>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0</v>
      </c>
      <c r="U34" s="66">
        <v>0</v>
      </c>
      <c r="V34" s="66">
        <v>0</v>
      </c>
      <c r="W34" s="66">
        <v>0</v>
      </c>
      <c r="X34" s="66">
        <v>0</v>
      </c>
      <c r="Y34" s="66">
        <v>0</v>
      </c>
    </row>
    <row r="35" spans="1:25">
      <c r="A35" s="60">
        <v>32</v>
      </c>
      <c r="B35" s="31">
        <f>'STUDENT-LIST'!B60</f>
        <v>0</v>
      </c>
      <c r="C35" s="60">
        <f>'STUDENT-LIST'!C60</f>
        <v>0</v>
      </c>
      <c r="D35" s="66">
        <v>0</v>
      </c>
      <c r="E35" s="66">
        <v>0</v>
      </c>
      <c r="F35" s="66">
        <v>0</v>
      </c>
      <c r="G35" s="66">
        <v>0</v>
      </c>
      <c r="H35" s="66">
        <v>0</v>
      </c>
      <c r="I35" s="66">
        <v>0</v>
      </c>
      <c r="J35" s="66">
        <v>0</v>
      </c>
      <c r="K35" s="66">
        <v>0</v>
      </c>
      <c r="L35" s="66">
        <v>0</v>
      </c>
      <c r="M35" s="66">
        <v>0</v>
      </c>
      <c r="N35" s="66">
        <v>0</v>
      </c>
      <c r="O35" s="66">
        <v>0</v>
      </c>
      <c r="P35" s="66">
        <v>0</v>
      </c>
      <c r="Q35" s="66">
        <v>0</v>
      </c>
      <c r="R35" s="66">
        <v>0</v>
      </c>
      <c r="S35" s="66">
        <v>0</v>
      </c>
      <c r="T35" s="66">
        <v>0</v>
      </c>
      <c r="U35" s="66">
        <v>0</v>
      </c>
      <c r="V35" s="66">
        <v>0</v>
      </c>
      <c r="W35" s="66">
        <v>0</v>
      </c>
      <c r="X35" s="66">
        <v>0</v>
      </c>
      <c r="Y35" s="66">
        <v>0</v>
      </c>
    </row>
    <row r="36" spans="1:25">
      <c r="A36" s="60">
        <v>33</v>
      </c>
      <c r="B36" s="31">
        <f>'STUDENT-LIST'!B61</f>
        <v>0</v>
      </c>
      <c r="C36" s="60">
        <f>'STUDENT-LIST'!C61</f>
        <v>0</v>
      </c>
      <c r="D36" s="66">
        <v>0</v>
      </c>
      <c r="E36" s="66">
        <v>0</v>
      </c>
      <c r="F36" s="66">
        <v>0</v>
      </c>
      <c r="G36" s="66">
        <v>0</v>
      </c>
      <c r="H36" s="66">
        <v>0</v>
      </c>
      <c r="I36" s="66">
        <v>0</v>
      </c>
      <c r="J36" s="66">
        <v>0</v>
      </c>
      <c r="K36" s="66">
        <v>0</v>
      </c>
      <c r="L36" s="66">
        <v>0</v>
      </c>
      <c r="M36" s="66">
        <v>0</v>
      </c>
      <c r="N36" s="66">
        <v>0</v>
      </c>
      <c r="O36" s="66">
        <v>0</v>
      </c>
      <c r="P36" s="66">
        <v>0</v>
      </c>
      <c r="Q36" s="66">
        <v>0</v>
      </c>
      <c r="R36" s="66">
        <v>0</v>
      </c>
      <c r="S36" s="66">
        <v>0</v>
      </c>
      <c r="T36" s="66">
        <v>0</v>
      </c>
      <c r="U36" s="66">
        <v>0</v>
      </c>
      <c r="V36" s="66">
        <v>0</v>
      </c>
      <c r="W36" s="66">
        <v>0</v>
      </c>
      <c r="X36" s="66">
        <v>0</v>
      </c>
      <c r="Y36" s="66">
        <v>0</v>
      </c>
    </row>
    <row r="37" spans="1:25">
      <c r="A37" s="60">
        <v>34</v>
      </c>
      <c r="B37" s="31">
        <f>'STUDENT-LIST'!B62</f>
        <v>0</v>
      </c>
      <c r="C37" s="60">
        <f>'STUDENT-LIST'!C62</f>
        <v>0</v>
      </c>
      <c r="D37" s="66">
        <v>0</v>
      </c>
      <c r="E37" s="66">
        <v>0</v>
      </c>
      <c r="F37" s="66">
        <v>0</v>
      </c>
      <c r="G37" s="66">
        <v>0</v>
      </c>
      <c r="H37" s="66">
        <v>0</v>
      </c>
      <c r="I37" s="66">
        <v>0</v>
      </c>
      <c r="J37" s="66">
        <v>0</v>
      </c>
      <c r="K37" s="66">
        <v>0</v>
      </c>
      <c r="L37" s="66">
        <v>0</v>
      </c>
      <c r="M37" s="66">
        <v>0</v>
      </c>
      <c r="N37" s="66">
        <v>0</v>
      </c>
      <c r="O37" s="66">
        <v>0</v>
      </c>
      <c r="P37" s="66">
        <v>0</v>
      </c>
      <c r="Q37" s="66">
        <v>0</v>
      </c>
      <c r="R37" s="66">
        <v>0</v>
      </c>
      <c r="S37" s="66">
        <v>0</v>
      </c>
      <c r="T37" s="66">
        <v>0</v>
      </c>
      <c r="U37" s="66">
        <v>0</v>
      </c>
      <c r="V37" s="66">
        <v>0</v>
      </c>
      <c r="W37" s="66">
        <v>0</v>
      </c>
      <c r="X37" s="66">
        <v>0</v>
      </c>
      <c r="Y37" s="66">
        <v>0</v>
      </c>
    </row>
    <row r="38" spans="1:25">
      <c r="A38" s="60">
        <v>35</v>
      </c>
      <c r="B38" s="31">
        <f>'STUDENT-LIST'!B63</f>
        <v>0</v>
      </c>
      <c r="C38" s="60">
        <f>'STUDENT-LIST'!C63</f>
        <v>0</v>
      </c>
      <c r="D38" s="66">
        <v>0</v>
      </c>
      <c r="E38" s="66">
        <v>0</v>
      </c>
      <c r="F38" s="66">
        <v>0</v>
      </c>
      <c r="G38" s="66">
        <v>0</v>
      </c>
      <c r="H38" s="66">
        <v>0</v>
      </c>
      <c r="I38" s="66">
        <v>0</v>
      </c>
      <c r="J38" s="66">
        <v>0</v>
      </c>
      <c r="K38" s="66">
        <v>0</v>
      </c>
      <c r="L38" s="66">
        <v>0</v>
      </c>
      <c r="M38" s="66">
        <v>0</v>
      </c>
      <c r="N38" s="66">
        <v>0</v>
      </c>
      <c r="O38" s="66">
        <v>0</v>
      </c>
      <c r="P38" s="66">
        <v>0</v>
      </c>
      <c r="Q38" s="66">
        <v>0</v>
      </c>
      <c r="R38" s="66">
        <v>0</v>
      </c>
      <c r="S38" s="66">
        <v>0</v>
      </c>
      <c r="T38" s="66">
        <v>0</v>
      </c>
      <c r="U38" s="66">
        <v>0</v>
      </c>
      <c r="V38" s="66">
        <v>0</v>
      </c>
      <c r="W38" s="66">
        <v>0</v>
      </c>
      <c r="X38" s="66">
        <v>0</v>
      </c>
      <c r="Y38" s="66">
        <v>0</v>
      </c>
    </row>
    <row r="39" spans="1:25">
      <c r="A39" s="60">
        <v>36</v>
      </c>
      <c r="B39" s="31">
        <f>'STUDENT-LIST'!B64</f>
        <v>0</v>
      </c>
      <c r="C39" s="60">
        <f>'STUDENT-LIST'!C64</f>
        <v>0</v>
      </c>
      <c r="D39" s="66">
        <v>0</v>
      </c>
      <c r="E39" s="66">
        <v>0</v>
      </c>
      <c r="F39" s="66">
        <v>0</v>
      </c>
      <c r="G39" s="66">
        <v>0</v>
      </c>
      <c r="H39" s="66">
        <v>0</v>
      </c>
      <c r="I39" s="66">
        <v>0</v>
      </c>
      <c r="J39" s="66">
        <v>0</v>
      </c>
      <c r="K39" s="66">
        <v>0</v>
      </c>
      <c r="L39" s="66">
        <v>0</v>
      </c>
      <c r="M39" s="66">
        <v>0</v>
      </c>
      <c r="N39" s="66">
        <v>0</v>
      </c>
      <c r="O39" s="66">
        <v>0</v>
      </c>
      <c r="P39" s="66">
        <v>0</v>
      </c>
      <c r="Q39" s="66">
        <v>0</v>
      </c>
      <c r="R39" s="66">
        <v>0</v>
      </c>
      <c r="S39" s="66">
        <v>0</v>
      </c>
      <c r="T39" s="66">
        <v>0</v>
      </c>
      <c r="U39" s="66">
        <v>0</v>
      </c>
      <c r="V39" s="66">
        <v>0</v>
      </c>
      <c r="W39" s="66">
        <v>0</v>
      </c>
      <c r="X39" s="66">
        <v>0</v>
      </c>
      <c r="Y39" s="66">
        <v>0</v>
      </c>
    </row>
    <row r="40" spans="1:25">
      <c r="A40" s="60">
        <v>37</v>
      </c>
      <c r="B40" s="31">
        <f>'STUDENT-LIST'!B65</f>
        <v>0</v>
      </c>
      <c r="C40" s="60">
        <f>'STUDENT-LIST'!C65</f>
        <v>0</v>
      </c>
      <c r="D40" s="66">
        <v>0</v>
      </c>
      <c r="E40" s="66">
        <v>0</v>
      </c>
      <c r="F40" s="66">
        <v>0</v>
      </c>
      <c r="G40" s="66">
        <v>0</v>
      </c>
      <c r="H40" s="66">
        <v>0</v>
      </c>
      <c r="I40" s="66">
        <v>0</v>
      </c>
      <c r="J40" s="66">
        <v>0</v>
      </c>
      <c r="K40" s="66">
        <v>0</v>
      </c>
      <c r="L40" s="66">
        <v>0</v>
      </c>
      <c r="M40" s="66">
        <v>0</v>
      </c>
      <c r="N40" s="66">
        <v>0</v>
      </c>
      <c r="O40" s="66">
        <v>0</v>
      </c>
      <c r="P40" s="66">
        <v>0</v>
      </c>
      <c r="Q40" s="66">
        <v>0</v>
      </c>
      <c r="R40" s="66">
        <v>0</v>
      </c>
      <c r="S40" s="66">
        <v>0</v>
      </c>
      <c r="T40" s="66">
        <v>0</v>
      </c>
      <c r="U40" s="66">
        <v>0</v>
      </c>
      <c r="V40" s="66">
        <v>0</v>
      </c>
      <c r="W40" s="66">
        <v>0</v>
      </c>
      <c r="X40" s="66">
        <v>0</v>
      </c>
      <c r="Y40" s="66">
        <v>0</v>
      </c>
    </row>
    <row r="41" spans="1:25">
      <c r="A41" s="60">
        <v>38</v>
      </c>
      <c r="B41" s="31">
        <f>'STUDENT-LIST'!B66</f>
        <v>0</v>
      </c>
      <c r="C41" s="60">
        <f>'STUDENT-LIST'!C66</f>
        <v>0</v>
      </c>
      <c r="D41" s="66">
        <v>0</v>
      </c>
      <c r="E41" s="66">
        <v>0</v>
      </c>
      <c r="F41" s="66">
        <v>0</v>
      </c>
      <c r="G41" s="66">
        <v>0</v>
      </c>
      <c r="H41" s="66">
        <v>0</v>
      </c>
      <c r="I41" s="66">
        <v>0</v>
      </c>
      <c r="J41" s="66">
        <v>0</v>
      </c>
      <c r="K41" s="66">
        <v>0</v>
      </c>
      <c r="L41" s="66">
        <v>0</v>
      </c>
      <c r="M41" s="66">
        <v>0</v>
      </c>
      <c r="N41" s="66">
        <v>0</v>
      </c>
      <c r="O41" s="66">
        <v>0</v>
      </c>
      <c r="P41" s="66">
        <v>0</v>
      </c>
      <c r="Q41" s="66">
        <v>0</v>
      </c>
      <c r="R41" s="66">
        <v>0</v>
      </c>
      <c r="S41" s="66">
        <v>0</v>
      </c>
      <c r="T41" s="66">
        <v>0</v>
      </c>
      <c r="U41" s="66">
        <v>0</v>
      </c>
      <c r="V41" s="66">
        <v>0</v>
      </c>
      <c r="W41" s="66">
        <v>0</v>
      </c>
      <c r="X41" s="66">
        <v>0</v>
      </c>
      <c r="Y41" s="66">
        <v>0</v>
      </c>
    </row>
    <row r="42" spans="1:25">
      <c r="A42" s="60">
        <v>39</v>
      </c>
      <c r="B42" s="31">
        <f>'STUDENT-LIST'!B67</f>
        <v>0</v>
      </c>
      <c r="C42" s="60">
        <f>'STUDENT-LIST'!C67</f>
        <v>0</v>
      </c>
      <c r="D42" s="66">
        <v>0</v>
      </c>
      <c r="E42" s="66">
        <v>0</v>
      </c>
      <c r="F42" s="66">
        <v>0</v>
      </c>
      <c r="G42" s="66">
        <v>0</v>
      </c>
      <c r="H42" s="66">
        <v>0</v>
      </c>
      <c r="I42" s="66">
        <v>0</v>
      </c>
      <c r="J42" s="66">
        <v>0</v>
      </c>
      <c r="K42" s="66">
        <v>0</v>
      </c>
      <c r="L42" s="66">
        <v>0</v>
      </c>
      <c r="M42" s="66">
        <v>0</v>
      </c>
      <c r="N42" s="66">
        <v>0</v>
      </c>
      <c r="O42" s="66">
        <v>0</v>
      </c>
      <c r="P42" s="66">
        <v>0</v>
      </c>
      <c r="Q42" s="66">
        <v>0</v>
      </c>
      <c r="R42" s="66">
        <v>0</v>
      </c>
      <c r="S42" s="66">
        <v>0</v>
      </c>
      <c r="T42" s="66">
        <v>0</v>
      </c>
      <c r="U42" s="66">
        <v>0</v>
      </c>
      <c r="V42" s="66">
        <v>0</v>
      </c>
      <c r="W42" s="66">
        <v>0</v>
      </c>
      <c r="X42" s="66">
        <v>0</v>
      </c>
      <c r="Y42" s="66">
        <v>0</v>
      </c>
    </row>
    <row r="43" spans="1:25">
      <c r="A43" s="60">
        <v>40</v>
      </c>
      <c r="B43" s="31">
        <f>'STUDENT-LIST'!B68</f>
        <v>0</v>
      </c>
      <c r="C43" s="60">
        <f>'STUDENT-LIST'!C68</f>
        <v>0</v>
      </c>
      <c r="D43" s="66">
        <v>0</v>
      </c>
      <c r="E43" s="66">
        <v>0</v>
      </c>
      <c r="F43" s="66">
        <v>0</v>
      </c>
      <c r="G43" s="66">
        <v>0</v>
      </c>
      <c r="H43" s="66">
        <v>0</v>
      </c>
      <c r="I43" s="66">
        <v>0</v>
      </c>
      <c r="J43" s="66">
        <v>0</v>
      </c>
      <c r="K43" s="66">
        <v>0</v>
      </c>
      <c r="L43" s="66">
        <v>0</v>
      </c>
      <c r="M43" s="66">
        <v>0</v>
      </c>
      <c r="N43" s="66">
        <v>0</v>
      </c>
      <c r="O43" s="66">
        <v>0</v>
      </c>
      <c r="P43" s="66">
        <v>0</v>
      </c>
      <c r="Q43" s="66">
        <v>0</v>
      </c>
      <c r="R43" s="66">
        <v>0</v>
      </c>
      <c r="S43" s="66">
        <v>0</v>
      </c>
      <c r="T43" s="66">
        <v>0</v>
      </c>
      <c r="U43" s="66">
        <v>0</v>
      </c>
      <c r="V43" s="66">
        <v>0</v>
      </c>
      <c r="W43" s="66">
        <v>0</v>
      </c>
      <c r="X43" s="66">
        <v>0</v>
      </c>
      <c r="Y43" s="66">
        <v>0</v>
      </c>
    </row>
    <row r="44" spans="1:25">
      <c r="A44" s="60">
        <v>41</v>
      </c>
      <c r="B44" s="31">
        <f>'STUDENT-LIST'!B69</f>
        <v>0</v>
      </c>
      <c r="C44" s="60">
        <f>'STUDENT-LIST'!C69</f>
        <v>0</v>
      </c>
      <c r="D44" s="66">
        <v>0</v>
      </c>
      <c r="E44" s="66">
        <v>0</v>
      </c>
      <c r="F44" s="66">
        <v>0</v>
      </c>
      <c r="G44" s="66">
        <v>0</v>
      </c>
      <c r="H44" s="66">
        <v>0</v>
      </c>
      <c r="I44" s="66">
        <v>0</v>
      </c>
      <c r="J44" s="66">
        <v>0</v>
      </c>
      <c r="K44" s="66">
        <v>0</v>
      </c>
      <c r="L44" s="66">
        <v>0</v>
      </c>
      <c r="M44" s="66">
        <v>0</v>
      </c>
      <c r="N44" s="66">
        <v>0</v>
      </c>
      <c r="O44" s="66">
        <v>0</v>
      </c>
      <c r="P44" s="66">
        <v>0</v>
      </c>
      <c r="Q44" s="66">
        <v>0</v>
      </c>
      <c r="R44" s="66">
        <v>0</v>
      </c>
      <c r="S44" s="66">
        <v>0</v>
      </c>
      <c r="T44" s="66">
        <v>0</v>
      </c>
      <c r="U44" s="66">
        <v>0</v>
      </c>
      <c r="V44" s="66">
        <v>0</v>
      </c>
      <c r="W44" s="66">
        <v>0</v>
      </c>
      <c r="X44" s="66">
        <v>0</v>
      </c>
      <c r="Y44" s="66">
        <v>0</v>
      </c>
    </row>
    <row r="45" spans="1:25">
      <c r="A45" s="60">
        <v>42</v>
      </c>
      <c r="B45" s="31">
        <f>'STUDENT-LIST'!B70</f>
        <v>0</v>
      </c>
      <c r="C45" s="60">
        <f>'STUDENT-LIST'!C70</f>
        <v>0</v>
      </c>
      <c r="D45" s="66">
        <v>0</v>
      </c>
      <c r="E45" s="66">
        <v>0</v>
      </c>
      <c r="F45" s="66">
        <v>0</v>
      </c>
      <c r="G45" s="66">
        <v>0</v>
      </c>
      <c r="H45" s="66">
        <v>0</v>
      </c>
      <c r="I45" s="66">
        <v>0</v>
      </c>
      <c r="J45" s="66">
        <v>0</v>
      </c>
      <c r="K45" s="66">
        <v>0</v>
      </c>
      <c r="L45" s="66">
        <v>0</v>
      </c>
      <c r="M45" s="66">
        <v>0</v>
      </c>
      <c r="N45" s="66">
        <v>0</v>
      </c>
      <c r="O45" s="66">
        <v>0</v>
      </c>
      <c r="P45" s="66">
        <v>0</v>
      </c>
      <c r="Q45" s="66">
        <v>0</v>
      </c>
      <c r="R45" s="66">
        <v>0</v>
      </c>
      <c r="S45" s="66">
        <v>0</v>
      </c>
      <c r="T45" s="66">
        <v>0</v>
      </c>
      <c r="U45" s="66">
        <v>0</v>
      </c>
      <c r="V45" s="66">
        <v>0</v>
      </c>
      <c r="W45" s="66">
        <v>0</v>
      </c>
      <c r="X45" s="66">
        <v>0</v>
      </c>
      <c r="Y45" s="66">
        <v>0</v>
      </c>
    </row>
    <row r="46" spans="1:25">
      <c r="A46" s="60">
        <v>43</v>
      </c>
      <c r="B46" s="31">
        <f>'STUDENT-LIST'!B71</f>
        <v>0</v>
      </c>
      <c r="C46" s="60">
        <f>'STUDENT-LIST'!C71</f>
        <v>0</v>
      </c>
      <c r="D46" s="66">
        <v>0</v>
      </c>
      <c r="E46" s="66">
        <v>0</v>
      </c>
      <c r="F46" s="66">
        <v>0</v>
      </c>
      <c r="G46" s="66">
        <v>0</v>
      </c>
      <c r="H46" s="66">
        <v>0</v>
      </c>
      <c r="I46" s="66">
        <v>0</v>
      </c>
      <c r="J46" s="66">
        <v>0</v>
      </c>
      <c r="K46" s="66">
        <v>0</v>
      </c>
      <c r="L46" s="66">
        <v>0</v>
      </c>
      <c r="M46" s="66">
        <v>0</v>
      </c>
      <c r="N46" s="66">
        <v>0</v>
      </c>
      <c r="O46" s="66">
        <v>0</v>
      </c>
      <c r="P46" s="66">
        <v>0</v>
      </c>
      <c r="Q46" s="66">
        <v>0</v>
      </c>
      <c r="R46" s="66">
        <v>0</v>
      </c>
      <c r="S46" s="66">
        <v>0</v>
      </c>
      <c r="T46" s="66">
        <v>0</v>
      </c>
      <c r="U46" s="66">
        <v>0</v>
      </c>
      <c r="V46" s="66">
        <v>0</v>
      </c>
      <c r="W46" s="66">
        <v>0</v>
      </c>
      <c r="X46" s="66">
        <v>0</v>
      </c>
      <c r="Y46" s="66">
        <v>0</v>
      </c>
    </row>
    <row r="47" spans="1:25">
      <c r="A47" s="60">
        <v>44</v>
      </c>
      <c r="B47" s="31">
        <f>'STUDENT-LIST'!B72</f>
        <v>0</v>
      </c>
      <c r="C47" s="60">
        <f>'STUDENT-LIST'!C72</f>
        <v>0</v>
      </c>
      <c r="D47" s="66">
        <v>0</v>
      </c>
      <c r="E47" s="66">
        <v>0</v>
      </c>
      <c r="F47" s="66">
        <v>0</v>
      </c>
      <c r="G47" s="66">
        <v>0</v>
      </c>
      <c r="H47" s="66">
        <v>0</v>
      </c>
      <c r="I47" s="66">
        <v>0</v>
      </c>
      <c r="J47" s="66">
        <v>0</v>
      </c>
      <c r="K47" s="66">
        <v>0</v>
      </c>
      <c r="L47" s="66">
        <v>0</v>
      </c>
      <c r="M47" s="66">
        <v>0</v>
      </c>
      <c r="N47" s="66">
        <v>0</v>
      </c>
      <c r="O47" s="66">
        <v>0</v>
      </c>
      <c r="P47" s="66">
        <v>0</v>
      </c>
      <c r="Q47" s="66">
        <v>0</v>
      </c>
      <c r="R47" s="66">
        <v>0</v>
      </c>
      <c r="S47" s="66">
        <v>0</v>
      </c>
      <c r="T47" s="66">
        <v>0</v>
      </c>
      <c r="U47" s="66">
        <v>0</v>
      </c>
      <c r="V47" s="66">
        <v>0</v>
      </c>
      <c r="W47" s="66">
        <v>0</v>
      </c>
      <c r="X47" s="66">
        <v>0</v>
      </c>
      <c r="Y47" s="66">
        <v>0</v>
      </c>
    </row>
    <row r="48" spans="1:25">
      <c r="A48" s="60">
        <v>45</v>
      </c>
      <c r="B48" s="31">
        <f>'STUDENT-LIST'!B73</f>
        <v>0</v>
      </c>
      <c r="C48" s="60">
        <f>'STUDENT-LIST'!C73</f>
        <v>0</v>
      </c>
      <c r="D48" s="66">
        <v>0</v>
      </c>
      <c r="E48" s="66">
        <v>0</v>
      </c>
      <c r="F48" s="66">
        <v>0</v>
      </c>
      <c r="G48" s="66">
        <v>0</v>
      </c>
      <c r="H48" s="66">
        <v>0</v>
      </c>
      <c r="I48" s="66">
        <v>0</v>
      </c>
      <c r="J48" s="66">
        <v>0</v>
      </c>
      <c r="K48" s="66">
        <v>0</v>
      </c>
      <c r="L48" s="66">
        <v>0</v>
      </c>
      <c r="M48" s="66">
        <v>0</v>
      </c>
      <c r="N48" s="66">
        <v>0</v>
      </c>
      <c r="O48" s="66">
        <v>0</v>
      </c>
      <c r="P48" s="66">
        <v>0</v>
      </c>
      <c r="Q48" s="66">
        <v>0</v>
      </c>
      <c r="R48" s="66">
        <v>0</v>
      </c>
      <c r="S48" s="66">
        <v>0</v>
      </c>
      <c r="T48" s="66">
        <v>0</v>
      </c>
      <c r="U48" s="66">
        <v>0</v>
      </c>
      <c r="V48" s="66">
        <v>0</v>
      </c>
      <c r="W48" s="66">
        <v>0</v>
      </c>
      <c r="X48" s="66">
        <v>0</v>
      </c>
      <c r="Y48" s="66">
        <v>0</v>
      </c>
    </row>
    <row r="49" spans="1:25">
      <c r="A49" s="60">
        <v>46</v>
      </c>
      <c r="B49" s="31">
        <f>'STUDENT-LIST'!B74</f>
        <v>0</v>
      </c>
      <c r="C49" s="60">
        <f>'STUDENT-LIST'!C74</f>
        <v>0</v>
      </c>
      <c r="D49" s="66">
        <v>0</v>
      </c>
      <c r="E49" s="66">
        <v>0</v>
      </c>
      <c r="F49" s="66">
        <v>0</v>
      </c>
      <c r="G49" s="66">
        <v>0</v>
      </c>
      <c r="H49" s="66">
        <v>0</v>
      </c>
      <c r="I49" s="66">
        <v>0</v>
      </c>
      <c r="J49" s="66">
        <v>0</v>
      </c>
      <c r="K49" s="66">
        <v>0</v>
      </c>
      <c r="L49" s="66">
        <v>0</v>
      </c>
      <c r="M49" s="66">
        <v>0</v>
      </c>
      <c r="N49" s="66">
        <v>0</v>
      </c>
      <c r="O49" s="66">
        <v>0</v>
      </c>
      <c r="P49" s="66">
        <v>0</v>
      </c>
      <c r="Q49" s="66">
        <v>0</v>
      </c>
      <c r="R49" s="66">
        <v>0</v>
      </c>
      <c r="S49" s="66">
        <v>0</v>
      </c>
      <c r="T49" s="66">
        <v>0</v>
      </c>
      <c r="U49" s="66">
        <v>0</v>
      </c>
      <c r="V49" s="66">
        <v>0</v>
      </c>
      <c r="W49" s="66">
        <v>0</v>
      </c>
      <c r="X49" s="66">
        <v>0</v>
      </c>
      <c r="Y49" s="66">
        <v>0</v>
      </c>
    </row>
    <row r="50" spans="1:25">
      <c r="A50" s="60">
        <v>47</v>
      </c>
      <c r="B50" s="31">
        <f>'STUDENT-LIST'!B75</f>
        <v>0</v>
      </c>
      <c r="C50" s="60">
        <f>'STUDENT-LIST'!C75</f>
        <v>0</v>
      </c>
      <c r="D50" s="66">
        <v>0</v>
      </c>
      <c r="E50" s="66">
        <v>0</v>
      </c>
      <c r="F50" s="66">
        <v>0</v>
      </c>
      <c r="G50" s="66">
        <v>0</v>
      </c>
      <c r="H50" s="66">
        <v>0</v>
      </c>
      <c r="I50" s="66">
        <v>0</v>
      </c>
      <c r="J50" s="66">
        <v>0</v>
      </c>
      <c r="K50" s="66">
        <v>0</v>
      </c>
      <c r="L50" s="66">
        <v>0</v>
      </c>
      <c r="M50" s="66">
        <v>0</v>
      </c>
      <c r="N50" s="66">
        <v>0</v>
      </c>
      <c r="O50" s="66">
        <v>0</v>
      </c>
      <c r="P50" s="66">
        <v>0</v>
      </c>
      <c r="Q50" s="66">
        <v>0</v>
      </c>
      <c r="R50" s="66">
        <v>0</v>
      </c>
      <c r="S50" s="66">
        <v>0</v>
      </c>
      <c r="T50" s="66">
        <v>0</v>
      </c>
      <c r="U50" s="66">
        <v>0</v>
      </c>
      <c r="V50" s="66">
        <v>0</v>
      </c>
      <c r="W50" s="66">
        <v>0</v>
      </c>
      <c r="X50" s="66">
        <v>0</v>
      </c>
      <c r="Y50" s="66">
        <v>0</v>
      </c>
    </row>
    <row r="51" spans="1:25">
      <c r="A51" s="60">
        <v>48</v>
      </c>
      <c r="B51" s="31">
        <f>'STUDENT-LIST'!B76</f>
        <v>0</v>
      </c>
      <c r="C51" s="60">
        <f>'STUDENT-LIST'!C76</f>
        <v>0</v>
      </c>
      <c r="D51" s="66">
        <v>0</v>
      </c>
      <c r="E51" s="66">
        <v>0</v>
      </c>
      <c r="F51" s="66">
        <v>0</v>
      </c>
      <c r="G51" s="66">
        <v>0</v>
      </c>
      <c r="H51" s="66">
        <v>0</v>
      </c>
      <c r="I51" s="66">
        <v>0</v>
      </c>
      <c r="J51" s="66">
        <v>0</v>
      </c>
      <c r="K51" s="66">
        <v>0</v>
      </c>
      <c r="L51" s="66">
        <v>0</v>
      </c>
      <c r="M51" s="66">
        <v>0</v>
      </c>
      <c r="N51" s="66">
        <v>0</v>
      </c>
      <c r="O51" s="66">
        <v>0</v>
      </c>
      <c r="P51" s="66">
        <v>0</v>
      </c>
      <c r="Q51" s="66">
        <v>0</v>
      </c>
      <c r="R51" s="66">
        <v>0</v>
      </c>
      <c r="S51" s="66">
        <v>0</v>
      </c>
      <c r="T51" s="66">
        <v>0</v>
      </c>
      <c r="U51" s="66">
        <v>0</v>
      </c>
      <c r="V51" s="66">
        <v>0</v>
      </c>
      <c r="W51" s="66">
        <v>0</v>
      </c>
      <c r="X51" s="66">
        <v>0</v>
      </c>
      <c r="Y51" s="66">
        <v>0</v>
      </c>
    </row>
    <row r="52" spans="1:25">
      <c r="A52" s="60">
        <v>49</v>
      </c>
      <c r="B52" s="31">
        <f>'STUDENT-LIST'!B77</f>
        <v>0</v>
      </c>
      <c r="C52" s="60">
        <f>'STUDENT-LIST'!C77</f>
        <v>0</v>
      </c>
      <c r="D52" s="66">
        <v>0</v>
      </c>
      <c r="E52" s="66">
        <v>0</v>
      </c>
      <c r="F52" s="66">
        <v>0</v>
      </c>
      <c r="G52" s="66">
        <v>0</v>
      </c>
      <c r="H52" s="66">
        <v>0</v>
      </c>
      <c r="I52" s="66">
        <v>0</v>
      </c>
      <c r="J52" s="66">
        <v>0</v>
      </c>
      <c r="K52" s="66">
        <v>0</v>
      </c>
      <c r="L52" s="66">
        <v>0</v>
      </c>
      <c r="M52" s="66">
        <v>0</v>
      </c>
      <c r="N52" s="66">
        <v>0</v>
      </c>
      <c r="O52" s="66">
        <v>0</v>
      </c>
      <c r="P52" s="66">
        <v>0</v>
      </c>
      <c r="Q52" s="66">
        <v>0</v>
      </c>
      <c r="R52" s="66">
        <v>0</v>
      </c>
      <c r="S52" s="66">
        <v>0</v>
      </c>
      <c r="T52" s="66">
        <v>0</v>
      </c>
      <c r="U52" s="66">
        <v>0</v>
      </c>
      <c r="V52" s="66">
        <v>0</v>
      </c>
      <c r="W52" s="66">
        <v>0</v>
      </c>
      <c r="X52" s="66">
        <v>0</v>
      </c>
      <c r="Y52" s="66">
        <v>0</v>
      </c>
    </row>
    <row r="53" spans="1:25">
      <c r="A53" s="60">
        <v>50</v>
      </c>
      <c r="B53" s="31">
        <f>'STUDENT-LIST'!B78</f>
        <v>0</v>
      </c>
      <c r="C53" s="60">
        <f>'STUDENT-LIST'!C78</f>
        <v>0</v>
      </c>
      <c r="D53" s="66">
        <v>0</v>
      </c>
      <c r="E53" s="66">
        <v>0</v>
      </c>
      <c r="F53" s="66">
        <v>0</v>
      </c>
      <c r="G53" s="66">
        <v>0</v>
      </c>
      <c r="H53" s="66">
        <v>0</v>
      </c>
      <c r="I53" s="66">
        <v>0</v>
      </c>
      <c r="J53" s="66">
        <v>0</v>
      </c>
      <c r="K53" s="66">
        <v>0</v>
      </c>
      <c r="L53" s="66">
        <v>0</v>
      </c>
      <c r="M53" s="66">
        <v>0</v>
      </c>
      <c r="N53" s="66">
        <v>0</v>
      </c>
      <c r="O53" s="66">
        <v>0</v>
      </c>
      <c r="P53" s="66">
        <v>0</v>
      </c>
      <c r="Q53" s="66">
        <v>0</v>
      </c>
      <c r="R53" s="66">
        <v>0</v>
      </c>
      <c r="S53" s="66">
        <v>0</v>
      </c>
      <c r="T53" s="66">
        <v>0</v>
      </c>
      <c r="U53" s="66">
        <v>0</v>
      </c>
      <c r="V53" s="66">
        <v>0</v>
      </c>
      <c r="W53" s="66">
        <v>0</v>
      </c>
      <c r="X53" s="66">
        <v>0</v>
      </c>
      <c r="Y53" s="66">
        <v>0</v>
      </c>
    </row>
    <row r="54" spans="1:25">
      <c r="A54" s="60">
        <v>51</v>
      </c>
      <c r="B54" s="31">
        <f>'STUDENT-LIST'!B79</f>
        <v>0</v>
      </c>
      <c r="C54" s="60">
        <f>'STUDENT-LIST'!C79</f>
        <v>0</v>
      </c>
      <c r="D54" s="66">
        <v>0</v>
      </c>
      <c r="E54" s="66">
        <v>0</v>
      </c>
      <c r="F54" s="66">
        <v>0</v>
      </c>
      <c r="G54" s="66">
        <v>0</v>
      </c>
      <c r="H54" s="66">
        <v>0</v>
      </c>
      <c r="I54" s="66">
        <v>0</v>
      </c>
      <c r="J54" s="66">
        <v>0</v>
      </c>
      <c r="K54" s="66">
        <v>0</v>
      </c>
      <c r="L54" s="66">
        <v>0</v>
      </c>
      <c r="M54" s="66">
        <v>0</v>
      </c>
      <c r="N54" s="66">
        <v>0</v>
      </c>
      <c r="O54" s="66">
        <v>0</v>
      </c>
      <c r="P54" s="66">
        <v>0</v>
      </c>
      <c r="Q54" s="66">
        <v>0</v>
      </c>
      <c r="R54" s="66">
        <v>0</v>
      </c>
      <c r="S54" s="66">
        <v>0</v>
      </c>
      <c r="T54" s="66">
        <v>0</v>
      </c>
      <c r="U54" s="66">
        <v>0</v>
      </c>
      <c r="V54" s="66">
        <v>0</v>
      </c>
      <c r="W54" s="66">
        <v>0</v>
      </c>
      <c r="X54" s="66">
        <v>0</v>
      </c>
      <c r="Y54" s="66">
        <v>0</v>
      </c>
    </row>
    <row r="55" spans="1:25">
      <c r="A55" s="60">
        <v>52</v>
      </c>
      <c r="B55" s="31">
        <f>'STUDENT-LIST'!B80</f>
        <v>0</v>
      </c>
      <c r="C55" s="60">
        <f>'STUDENT-LIST'!C80</f>
        <v>0</v>
      </c>
      <c r="D55" s="66">
        <v>0</v>
      </c>
      <c r="E55" s="66">
        <v>0</v>
      </c>
      <c r="F55" s="66">
        <v>0</v>
      </c>
      <c r="G55" s="66">
        <v>0</v>
      </c>
      <c r="H55" s="66">
        <v>0</v>
      </c>
      <c r="I55" s="66">
        <v>0</v>
      </c>
      <c r="J55" s="66">
        <v>0</v>
      </c>
      <c r="K55" s="66">
        <v>0</v>
      </c>
      <c r="L55" s="66">
        <v>0</v>
      </c>
      <c r="M55" s="66">
        <v>0</v>
      </c>
      <c r="N55" s="66">
        <v>0</v>
      </c>
      <c r="O55" s="66">
        <v>0</v>
      </c>
      <c r="P55" s="66">
        <v>0</v>
      </c>
      <c r="Q55" s="66">
        <v>0</v>
      </c>
      <c r="R55" s="66">
        <v>0</v>
      </c>
      <c r="S55" s="66">
        <v>0</v>
      </c>
      <c r="T55" s="66">
        <v>0</v>
      </c>
      <c r="U55" s="66">
        <v>0</v>
      </c>
      <c r="V55" s="66">
        <v>0</v>
      </c>
      <c r="W55" s="66">
        <v>0</v>
      </c>
      <c r="X55" s="66">
        <v>0</v>
      </c>
      <c r="Y55" s="66">
        <v>0</v>
      </c>
    </row>
    <row r="56" spans="1:25">
      <c r="A56" s="60">
        <v>53</v>
      </c>
      <c r="B56" s="31">
        <f>'STUDENT-LIST'!B81</f>
        <v>0</v>
      </c>
      <c r="C56" s="60">
        <f>'STUDENT-LIST'!C81</f>
        <v>0</v>
      </c>
      <c r="D56" s="66">
        <v>0</v>
      </c>
      <c r="E56" s="66">
        <v>0</v>
      </c>
      <c r="F56" s="66">
        <v>0</v>
      </c>
      <c r="G56" s="66">
        <v>0</v>
      </c>
      <c r="H56" s="66">
        <v>0</v>
      </c>
      <c r="I56" s="66">
        <v>0</v>
      </c>
      <c r="J56" s="66">
        <v>0</v>
      </c>
      <c r="K56" s="66">
        <v>0</v>
      </c>
      <c r="L56" s="66">
        <v>0</v>
      </c>
      <c r="M56" s="66">
        <v>0</v>
      </c>
      <c r="N56" s="66">
        <v>0</v>
      </c>
      <c r="O56" s="66">
        <v>0</v>
      </c>
      <c r="P56" s="66">
        <v>0</v>
      </c>
      <c r="Q56" s="66">
        <v>0</v>
      </c>
      <c r="R56" s="66">
        <v>0</v>
      </c>
      <c r="S56" s="66">
        <v>0</v>
      </c>
      <c r="T56" s="66">
        <v>0</v>
      </c>
      <c r="U56" s="66">
        <v>0</v>
      </c>
      <c r="V56" s="66">
        <v>0</v>
      </c>
      <c r="W56" s="66">
        <v>0</v>
      </c>
      <c r="X56" s="66">
        <v>0</v>
      </c>
      <c r="Y56" s="66">
        <v>0</v>
      </c>
    </row>
    <row r="57" spans="1:25">
      <c r="A57" s="60">
        <v>54</v>
      </c>
      <c r="B57" s="31">
        <f>'STUDENT-LIST'!B82</f>
        <v>0</v>
      </c>
      <c r="C57" s="60">
        <f>'STUDENT-LIST'!C82</f>
        <v>0</v>
      </c>
      <c r="D57" s="66">
        <v>0</v>
      </c>
      <c r="E57" s="66">
        <v>0</v>
      </c>
      <c r="F57" s="66">
        <v>0</v>
      </c>
      <c r="G57" s="66">
        <v>0</v>
      </c>
      <c r="H57" s="66">
        <v>0</v>
      </c>
      <c r="I57" s="66">
        <v>0</v>
      </c>
      <c r="J57" s="66">
        <v>0</v>
      </c>
      <c r="K57" s="66">
        <v>0</v>
      </c>
      <c r="L57" s="66">
        <v>0</v>
      </c>
      <c r="M57" s="66">
        <v>0</v>
      </c>
      <c r="N57" s="66">
        <v>0</v>
      </c>
      <c r="O57" s="66">
        <v>0</v>
      </c>
      <c r="P57" s="66">
        <v>0</v>
      </c>
      <c r="Q57" s="66">
        <v>0</v>
      </c>
      <c r="R57" s="66">
        <v>0</v>
      </c>
      <c r="S57" s="66">
        <v>0</v>
      </c>
      <c r="T57" s="66">
        <v>0</v>
      </c>
      <c r="U57" s="66">
        <v>0</v>
      </c>
      <c r="V57" s="66">
        <v>0</v>
      </c>
      <c r="W57" s="66">
        <v>0</v>
      </c>
      <c r="X57" s="66">
        <v>0</v>
      </c>
      <c r="Y57" s="66">
        <v>0</v>
      </c>
    </row>
    <row r="58" spans="1:25">
      <c r="A58" s="60">
        <v>55</v>
      </c>
      <c r="B58" s="31">
        <f>'STUDENT-LIST'!B83</f>
        <v>0</v>
      </c>
      <c r="C58" s="60">
        <f>'STUDENT-LIST'!C83</f>
        <v>0</v>
      </c>
      <c r="D58" s="66">
        <v>0</v>
      </c>
      <c r="E58" s="66">
        <v>0</v>
      </c>
      <c r="F58" s="66">
        <v>0</v>
      </c>
      <c r="G58" s="66">
        <v>0</v>
      </c>
      <c r="H58" s="66">
        <v>0</v>
      </c>
      <c r="I58" s="66">
        <v>0</v>
      </c>
      <c r="J58" s="66">
        <v>0</v>
      </c>
      <c r="K58" s="66">
        <v>0</v>
      </c>
      <c r="L58" s="66">
        <v>0</v>
      </c>
      <c r="M58" s="66">
        <v>0</v>
      </c>
      <c r="N58" s="66">
        <v>0</v>
      </c>
      <c r="O58" s="66">
        <v>0</v>
      </c>
      <c r="P58" s="66">
        <v>0</v>
      </c>
      <c r="Q58" s="66">
        <v>0</v>
      </c>
      <c r="R58" s="66">
        <v>0</v>
      </c>
      <c r="S58" s="66">
        <v>0</v>
      </c>
      <c r="T58" s="66">
        <v>0</v>
      </c>
      <c r="U58" s="66">
        <v>0</v>
      </c>
      <c r="V58" s="66">
        <v>0</v>
      </c>
      <c r="W58" s="66">
        <v>0</v>
      </c>
      <c r="X58" s="66">
        <v>0</v>
      </c>
      <c r="Y58" s="66">
        <v>0</v>
      </c>
    </row>
    <row r="59" spans="1:25">
      <c r="A59" s="60">
        <v>56</v>
      </c>
      <c r="B59" s="31">
        <f>'STUDENT-LIST'!B84</f>
        <v>0</v>
      </c>
      <c r="C59" s="60">
        <f>'STUDENT-LIST'!C84</f>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row>
    <row r="60" spans="1:25">
      <c r="A60" s="60">
        <v>57</v>
      </c>
      <c r="B60" s="31">
        <f>'STUDENT-LIST'!B85</f>
        <v>0</v>
      </c>
      <c r="C60" s="60">
        <f>'STUDENT-LIST'!C85</f>
        <v>0</v>
      </c>
      <c r="D60" s="66">
        <v>0</v>
      </c>
      <c r="E60" s="66">
        <v>0</v>
      </c>
      <c r="F60" s="66">
        <v>0</v>
      </c>
      <c r="G60" s="66">
        <v>0</v>
      </c>
      <c r="H60" s="66">
        <v>0</v>
      </c>
      <c r="I60" s="66">
        <v>0</v>
      </c>
      <c r="J60" s="66">
        <v>0</v>
      </c>
      <c r="K60" s="66">
        <v>0</v>
      </c>
      <c r="L60" s="66">
        <v>0</v>
      </c>
      <c r="M60" s="66">
        <v>0</v>
      </c>
      <c r="N60" s="66">
        <v>0</v>
      </c>
      <c r="O60" s="66">
        <v>0</v>
      </c>
      <c r="P60" s="66">
        <v>0</v>
      </c>
      <c r="Q60" s="66">
        <v>0</v>
      </c>
      <c r="R60" s="66">
        <v>0</v>
      </c>
      <c r="S60" s="66">
        <v>0</v>
      </c>
      <c r="T60" s="66">
        <v>0</v>
      </c>
      <c r="U60" s="66">
        <v>0</v>
      </c>
      <c r="V60" s="66">
        <v>0</v>
      </c>
      <c r="W60" s="66">
        <v>0</v>
      </c>
      <c r="X60" s="66">
        <v>0</v>
      </c>
      <c r="Y60" s="66">
        <v>0</v>
      </c>
    </row>
    <row r="61" spans="1:25">
      <c r="A61" s="60">
        <v>58</v>
      </c>
      <c r="B61" s="31">
        <f>'STUDENT-LIST'!B86</f>
        <v>0</v>
      </c>
      <c r="C61" s="60">
        <f>'STUDENT-LIST'!C86</f>
        <v>0</v>
      </c>
      <c r="D61" s="66">
        <v>0</v>
      </c>
      <c r="E61" s="66">
        <v>0</v>
      </c>
      <c r="F61" s="66">
        <v>0</v>
      </c>
      <c r="G61" s="66">
        <v>0</v>
      </c>
      <c r="H61" s="66">
        <v>0</v>
      </c>
      <c r="I61" s="66">
        <v>0</v>
      </c>
      <c r="J61" s="66">
        <v>0</v>
      </c>
      <c r="K61" s="66">
        <v>0</v>
      </c>
      <c r="L61" s="66">
        <v>0</v>
      </c>
      <c r="M61" s="66">
        <v>0</v>
      </c>
      <c r="N61" s="66">
        <v>0</v>
      </c>
      <c r="O61" s="66">
        <v>0</v>
      </c>
      <c r="P61" s="66">
        <v>0</v>
      </c>
      <c r="Q61" s="66">
        <v>0</v>
      </c>
      <c r="R61" s="66">
        <v>0</v>
      </c>
      <c r="S61" s="66">
        <v>0</v>
      </c>
      <c r="T61" s="66">
        <v>0</v>
      </c>
      <c r="U61" s="66">
        <v>0</v>
      </c>
      <c r="V61" s="66">
        <v>0</v>
      </c>
      <c r="W61" s="66">
        <v>0</v>
      </c>
      <c r="X61" s="66">
        <v>0</v>
      </c>
      <c r="Y61" s="66">
        <v>0</v>
      </c>
    </row>
    <row r="62" spans="1:25">
      <c r="A62" s="60">
        <v>59</v>
      </c>
      <c r="B62" s="31">
        <f>'STUDENT-LIST'!B87</f>
        <v>0</v>
      </c>
      <c r="C62" s="60">
        <f>'STUDENT-LIST'!C87</f>
        <v>0</v>
      </c>
      <c r="D62" s="66">
        <v>0</v>
      </c>
      <c r="E62" s="66">
        <v>0</v>
      </c>
      <c r="F62" s="66">
        <v>0</v>
      </c>
      <c r="G62" s="66">
        <v>0</v>
      </c>
      <c r="H62" s="66">
        <v>0</v>
      </c>
      <c r="I62" s="66">
        <v>0</v>
      </c>
      <c r="J62" s="66">
        <v>0</v>
      </c>
      <c r="K62" s="66">
        <v>0</v>
      </c>
      <c r="L62" s="66">
        <v>0</v>
      </c>
      <c r="M62" s="66">
        <v>0</v>
      </c>
      <c r="N62" s="66">
        <v>0</v>
      </c>
      <c r="O62" s="66">
        <v>0</v>
      </c>
      <c r="P62" s="66">
        <v>0</v>
      </c>
      <c r="Q62" s="66">
        <v>0</v>
      </c>
      <c r="R62" s="66">
        <v>0</v>
      </c>
      <c r="S62" s="66">
        <v>0</v>
      </c>
      <c r="T62" s="66">
        <v>0</v>
      </c>
      <c r="U62" s="66">
        <v>0</v>
      </c>
      <c r="V62" s="66">
        <v>0</v>
      </c>
      <c r="W62" s="66">
        <v>0</v>
      </c>
      <c r="X62" s="66">
        <v>0</v>
      </c>
      <c r="Y62" s="66">
        <v>0</v>
      </c>
    </row>
    <row r="63" spans="1:25">
      <c r="A63" s="60">
        <v>60</v>
      </c>
      <c r="B63" s="31">
        <f>'STUDENT-LIST'!B88</f>
        <v>0</v>
      </c>
      <c r="C63" s="60">
        <f>'STUDENT-LIST'!C88</f>
        <v>0</v>
      </c>
      <c r="D63" s="66">
        <v>0</v>
      </c>
      <c r="E63" s="66">
        <v>0</v>
      </c>
      <c r="F63" s="66">
        <v>0</v>
      </c>
      <c r="G63" s="66">
        <v>0</v>
      </c>
      <c r="H63" s="66">
        <v>0</v>
      </c>
      <c r="I63" s="66">
        <v>0</v>
      </c>
      <c r="J63" s="66">
        <v>0</v>
      </c>
      <c r="K63" s="66">
        <v>0</v>
      </c>
      <c r="L63" s="66">
        <v>0</v>
      </c>
      <c r="M63" s="66">
        <v>0</v>
      </c>
      <c r="N63" s="66">
        <v>0</v>
      </c>
      <c r="O63" s="66">
        <v>0</v>
      </c>
      <c r="P63" s="66">
        <v>0</v>
      </c>
      <c r="Q63" s="66">
        <v>0</v>
      </c>
      <c r="R63" s="66">
        <v>0</v>
      </c>
      <c r="S63" s="66">
        <v>0</v>
      </c>
      <c r="T63" s="66">
        <v>0</v>
      </c>
      <c r="U63" s="66">
        <v>0</v>
      </c>
      <c r="V63" s="66">
        <v>0</v>
      </c>
      <c r="W63" s="66">
        <v>0</v>
      </c>
      <c r="X63" s="66">
        <v>0</v>
      </c>
      <c r="Y63" s="66">
        <v>0</v>
      </c>
    </row>
    <row r="64" spans="1:25">
      <c r="A64" s="60">
        <v>61</v>
      </c>
      <c r="B64" s="31">
        <f>'STUDENT-LIST'!B89</f>
        <v>0</v>
      </c>
      <c r="C64" s="60">
        <f>'STUDENT-LIST'!C89</f>
        <v>0</v>
      </c>
      <c r="D64" s="66">
        <v>0</v>
      </c>
      <c r="E64" s="66">
        <v>0</v>
      </c>
      <c r="F64" s="66">
        <v>0</v>
      </c>
      <c r="G64" s="66">
        <v>0</v>
      </c>
      <c r="H64" s="66">
        <v>0</v>
      </c>
      <c r="I64" s="66">
        <v>0</v>
      </c>
      <c r="J64" s="66">
        <v>0</v>
      </c>
      <c r="K64" s="66">
        <v>0</v>
      </c>
      <c r="L64" s="66">
        <v>0</v>
      </c>
      <c r="M64" s="66">
        <v>0</v>
      </c>
      <c r="N64" s="66">
        <v>0</v>
      </c>
      <c r="O64" s="66">
        <v>0</v>
      </c>
      <c r="P64" s="66">
        <v>0</v>
      </c>
      <c r="Q64" s="66">
        <v>0</v>
      </c>
      <c r="R64" s="66">
        <v>0</v>
      </c>
      <c r="S64" s="66">
        <v>0</v>
      </c>
      <c r="T64" s="66">
        <v>0</v>
      </c>
      <c r="U64" s="66">
        <v>0</v>
      </c>
      <c r="V64" s="66">
        <v>0</v>
      </c>
      <c r="W64" s="66">
        <v>0</v>
      </c>
      <c r="X64" s="66">
        <v>0</v>
      </c>
      <c r="Y64" s="66">
        <v>0</v>
      </c>
    </row>
    <row r="65" spans="1:25">
      <c r="A65" s="60">
        <v>62</v>
      </c>
      <c r="B65" s="31">
        <f>'STUDENT-LIST'!B90</f>
        <v>0</v>
      </c>
      <c r="C65" s="60">
        <f>'STUDENT-LIST'!C90</f>
        <v>0</v>
      </c>
      <c r="D65" s="66">
        <v>0</v>
      </c>
      <c r="E65" s="66">
        <v>0</v>
      </c>
      <c r="F65" s="66">
        <v>0</v>
      </c>
      <c r="G65" s="66">
        <v>0</v>
      </c>
      <c r="H65" s="66">
        <v>0</v>
      </c>
      <c r="I65" s="66">
        <v>0</v>
      </c>
      <c r="J65" s="66">
        <v>0</v>
      </c>
      <c r="K65" s="66">
        <v>0</v>
      </c>
      <c r="L65" s="66">
        <v>0</v>
      </c>
      <c r="M65" s="66">
        <v>0</v>
      </c>
      <c r="N65" s="66">
        <v>0</v>
      </c>
      <c r="O65" s="66">
        <v>0</v>
      </c>
      <c r="P65" s="66">
        <v>0</v>
      </c>
      <c r="Q65" s="66">
        <v>0</v>
      </c>
      <c r="R65" s="66">
        <v>0</v>
      </c>
      <c r="S65" s="66">
        <v>0</v>
      </c>
      <c r="T65" s="66">
        <v>0</v>
      </c>
      <c r="U65" s="66">
        <v>0</v>
      </c>
      <c r="V65" s="66">
        <v>0</v>
      </c>
      <c r="W65" s="66">
        <v>0</v>
      </c>
      <c r="X65" s="66">
        <v>0</v>
      </c>
      <c r="Y65" s="66">
        <v>0</v>
      </c>
    </row>
    <row r="66" spans="1:25">
      <c r="A66" s="60">
        <v>63</v>
      </c>
      <c r="B66" s="31">
        <f>'STUDENT-LIST'!B91</f>
        <v>0</v>
      </c>
      <c r="C66" s="60">
        <f>'STUDENT-LIST'!C91</f>
        <v>0</v>
      </c>
      <c r="D66" s="66">
        <v>0</v>
      </c>
      <c r="E66" s="66">
        <v>0</v>
      </c>
      <c r="F66" s="66">
        <v>0</v>
      </c>
      <c r="G66" s="66">
        <v>0</v>
      </c>
      <c r="H66" s="66">
        <v>0</v>
      </c>
      <c r="I66" s="66">
        <v>0</v>
      </c>
      <c r="J66" s="66">
        <v>0</v>
      </c>
      <c r="K66" s="66">
        <v>0</v>
      </c>
      <c r="L66" s="66">
        <v>0</v>
      </c>
      <c r="M66" s="66">
        <v>0</v>
      </c>
      <c r="N66" s="66">
        <v>0</v>
      </c>
      <c r="O66" s="66">
        <v>0</v>
      </c>
      <c r="P66" s="66">
        <v>0</v>
      </c>
      <c r="Q66" s="66">
        <v>0</v>
      </c>
      <c r="R66" s="66">
        <v>0</v>
      </c>
      <c r="S66" s="66">
        <v>0</v>
      </c>
      <c r="T66" s="66">
        <v>0</v>
      </c>
      <c r="U66" s="66">
        <v>0</v>
      </c>
      <c r="V66" s="66">
        <v>0</v>
      </c>
      <c r="W66" s="66">
        <v>0</v>
      </c>
      <c r="X66" s="66">
        <v>0</v>
      </c>
      <c r="Y66" s="66">
        <v>0</v>
      </c>
    </row>
    <row r="67" spans="1:25">
      <c r="A67" s="60">
        <v>64</v>
      </c>
      <c r="B67" s="31">
        <f>'STUDENT-LIST'!B92</f>
        <v>0</v>
      </c>
      <c r="C67" s="60">
        <f>'STUDENT-LIST'!C92</f>
        <v>0</v>
      </c>
      <c r="D67" s="66">
        <v>0</v>
      </c>
      <c r="E67" s="66">
        <v>0</v>
      </c>
      <c r="F67" s="66">
        <v>0</v>
      </c>
      <c r="G67" s="66">
        <v>0</v>
      </c>
      <c r="H67" s="66">
        <v>0</v>
      </c>
      <c r="I67" s="66">
        <v>0</v>
      </c>
      <c r="J67" s="66">
        <v>0</v>
      </c>
      <c r="K67" s="66">
        <v>0</v>
      </c>
      <c r="L67" s="66">
        <v>0</v>
      </c>
      <c r="M67" s="66">
        <v>0</v>
      </c>
      <c r="N67" s="66">
        <v>0</v>
      </c>
      <c r="O67" s="66">
        <v>0</v>
      </c>
      <c r="P67" s="66">
        <v>0</v>
      </c>
      <c r="Q67" s="66">
        <v>0</v>
      </c>
      <c r="R67" s="66">
        <v>0</v>
      </c>
      <c r="S67" s="66">
        <v>0</v>
      </c>
      <c r="T67" s="66">
        <v>0</v>
      </c>
      <c r="U67" s="66">
        <v>0</v>
      </c>
      <c r="V67" s="66">
        <v>0</v>
      </c>
      <c r="W67" s="66">
        <v>0</v>
      </c>
      <c r="X67" s="66">
        <v>0</v>
      </c>
      <c r="Y67" s="66">
        <v>0</v>
      </c>
    </row>
    <row r="68" spans="1:25">
      <c r="A68" s="60">
        <v>65</v>
      </c>
      <c r="B68" s="31">
        <f>'STUDENT-LIST'!B93</f>
        <v>0</v>
      </c>
      <c r="C68" s="60">
        <f>'STUDENT-LIST'!C93</f>
        <v>0</v>
      </c>
      <c r="D68" s="66">
        <v>0</v>
      </c>
      <c r="E68" s="66">
        <v>0</v>
      </c>
      <c r="F68" s="66">
        <v>0</v>
      </c>
      <c r="G68" s="66">
        <v>0</v>
      </c>
      <c r="H68" s="66">
        <v>0</v>
      </c>
      <c r="I68" s="66">
        <v>0</v>
      </c>
      <c r="J68" s="66">
        <v>0</v>
      </c>
      <c r="K68" s="66">
        <v>0</v>
      </c>
      <c r="L68" s="66">
        <v>0</v>
      </c>
      <c r="M68" s="66">
        <v>0</v>
      </c>
      <c r="N68" s="66">
        <v>0</v>
      </c>
      <c r="O68" s="66">
        <v>0</v>
      </c>
      <c r="P68" s="66">
        <v>0</v>
      </c>
      <c r="Q68" s="66">
        <v>0</v>
      </c>
      <c r="R68" s="66">
        <v>0</v>
      </c>
      <c r="S68" s="66">
        <v>0</v>
      </c>
      <c r="T68" s="66">
        <v>0</v>
      </c>
      <c r="U68" s="66">
        <v>0</v>
      </c>
      <c r="V68" s="66">
        <v>0</v>
      </c>
      <c r="W68" s="66">
        <v>0</v>
      </c>
      <c r="X68" s="66">
        <v>0</v>
      </c>
      <c r="Y68" s="66">
        <v>0</v>
      </c>
    </row>
    <row r="69" spans="1:25">
      <c r="A69" s="60">
        <v>66</v>
      </c>
      <c r="B69" s="31">
        <f>'STUDENT-LIST'!B94</f>
        <v>0</v>
      </c>
      <c r="C69" s="60">
        <f>'STUDENT-LIST'!C94</f>
        <v>0</v>
      </c>
      <c r="D69" s="66">
        <v>0</v>
      </c>
      <c r="E69" s="66">
        <v>0</v>
      </c>
      <c r="F69" s="66">
        <v>0</v>
      </c>
      <c r="G69" s="66">
        <v>0</v>
      </c>
      <c r="H69" s="66">
        <v>0</v>
      </c>
      <c r="I69" s="66">
        <v>0</v>
      </c>
      <c r="J69" s="66">
        <v>0</v>
      </c>
      <c r="K69" s="66">
        <v>0</v>
      </c>
      <c r="L69" s="66">
        <v>0</v>
      </c>
      <c r="M69" s="66">
        <v>0</v>
      </c>
      <c r="N69" s="66">
        <v>0</v>
      </c>
      <c r="O69" s="66">
        <v>0</v>
      </c>
      <c r="P69" s="66">
        <v>0</v>
      </c>
      <c r="Q69" s="66">
        <v>0</v>
      </c>
      <c r="R69" s="66">
        <v>0</v>
      </c>
      <c r="S69" s="66">
        <v>0</v>
      </c>
      <c r="T69" s="66">
        <v>0</v>
      </c>
      <c r="U69" s="66">
        <v>0</v>
      </c>
      <c r="V69" s="66">
        <v>0</v>
      </c>
      <c r="W69" s="66">
        <v>0</v>
      </c>
      <c r="X69" s="66">
        <v>0</v>
      </c>
      <c r="Y69" s="66">
        <v>0</v>
      </c>
    </row>
    <row r="70" spans="1:25">
      <c r="A70" s="60">
        <v>67</v>
      </c>
      <c r="B70" s="31">
        <f>'STUDENT-LIST'!B95</f>
        <v>0</v>
      </c>
      <c r="C70" s="60">
        <f>'STUDENT-LIST'!C95</f>
        <v>0</v>
      </c>
      <c r="D70" s="66">
        <v>0</v>
      </c>
      <c r="E70" s="66">
        <v>0</v>
      </c>
      <c r="F70" s="66">
        <v>0</v>
      </c>
      <c r="G70" s="66">
        <v>0</v>
      </c>
      <c r="H70" s="66">
        <v>0</v>
      </c>
      <c r="I70" s="66">
        <v>0</v>
      </c>
      <c r="J70" s="66">
        <v>0</v>
      </c>
      <c r="K70" s="66">
        <v>0</v>
      </c>
      <c r="L70" s="66">
        <v>0</v>
      </c>
      <c r="M70" s="66">
        <v>0</v>
      </c>
      <c r="N70" s="66">
        <v>0</v>
      </c>
      <c r="O70" s="66">
        <v>0</v>
      </c>
      <c r="P70" s="66">
        <v>0</v>
      </c>
      <c r="Q70" s="66">
        <v>0</v>
      </c>
      <c r="R70" s="66">
        <v>0</v>
      </c>
      <c r="S70" s="66">
        <v>0</v>
      </c>
      <c r="T70" s="66">
        <v>0</v>
      </c>
      <c r="U70" s="66">
        <v>0</v>
      </c>
      <c r="V70" s="66">
        <v>0</v>
      </c>
      <c r="W70" s="66">
        <v>0</v>
      </c>
      <c r="X70" s="66">
        <v>0</v>
      </c>
      <c r="Y70" s="66">
        <v>0</v>
      </c>
    </row>
    <row r="71" spans="1:25">
      <c r="A71" s="60">
        <v>68</v>
      </c>
      <c r="B71" s="31">
        <f>'STUDENT-LIST'!B96</f>
        <v>0</v>
      </c>
      <c r="C71" s="60">
        <f>'STUDENT-LIST'!C96</f>
        <v>0</v>
      </c>
      <c r="D71" s="66">
        <v>0</v>
      </c>
      <c r="E71" s="66">
        <v>0</v>
      </c>
      <c r="F71" s="66">
        <v>0</v>
      </c>
      <c r="G71" s="66">
        <v>0</v>
      </c>
      <c r="H71" s="66">
        <v>0</v>
      </c>
      <c r="I71" s="66">
        <v>0</v>
      </c>
      <c r="J71" s="66">
        <v>0</v>
      </c>
      <c r="K71" s="66">
        <v>0</v>
      </c>
      <c r="L71" s="66">
        <v>0</v>
      </c>
      <c r="M71" s="66">
        <v>0</v>
      </c>
      <c r="N71" s="66">
        <v>0</v>
      </c>
      <c r="O71" s="66">
        <v>0</v>
      </c>
      <c r="P71" s="66">
        <v>0</v>
      </c>
      <c r="Q71" s="66">
        <v>0</v>
      </c>
      <c r="R71" s="66">
        <v>0</v>
      </c>
      <c r="S71" s="66">
        <v>0</v>
      </c>
      <c r="T71" s="66">
        <v>0</v>
      </c>
      <c r="U71" s="66">
        <v>0</v>
      </c>
      <c r="V71" s="66">
        <v>0</v>
      </c>
      <c r="W71" s="66">
        <v>0</v>
      </c>
      <c r="X71" s="66">
        <v>0</v>
      </c>
      <c r="Y71" s="66">
        <v>0</v>
      </c>
    </row>
    <row r="72" spans="1:25">
      <c r="A72" s="60">
        <v>69</v>
      </c>
      <c r="B72" s="31">
        <f>'STUDENT-LIST'!B97</f>
        <v>0</v>
      </c>
      <c r="C72" s="60">
        <f>'STUDENT-LIST'!C97</f>
        <v>0</v>
      </c>
      <c r="D72" s="66">
        <v>0</v>
      </c>
      <c r="E72" s="66">
        <v>0</v>
      </c>
      <c r="F72" s="66">
        <v>0</v>
      </c>
      <c r="G72" s="66">
        <v>0</v>
      </c>
      <c r="H72" s="66">
        <v>0</v>
      </c>
      <c r="I72" s="66">
        <v>0</v>
      </c>
      <c r="J72" s="66">
        <v>0</v>
      </c>
      <c r="K72" s="66">
        <v>0</v>
      </c>
      <c r="L72" s="66">
        <v>0</v>
      </c>
      <c r="M72" s="66">
        <v>0</v>
      </c>
      <c r="N72" s="66">
        <v>0</v>
      </c>
      <c r="O72" s="66">
        <v>0</v>
      </c>
      <c r="P72" s="66">
        <v>0</v>
      </c>
      <c r="Q72" s="66">
        <v>0</v>
      </c>
      <c r="R72" s="66">
        <v>0</v>
      </c>
      <c r="S72" s="66">
        <v>0</v>
      </c>
      <c r="T72" s="66">
        <v>0</v>
      </c>
      <c r="U72" s="66">
        <v>0</v>
      </c>
      <c r="V72" s="66">
        <v>0</v>
      </c>
      <c r="W72" s="66">
        <v>0</v>
      </c>
      <c r="X72" s="66">
        <v>0</v>
      </c>
      <c r="Y72" s="66">
        <v>0</v>
      </c>
    </row>
    <row r="73" spans="1:25">
      <c r="A73" s="60">
        <v>70</v>
      </c>
      <c r="B73" s="31">
        <f>'STUDENT-LIST'!B98</f>
        <v>0</v>
      </c>
      <c r="C73" s="60">
        <f>'STUDENT-LIST'!C98</f>
        <v>0</v>
      </c>
      <c r="D73" s="66">
        <v>0</v>
      </c>
      <c r="E73" s="66">
        <v>0</v>
      </c>
      <c r="F73" s="66">
        <v>0</v>
      </c>
      <c r="G73" s="66">
        <v>0</v>
      </c>
      <c r="H73" s="66">
        <v>0</v>
      </c>
      <c r="I73" s="66">
        <v>0</v>
      </c>
      <c r="J73" s="66">
        <v>0</v>
      </c>
      <c r="K73" s="66">
        <v>0</v>
      </c>
      <c r="L73" s="66">
        <v>0</v>
      </c>
      <c r="M73" s="66">
        <v>0</v>
      </c>
      <c r="N73" s="66">
        <v>0</v>
      </c>
      <c r="O73" s="66">
        <v>0</v>
      </c>
      <c r="P73" s="66">
        <v>0</v>
      </c>
      <c r="Q73" s="66">
        <v>0</v>
      </c>
      <c r="R73" s="66">
        <v>0</v>
      </c>
      <c r="S73" s="66">
        <v>0</v>
      </c>
      <c r="T73" s="66">
        <v>0</v>
      </c>
      <c r="U73" s="66">
        <v>0</v>
      </c>
      <c r="V73" s="66">
        <v>0</v>
      </c>
      <c r="W73" s="66">
        <v>0</v>
      </c>
      <c r="X73" s="66">
        <v>0</v>
      </c>
      <c r="Y73" s="66">
        <v>0</v>
      </c>
    </row>
    <row r="75" spans="1:25" ht="18" customHeight="1">
      <c r="C75" s="470" t="s">
        <v>449</v>
      </c>
      <c r="D75" s="470"/>
      <c r="E75" s="470"/>
      <c r="F75" s="470"/>
      <c r="G75" s="470"/>
      <c r="H75" s="470"/>
      <c r="I75" s="470"/>
      <c r="J75" s="470"/>
      <c r="K75" s="470"/>
      <c r="L75" s="470"/>
      <c r="M75" s="470"/>
      <c r="N75" s="470"/>
      <c r="O75" s="470"/>
      <c r="P75" s="470"/>
      <c r="Q75" s="470"/>
      <c r="R75" s="470"/>
      <c r="S75" s="470"/>
      <c r="T75" s="470"/>
      <c r="U75" s="470"/>
      <c r="V75" s="470"/>
      <c r="W75" s="470"/>
      <c r="X75" s="470"/>
      <c r="Y75" s="470"/>
    </row>
    <row r="76" spans="1:25" ht="18">
      <c r="C76" s="69"/>
      <c r="D76" s="70"/>
      <c r="E76" s="70"/>
      <c r="F76" s="70"/>
      <c r="G76" s="70"/>
      <c r="H76" s="70"/>
      <c r="I76" s="70"/>
      <c r="J76" s="70"/>
      <c r="K76" s="70"/>
      <c r="L76" s="70"/>
      <c r="M76" s="70"/>
      <c r="N76" s="70"/>
      <c r="O76" s="70"/>
      <c r="P76" s="70"/>
      <c r="Q76" s="70"/>
      <c r="R76" s="70"/>
      <c r="S76" s="70"/>
      <c r="T76" s="70"/>
      <c r="U76" s="70"/>
      <c r="V76" s="70"/>
      <c r="W76" s="70"/>
      <c r="X76" s="70"/>
      <c r="Y76" s="70"/>
    </row>
    <row r="77" spans="1:25" ht="18">
      <c r="C77" s="69"/>
      <c r="D77" s="70"/>
      <c r="E77" s="70"/>
      <c r="F77" s="70"/>
      <c r="G77" s="70"/>
      <c r="H77" s="70"/>
      <c r="I77" s="70"/>
      <c r="J77" s="70"/>
      <c r="K77" s="70"/>
      <c r="L77" s="70"/>
      <c r="M77" s="70"/>
      <c r="N77" s="70"/>
      <c r="O77" s="70"/>
      <c r="P77" s="70"/>
      <c r="Q77" s="70"/>
      <c r="R77" s="70"/>
      <c r="S77" s="70"/>
      <c r="T77" s="70"/>
      <c r="U77" s="70"/>
      <c r="V77" s="70"/>
      <c r="W77" s="70"/>
      <c r="X77" s="70"/>
      <c r="Y77" s="70"/>
    </row>
    <row r="78" spans="1:25" ht="18">
      <c r="C78" s="69"/>
      <c r="D78" s="70"/>
      <c r="E78" s="70"/>
      <c r="F78" s="70"/>
      <c r="G78" s="70"/>
      <c r="H78" s="70"/>
      <c r="I78" s="70"/>
      <c r="J78" s="70"/>
      <c r="K78" s="70"/>
      <c r="L78" s="70"/>
      <c r="M78" s="70"/>
      <c r="N78" s="70"/>
      <c r="O78" s="70"/>
      <c r="P78" s="70"/>
      <c r="Q78" s="70"/>
      <c r="R78" s="70"/>
      <c r="S78" s="70"/>
      <c r="T78" s="70"/>
      <c r="U78" s="70"/>
      <c r="V78" s="70"/>
      <c r="W78" s="70"/>
      <c r="X78" s="70"/>
      <c r="Y78" s="70"/>
    </row>
    <row r="79" spans="1:25" ht="18">
      <c r="C79" s="69"/>
      <c r="D79" s="70"/>
      <c r="E79" s="70"/>
      <c r="F79" s="70"/>
      <c r="G79" s="70"/>
      <c r="H79" s="70"/>
      <c r="I79" s="70"/>
      <c r="J79" s="70"/>
      <c r="K79" s="70"/>
      <c r="L79" s="70"/>
      <c r="M79" s="70"/>
      <c r="N79" s="70"/>
      <c r="O79" s="70"/>
      <c r="P79" s="70"/>
      <c r="Q79" s="70"/>
      <c r="R79" s="70"/>
      <c r="S79" s="70"/>
      <c r="T79" s="70"/>
      <c r="U79" s="70"/>
      <c r="V79" s="70"/>
      <c r="W79" s="70"/>
      <c r="X79" s="70"/>
      <c r="Y79" s="70"/>
    </row>
    <row r="80" spans="1:25" ht="18">
      <c r="C80" s="69"/>
      <c r="D80" s="70"/>
      <c r="E80" s="70"/>
      <c r="F80" s="70"/>
      <c r="G80" s="70"/>
      <c r="H80" s="70"/>
      <c r="I80" s="70"/>
      <c r="J80" s="70"/>
      <c r="K80" s="70"/>
      <c r="L80" s="70"/>
      <c r="M80" s="70"/>
      <c r="N80" s="70"/>
      <c r="O80" s="70"/>
      <c r="P80" s="70"/>
      <c r="Q80" s="70"/>
      <c r="R80" s="70"/>
      <c r="S80" s="70"/>
      <c r="T80" s="70"/>
      <c r="U80" s="70"/>
      <c r="V80" s="70"/>
      <c r="W80" s="70"/>
      <c r="X80" s="70"/>
      <c r="Y80" s="70"/>
    </row>
    <row r="81" spans="1:25" ht="18">
      <c r="C81" s="69"/>
      <c r="D81" s="70"/>
      <c r="E81" s="70"/>
      <c r="F81" s="70"/>
      <c r="G81" s="70"/>
      <c r="H81" s="70"/>
      <c r="I81" s="70"/>
      <c r="J81" s="70"/>
      <c r="K81" s="70"/>
      <c r="L81" s="70"/>
      <c r="M81" s="70"/>
      <c r="N81" s="70"/>
      <c r="O81" s="70"/>
      <c r="P81" s="70"/>
      <c r="Q81" s="70"/>
      <c r="R81" s="70"/>
      <c r="S81" s="70"/>
      <c r="T81" s="70"/>
      <c r="U81" s="70"/>
      <c r="V81" s="70"/>
      <c r="W81" s="70"/>
      <c r="X81" s="70"/>
      <c r="Y81" s="70"/>
    </row>
    <row r="82" spans="1:25" ht="18">
      <c r="C82" s="69"/>
      <c r="D82" s="70"/>
      <c r="E82" s="70"/>
      <c r="F82" s="70"/>
      <c r="G82" s="70"/>
      <c r="H82" s="70"/>
      <c r="I82" s="70"/>
      <c r="J82" s="70"/>
      <c r="K82" s="70"/>
      <c r="L82" s="70"/>
      <c r="M82" s="70"/>
      <c r="N82" s="70"/>
      <c r="O82" s="70"/>
      <c r="P82" s="70"/>
      <c r="Q82" s="70"/>
      <c r="R82" s="70"/>
      <c r="S82" s="70"/>
      <c r="T82" s="70"/>
      <c r="U82" s="70"/>
      <c r="V82" s="70"/>
      <c r="W82" s="70"/>
      <c r="X82" s="70"/>
      <c r="Y82" s="70"/>
    </row>
    <row r="83" spans="1:25" s="59" customFormat="1" ht="18" customHeight="1">
      <c r="A83" s="471"/>
      <c r="B83" s="471"/>
      <c r="C83" s="471"/>
      <c r="D83" s="471"/>
      <c r="E83" s="471"/>
      <c r="F83" s="471"/>
      <c r="G83" s="471"/>
      <c r="H83" s="471"/>
      <c r="I83" s="471"/>
      <c r="J83" s="471"/>
      <c r="K83" s="471"/>
      <c r="L83" s="80"/>
      <c r="M83" s="80"/>
      <c r="N83" s="80"/>
      <c r="O83" s="80"/>
      <c r="P83" s="80"/>
      <c r="Q83" s="80"/>
      <c r="R83" s="80"/>
      <c r="S83" s="80"/>
      <c r="T83" s="80"/>
      <c r="U83" s="80"/>
      <c r="V83" s="80"/>
      <c r="W83" s="80"/>
      <c r="X83" s="80"/>
      <c r="Y83" s="80"/>
    </row>
    <row r="84" spans="1:25" s="59" customFormat="1" ht="15.75" customHeight="1">
      <c r="A84" s="467" t="s">
        <v>450</v>
      </c>
      <c r="B84" s="467"/>
      <c r="C84" s="467"/>
      <c r="D84" s="467"/>
      <c r="E84" s="467"/>
      <c r="F84" s="467"/>
      <c r="G84" s="467"/>
      <c r="H84" s="467"/>
      <c r="I84" s="467"/>
      <c r="J84" s="467"/>
      <c r="K84" s="467"/>
      <c r="L84" s="80"/>
      <c r="M84" s="80"/>
      <c r="N84" s="80"/>
      <c r="O84" s="80"/>
      <c r="P84" s="80"/>
      <c r="Q84" s="80"/>
      <c r="R84" s="80"/>
      <c r="S84" s="80"/>
      <c r="T84" s="80"/>
      <c r="U84" s="80"/>
      <c r="V84" s="80"/>
      <c r="W84" s="80"/>
      <c r="X84" s="80"/>
      <c r="Y84" s="80"/>
    </row>
    <row r="85" spans="1:25" s="59" customFormat="1" ht="15.75" customHeight="1">
      <c r="A85" s="467" t="s">
        <v>451</v>
      </c>
      <c r="B85" s="467"/>
      <c r="C85" s="467"/>
      <c r="D85" s="467"/>
      <c r="E85" s="467"/>
      <c r="F85" s="467"/>
      <c r="G85" s="467"/>
      <c r="H85" s="467"/>
      <c r="I85" s="467"/>
      <c r="J85" s="467"/>
      <c r="K85" s="467"/>
      <c r="L85" s="80"/>
      <c r="M85" s="80"/>
      <c r="N85" s="80"/>
      <c r="O85" s="80"/>
      <c r="P85" s="80"/>
      <c r="Q85" s="80"/>
      <c r="R85" s="80"/>
      <c r="S85" s="80"/>
      <c r="T85" s="80"/>
      <c r="U85" s="80"/>
      <c r="V85" s="80"/>
      <c r="W85" s="80"/>
      <c r="X85" s="80"/>
      <c r="Y85" s="80"/>
    </row>
    <row r="86" spans="1:25" s="59" customFormat="1" ht="15.75" customHeight="1">
      <c r="A86" s="467" t="s">
        <v>452</v>
      </c>
      <c r="B86" s="467"/>
      <c r="C86" s="467"/>
      <c r="D86" s="467"/>
      <c r="E86" s="467"/>
      <c r="F86" s="467"/>
      <c r="G86" s="467"/>
      <c r="H86" s="467"/>
      <c r="I86" s="467"/>
      <c r="J86" s="467"/>
      <c r="K86" s="467"/>
      <c r="L86" s="80"/>
      <c r="M86" s="80"/>
      <c r="N86" s="80"/>
      <c r="O86" s="80"/>
      <c r="P86" s="80"/>
      <c r="Q86" s="80"/>
      <c r="R86" s="80"/>
      <c r="S86" s="80"/>
      <c r="T86" s="80"/>
      <c r="U86" s="80"/>
      <c r="V86" s="80"/>
      <c r="W86" s="80"/>
      <c r="X86" s="80"/>
      <c r="Y86" s="80"/>
    </row>
    <row r="87" spans="1:25" s="59" customFormat="1" ht="18.75" customHeight="1">
      <c r="A87" s="467" t="s">
        <v>453</v>
      </c>
      <c r="B87" s="467"/>
      <c r="C87" s="467"/>
      <c r="D87" s="467"/>
      <c r="E87" s="467"/>
      <c r="F87" s="467"/>
      <c r="G87" s="467"/>
      <c r="H87" s="467"/>
      <c r="I87" s="467"/>
      <c r="J87" s="467"/>
      <c r="K87" s="467"/>
      <c r="L87" s="80"/>
      <c r="M87" s="80"/>
      <c r="N87" s="80"/>
      <c r="O87" s="80"/>
      <c r="P87" s="80"/>
      <c r="Q87" s="80"/>
      <c r="R87" s="80"/>
      <c r="S87" s="80"/>
      <c r="T87" s="80"/>
      <c r="U87" s="80"/>
      <c r="V87" s="80"/>
      <c r="W87" s="80"/>
      <c r="X87" s="80"/>
      <c r="Y87" s="80"/>
    </row>
    <row r="88" spans="1:25" s="59" customFormat="1" ht="12.75" customHeight="1">
      <c r="A88" s="467" t="s">
        <v>454</v>
      </c>
      <c r="B88" s="467"/>
      <c r="C88" s="467"/>
      <c r="D88" s="467"/>
      <c r="E88" s="467"/>
      <c r="F88" s="467"/>
      <c r="G88" s="467"/>
      <c r="H88" s="467"/>
      <c r="I88" s="467"/>
      <c r="J88" s="467"/>
      <c r="K88" s="467"/>
      <c r="L88" s="80"/>
      <c r="M88" s="80"/>
      <c r="N88" s="80"/>
      <c r="O88" s="80"/>
      <c r="P88" s="80"/>
      <c r="Q88" s="80"/>
      <c r="R88" s="80"/>
      <c r="S88" s="80"/>
      <c r="T88" s="80"/>
      <c r="U88" s="80"/>
      <c r="V88" s="80"/>
      <c r="W88" s="80"/>
      <c r="X88" s="80"/>
      <c r="Y88" s="80"/>
    </row>
    <row r="89" spans="1:25" s="59" customFormat="1" ht="18.75" customHeight="1">
      <c r="A89" s="467" t="s">
        <v>455</v>
      </c>
      <c r="B89" s="467"/>
      <c r="C89" s="467"/>
      <c r="D89" s="467"/>
      <c r="E89" s="467"/>
      <c r="F89" s="467"/>
      <c r="G89" s="467"/>
      <c r="H89" s="467"/>
      <c r="I89" s="467"/>
      <c r="J89" s="467"/>
      <c r="K89" s="467"/>
      <c r="L89" s="80"/>
      <c r="M89" s="80"/>
      <c r="N89" s="80"/>
      <c r="O89" s="80"/>
      <c r="P89" s="80"/>
      <c r="Q89" s="80"/>
      <c r="R89" s="80"/>
      <c r="S89" s="80"/>
      <c r="T89" s="80"/>
      <c r="U89" s="80"/>
      <c r="V89" s="80"/>
      <c r="W89" s="80"/>
      <c r="X89" s="80"/>
      <c r="Y89" s="80"/>
    </row>
    <row r="90" spans="1:25" s="59" customFormat="1" ht="24.95" customHeight="1">
      <c r="A90" s="466" t="str">
        <f>"Name of the Program: "&amp;'STUDENT-LIST'!E44</f>
        <v>Name of the Program: COMPUTER SCIENCE &amp; ENGINEERING</v>
      </c>
      <c r="B90" s="466"/>
      <c r="C90" s="466"/>
      <c r="D90" s="466"/>
      <c r="E90" s="466"/>
      <c r="F90" s="466"/>
      <c r="G90" s="466" t="str">
        <f>"Semester: "&amp;'STUDENT-LIST'!E43</f>
        <v>Semester: III SEM DCS</v>
      </c>
      <c r="H90" s="466"/>
      <c r="I90" s="466"/>
      <c r="J90" s="466"/>
      <c r="K90" s="466"/>
      <c r="L90" s="80"/>
      <c r="M90" s="80"/>
      <c r="N90" s="80"/>
      <c r="O90" s="80"/>
      <c r="P90" s="80"/>
      <c r="Q90" s="80"/>
      <c r="R90" s="80"/>
      <c r="S90" s="80"/>
      <c r="T90" s="80"/>
      <c r="U90" s="80"/>
      <c r="V90" s="80"/>
      <c r="W90" s="80"/>
      <c r="X90" s="80"/>
      <c r="Y90" s="80"/>
    </row>
    <row r="91" spans="1:25" s="59" customFormat="1" ht="31.35" customHeight="1">
      <c r="A91" s="466" t="str">
        <f>"Course Name &amp; Code: "&amp;'STUDENT-LIST'!E45</f>
        <v>Course Name &amp; Code: IT SKILLS- 15CS20</v>
      </c>
      <c r="B91" s="466"/>
      <c r="C91" s="466"/>
      <c r="D91" s="466"/>
      <c r="E91" s="466"/>
      <c r="F91" s="466"/>
      <c r="G91" s="466" t="str">
        <f>"Name of the faculty: "&amp;'STUDENT-LIST'!E46</f>
        <v>Name of the faculty: HAMEESH</v>
      </c>
      <c r="H91" s="466"/>
      <c r="I91" s="466"/>
      <c r="J91" s="466"/>
      <c r="K91" s="466"/>
      <c r="L91" s="80"/>
      <c r="M91" s="80"/>
      <c r="N91" s="80"/>
      <c r="O91" s="80"/>
      <c r="P91" s="80"/>
      <c r="Q91" s="80"/>
      <c r="R91" s="80"/>
      <c r="S91" s="80"/>
      <c r="T91" s="80"/>
      <c r="U91" s="80"/>
      <c r="V91" s="80"/>
      <c r="W91" s="80"/>
      <c r="X91" s="80"/>
      <c r="Y91" s="80"/>
    </row>
    <row r="92" spans="1:25" s="59" customFormat="1" ht="29.25" customHeight="1">
      <c r="A92" s="466" t="s">
        <v>456</v>
      </c>
      <c r="B92" s="466"/>
      <c r="C92" s="71">
        <f>COUNTIF(D4:D73,"&lt;&gt;0")</f>
        <v>1</v>
      </c>
      <c r="D92" s="467"/>
      <c r="E92" s="467"/>
      <c r="F92" s="467"/>
      <c r="G92" s="467"/>
      <c r="H92" s="467"/>
      <c r="I92" s="467"/>
      <c r="J92" s="467"/>
      <c r="K92" s="467"/>
      <c r="L92" s="80"/>
      <c r="M92" s="80"/>
      <c r="N92" s="80"/>
      <c r="O92" s="80"/>
      <c r="P92" s="80"/>
      <c r="Q92" s="80"/>
      <c r="R92" s="80"/>
      <c r="S92" s="80"/>
      <c r="T92" s="80"/>
      <c r="U92" s="80"/>
      <c r="V92" s="80"/>
      <c r="W92" s="80"/>
      <c r="X92" s="80"/>
      <c r="Y92" s="80"/>
    </row>
    <row r="93" spans="1:25" s="59" customFormat="1" ht="18" customHeight="1">
      <c r="A93" s="467" t="str">
        <f>"MID – SEMESTER FEED BACK ANALYSIS – CONSOLIDATED - "&amp;'STUDENT-LIST'!E47</f>
        <v>MID – SEMESTER FEED BACK ANALYSIS – CONSOLIDATED - 2020-21 (ODD)</v>
      </c>
      <c r="B93" s="467"/>
      <c r="C93" s="467"/>
      <c r="D93" s="467"/>
      <c r="E93" s="467"/>
      <c r="F93" s="467"/>
      <c r="G93" s="467"/>
      <c r="H93" s="467"/>
      <c r="I93" s="467"/>
      <c r="J93" s="467"/>
      <c r="K93" s="467"/>
      <c r="L93" s="80"/>
      <c r="M93" s="80"/>
      <c r="N93" s="80"/>
      <c r="O93" s="80"/>
      <c r="P93" s="80"/>
      <c r="Q93" s="80"/>
      <c r="R93" s="80"/>
      <c r="S93" s="80"/>
      <c r="T93" s="80"/>
      <c r="U93" s="80"/>
      <c r="V93" s="80"/>
      <c r="W93" s="80"/>
      <c r="X93" s="80"/>
      <c r="Y93" s="80"/>
    </row>
    <row r="94" spans="1:25" s="59" customFormat="1" ht="41.25" customHeight="1">
      <c r="A94" s="468" t="s">
        <v>457</v>
      </c>
      <c r="B94" s="468"/>
      <c r="C94" s="468"/>
      <c r="D94" s="468"/>
      <c r="E94" s="72">
        <v>1</v>
      </c>
      <c r="F94" s="72">
        <v>2</v>
      </c>
      <c r="G94" s="72">
        <v>3</v>
      </c>
      <c r="H94" s="72">
        <v>4</v>
      </c>
      <c r="I94" s="72">
        <v>5</v>
      </c>
      <c r="J94" s="81" t="s">
        <v>458</v>
      </c>
      <c r="K94" s="81" t="s">
        <v>459</v>
      </c>
      <c r="L94" s="80"/>
      <c r="M94" s="80"/>
      <c r="N94" s="80"/>
      <c r="O94" s="80"/>
      <c r="P94" s="80"/>
      <c r="Q94" s="80"/>
      <c r="R94" s="80"/>
      <c r="S94" s="80"/>
      <c r="T94" s="80"/>
      <c r="U94" s="80"/>
      <c r="V94" s="80"/>
      <c r="W94" s="80"/>
      <c r="X94" s="80"/>
      <c r="Y94" s="80"/>
    </row>
    <row r="95" spans="1:25" s="59" customFormat="1" ht="15.75" customHeight="1">
      <c r="A95" s="468" t="s">
        <v>460</v>
      </c>
      <c r="B95" s="468"/>
      <c r="C95" s="468"/>
      <c r="D95" s="468"/>
      <c r="E95" s="73"/>
      <c r="F95" s="73"/>
      <c r="G95" s="73"/>
      <c r="H95" s="73"/>
      <c r="I95" s="73"/>
      <c r="J95" s="73"/>
      <c r="K95" s="73"/>
      <c r="L95" s="80"/>
      <c r="M95" s="80"/>
      <c r="N95" s="80"/>
      <c r="O95" s="80"/>
      <c r="P95" s="80"/>
      <c r="Q95" s="80"/>
      <c r="R95" s="80"/>
      <c r="S95" s="80"/>
      <c r="T95" s="80"/>
      <c r="U95" s="80"/>
      <c r="V95" s="80"/>
      <c r="W95" s="80"/>
      <c r="X95" s="80"/>
      <c r="Y95" s="80"/>
    </row>
    <row r="96" spans="1:25" s="59" customFormat="1" ht="32.25" customHeight="1">
      <c r="A96" s="74">
        <v>1</v>
      </c>
      <c r="B96" s="459" t="s">
        <v>426</v>
      </c>
      <c r="C96" s="459"/>
      <c r="D96" s="459"/>
      <c r="E96" s="75">
        <f>COUNTIF($D$4:$D$73,E94)</f>
        <v>0</v>
      </c>
      <c r="F96" s="75">
        <f>COUNTIF($D$4:$D$73,F94)</f>
        <v>0</v>
      </c>
      <c r="G96" s="75">
        <f>COUNTIF($D$4:$D$73,G94)</f>
        <v>0</v>
      </c>
      <c r="H96" s="75">
        <f>COUNTIF($D$4:$D$73,H94)</f>
        <v>0</v>
      </c>
      <c r="I96" s="75">
        <f>COUNTIF($D$4:$D$73,I94)</f>
        <v>1</v>
      </c>
      <c r="J96" s="82">
        <f t="shared" ref="J96:J102" si="0">100*((E96*$E$94)+(F96*$F$94)+(G96*$G$94)+(H96*$H$94)+(I96*$I$94))/(5*$C$92)</f>
        <v>100</v>
      </c>
      <c r="K96" s="83" t="str">
        <f t="shared" ref="K96:K103" si="1">IF(J96&gt;=80,"H",IF(J96&gt;=70,"M",IF(J96&gt;=60,"L","NS")))</f>
        <v>H</v>
      </c>
      <c r="L96" s="80"/>
      <c r="M96" s="80"/>
      <c r="N96" s="80"/>
      <c r="O96" s="80"/>
      <c r="P96" s="80"/>
      <c r="Q96" s="80"/>
      <c r="R96" s="80"/>
      <c r="S96" s="80"/>
      <c r="T96" s="80"/>
      <c r="U96" s="80"/>
      <c r="V96" s="80"/>
      <c r="W96" s="80"/>
      <c r="X96" s="80"/>
      <c r="Y96" s="80"/>
    </row>
    <row r="97" spans="1:25" s="59" customFormat="1" ht="15.75" customHeight="1">
      <c r="A97" s="74">
        <v>2</v>
      </c>
      <c r="B97" s="459" t="s">
        <v>427</v>
      </c>
      <c r="C97" s="459"/>
      <c r="D97" s="459"/>
      <c r="E97" s="75">
        <f>COUNTIF($E$4:$E$73,E94)</f>
        <v>0</v>
      </c>
      <c r="F97" s="75">
        <f>COUNTIF($E$4:$E$73,F94)</f>
        <v>0</v>
      </c>
      <c r="G97" s="75">
        <f>COUNTIF($E$4:$E$73,G94)</f>
        <v>0</v>
      </c>
      <c r="H97" s="75">
        <f>COUNTIF($E$4:$E$73,H94)</f>
        <v>0</v>
      </c>
      <c r="I97" s="75">
        <f>COUNTIF($E$4:$E$73,I94)</f>
        <v>1</v>
      </c>
      <c r="J97" s="82">
        <f t="shared" si="0"/>
        <v>100</v>
      </c>
      <c r="K97" s="83" t="str">
        <f t="shared" si="1"/>
        <v>H</v>
      </c>
      <c r="L97" s="80"/>
      <c r="M97" s="80"/>
      <c r="N97" s="80"/>
      <c r="O97" s="80"/>
      <c r="P97" s="80"/>
      <c r="Q97" s="80"/>
      <c r="R97" s="80"/>
      <c r="S97" s="80"/>
      <c r="T97" s="80"/>
      <c r="U97" s="80"/>
      <c r="V97" s="80"/>
      <c r="W97" s="80"/>
      <c r="X97" s="80"/>
      <c r="Y97" s="80"/>
    </row>
    <row r="98" spans="1:25" s="59" customFormat="1" ht="30" customHeight="1">
      <c r="A98" s="74">
        <v>3</v>
      </c>
      <c r="B98" s="459" t="s">
        <v>428</v>
      </c>
      <c r="C98" s="459"/>
      <c r="D98" s="459"/>
      <c r="E98" s="75">
        <f>COUNTIF($F$4:$F$73,E94)</f>
        <v>0</v>
      </c>
      <c r="F98" s="75">
        <f>COUNTIF($F$4:$F$73,F94)</f>
        <v>0</v>
      </c>
      <c r="G98" s="75">
        <f>COUNTIF($F$4:$F$73,G94)</f>
        <v>0</v>
      </c>
      <c r="H98" s="75">
        <f>COUNTIF($F$4:$F$73,H94)</f>
        <v>0</v>
      </c>
      <c r="I98" s="75">
        <f>COUNTIF($F$4:$F$73,I94)</f>
        <v>1</v>
      </c>
      <c r="J98" s="82">
        <f t="shared" si="0"/>
        <v>100</v>
      </c>
      <c r="K98" s="83" t="str">
        <f t="shared" si="1"/>
        <v>H</v>
      </c>
      <c r="L98" s="80"/>
      <c r="M98" s="80"/>
      <c r="N98" s="80"/>
      <c r="O98" s="80"/>
      <c r="P98" s="80"/>
      <c r="Q98" s="80"/>
      <c r="R98" s="80"/>
      <c r="S98" s="80"/>
      <c r="T98" s="80"/>
      <c r="U98" s="80"/>
      <c r="V98" s="80"/>
      <c r="W98" s="80"/>
      <c r="X98" s="80"/>
      <c r="Y98" s="80"/>
    </row>
    <row r="99" spans="1:25" s="59" customFormat="1" ht="18.75" customHeight="1">
      <c r="A99" s="74">
        <v>4</v>
      </c>
      <c r="B99" s="459" t="s">
        <v>429</v>
      </c>
      <c r="C99" s="459"/>
      <c r="D99" s="459"/>
      <c r="E99" s="75">
        <f>COUNTIF($G$4:$G$73,E94)</f>
        <v>0</v>
      </c>
      <c r="F99" s="75">
        <f>COUNTIF($G$4:$G$73,F94)</f>
        <v>0</v>
      </c>
      <c r="G99" s="75">
        <f>COUNTIF($G$4:$G$73,G94)</f>
        <v>0</v>
      </c>
      <c r="H99" s="75">
        <f>COUNTIF($G$4:$G$73,H94)</f>
        <v>0</v>
      </c>
      <c r="I99" s="75">
        <f>COUNTIF($G$4:$G$73,I94)</f>
        <v>1</v>
      </c>
      <c r="J99" s="82">
        <f t="shared" si="0"/>
        <v>100</v>
      </c>
      <c r="K99" s="83" t="str">
        <f t="shared" si="1"/>
        <v>H</v>
      </c>
      <c r="L99" s="80"/>
      <c r="M99" s="80"/>
      <c r="N99" s="80"/>
      <c r="O99" s="80"/>
      <c r="P99" s="80"/>
      <c r="Q99" s="80"/>
      <c r="R99" s="80"/>
      <c r="S99" s="80"/>
      <c r="T99" s="80"/>
      <c r="U99" s="80"/>
      <c r="V99" s="80"/>
      <c r="W99" s="80"/>
      <c r="X99" s="80"/>
      <c r="Y99" s="80"/>
    </row>
    <row r="100" spans="1:25" s="59" customFormat="1" ht="31.5" customHeight="1">
      <c r="A100" s="74">
        <v>5</v>
      </c>
      <c r="B100" s="459" t="s">
        <v>430</v>
      </c>
      <c r="C100" s="459"/>
      <c r="D100" s="459"/>
      <c r="E100" s="75">
        <f>COUNTIF($H$4:$H$73,E94)</f>
        <v>0</v>
      </c>
      <c r="F100" s="75">
        <f>COUNTIF($H$4:$H$73,F94)</f>
        <v>0</v>
      </c>
      <c r="G100" s="75">
        <f>COUNTIF($H$4:$H$73,G94)</f>
        <v>0</v>
      </c>
      <c r="H100" s="75">
        <f>COUNTIF($H$4:$H$73,H94)</f>
        <v>0</v>
      </c>
      <c r="I100" s="75">
        <f>COUNTIF($H$4:$H$73,I94)</f>
        <v>1</v>
      </c>
      <c r="J100" s="82">
        <f t="shared" si="0"/>
        <v>100</v>
      </c>
      <c r="K100" s="83" t="str">
        <f t="shared" si="1"/>
        <v>H</v>
      </c>
      <c r="L100" s="80"/>
      <c r="M100" s="80"/>
      <c r="N100" s="80"/>
      <c r="O100" s="80"/>
      <c r="P100" s="80"/>
      <c r="Q100" s="80"/>
      <c r="R100" s="80"/>
      <c r="S100" s="80"/>
      <c r="T100" s="80"/>
      <c r="U100" s="80"/>
      <c r="V100" s="80"/>
      <c r="W100" s="80"/>
      <c r="X100" s="80"/>
      <c r="Y100" s="80"/>
    </row>
    <row r="101" spans="1:25" s="59" customFormat="1" ht="15.75" customHeight="1">
      <c r="A101" s="74">
        <v>6</v>
      </c>
      <c r="B101" s="459" t="s">
        <v>431</v>
      </c>
      <c r="C101" s="459"/>
      <c r="D101" s="459"/>
      <c r="E101" s="75">
        <f>COUNTIF($I$4:$I$73,E94)</f>
        <v>0</v>
      </c>
      <c r="F101" s="75">
        <f>COUNTIF($I$4:$I$73,F94)</f>
        <v>0</v>
      </c>
      <c r="G101" s="75">
        <f>COUNTIF($I$4:$I$73,G94)</f>
        <v>0</v>
      </c>
      <c r="H101" s="75">
        <f>COUNTIF($I$4:$I$73,H94)</f>
        <v>0</v>
      </c>
      <c r="I101" s="75">
        <f>COUNTIF($I$4:$I$73,I94)</f>
        <v>1</v>
      </c>
      <c r="J101" s="82">
        <f t="shared" si="0"/>
        <v>100</v>
      </c>
      <c r="K101" s="83" t="str">
        <f t="shared" si="1"/>
        <v>H</v>
      </c>
      <c r="L101" s="80"/>
      <c r="M101" s="80"/>
      <c r="N101" s="80"/>
      <c r="O101" s="80"/>
      <c r="P101" s="80"/>
      <c r="Q101" s="80"/>
      <c r="R101" s="80"/>
      <c r="S101" s="80"/>
      <c r="T101" s="80"/>
      <c r="U101" s="80"/>
      <c r="V101" s="80"/>
      <c r="W101" s="80"/>
      <c r="X101" s="80"/>
      <c r="Y101" s="80"/>
    </row>
    <row r="102" spans="1:25" s="59" customFormat="1" ht="15.75" customHeight="1">
      <c r="A102" s="74">
        <v>7</v>
      </c>
      <c r="B102" s="459" t="s">
        <v>432</v>
      </c>
      <c r="C102" s="459"/>
      <c r="D102" s="459"/>
      <c r="E102" s="75">
        <f>COUNTIF($J$4:$J$73,E94)</f>
        <v>0</v>
      </c>
      <c r="F102" s="75">
        <f>COUNTIF($J$4:$J$73,F94)</f>
        <v>0</v>
      </c>
      <c r="G102" s="75">
        <f>COUNTIF($J$4:$J$73,G94)</f>
        <v>0</v>
      </c>
      <c r="H102" s="75">
        <f>COUNTIF($J$4:$J$73,H94)</f>
        <v>0</v>
      </c>
      <c r="I102" s="75">
        <f>COUNTIF($J$4:$J$73,I94)</f>
        <v>1</v>
      </c>
      <c r="J102" s="82">
        <f t="shared" si="0"/>
        <v>100</v>
      </c>
      <c r="K102" s="83" t="str">
        <f t="shared" si="1"/>
        <v>H</v>
      </c>
      <c r="L102" s="80"/>
      <c r="M102" s="80"/>
      <c r="N102" s="80"/>
      <c r="O102" s="80"/>
      <c r="P102" s="80"/>
      <c r="Q102" s="80"/>
      <c r="R102" s="80"/>
      <c r="S102" s="80"/>
      <c r="T102" s="80"/>
      <c r="U102" s="80"/>
      <c r="V102" s="80"/>
      <c r="W102" s="80"/>
      <c r="X102" s="80"/>
      <c r="Y102" s="80"/>
    </row>
    <row r="103" spans="1:25" s="59" customFormat="1" ht="15.75" customHeight="1">
      <c r="A103" s="74"/>
      <c r="B103" s="459"/>
      <c r="C103" s="459"/>
      <c r="D103" s="459"/>
      <c r="E103" s="76">
        <f>SUM(E96:E102)</f>
        <v>0</v>
      </c>
      <c r="F103" s="76">
        <f>SUM(F96:F102)</f>
        <v>0</v>
      </c>
      <c r="G103" s="76">
        <f>SUM(G96:G102)</f>
        <v>0</v>
      </c>
      <c r="H103" s="76">
        <f>SUM(H96:H102)</f>
        <v>0</v>
      </c>
      <c r="I103" s="76">
        <f>SUM(I96:I102)</f>
        <v>7</v>
      </c>
      <c r="J103" s="83">
        <f>AVERAGE(J96:J102)</f>
        <v>100</v>
      </c>
      <c r="K103" s="83" t="str">
        <f t="shared" si="1"/>
        <v>H</v>
      </c>
      <c r="L103" s="80"/>
      <c r="M103" s="80"/>
      <c r="N103" s="80"/>
      <c r="O103" s="80"/>
      <c r="P103" s="80"/>
      <c r="Q103" s="80"/>
      <c r="R103" s="80"/>
      <c r="S103" s="80"/>
      <c r="T103" s="80"/>
      <c r="U103" s="80"/>
      <c r="V103" s="80"/>
      <c r="W103" s="80"/>
      <c r="X103" s="80"/>
      <c r="Y103" s="80"/>
    </row>
    <row r="104" spans="1:25" s="59" customFormat="1" ht="15.75" customHeight="1">
      <c r="A104" s="463" t="s">
        <v>424</v>
      </c>
      <c r="B104" s="463"/>
      <c r="C104" s="463"/>
      <c r="D104" s="463"/>
      <c r="E104" s="73"/>
      <c r="F104" s="73"/>
      <c r="G104" s="73"/>
      <c r="H104" s="73"/>
      <c r="I104" s="73"/>
      <c r="J104" s="73"/>
      <c r="K104" s="81"/>
      <c r="L104" s="80"/>
      <c r="M104" s="80"/>
      <c r="N104" s="80"/>
      <c r="O104" s="80"/>
      <c r="P104" s="80"/>
      <c r="Q104" s="80"/>
      <c r="R104" s="80"/>
      <c r="S104" s="80"/>
      <c r="T104" s="80"/>
      <c r="U104" s="80"/>
      <c r="V104" s="80"/>
      <c r="W104" s="80"/>
      <c r="X104" s="80"/>
      <c r="Y104" s="80"/>
    </row>
    <row r="105" spans="1:25" s="59" customFormat="1" ht="15.75" customHeight="1">
      <c r="A105" s="74">
        <v>1</v>
      </c>
      <c r="B105" s="459" t="s">
        <v>433</v>
      </c>
      <c r="C105" s="459"/>
      <c r="D105" s="459"/>
      <c r="E105" s="75">
        <f>COUNTIF($K$4:$K$73,E94)</f>
        <v>0</v>
      </c>
      <c r="F105" s="75">
        <f>COUNTIF($K$4:$K$73,F94)</f>
        <v>0</v>
      </c>
      <c r="G105" s="75">
        <f>COUNTIF($K$4:$K$73,G94)</f>
        <v>0</v>
      </c>
      <c r="H105" s="75">
        <f>COUNTIF($K$4:$K$73,H94)</f>
        <v>0</v>
      </c>
      <c r="I105" s="75">
        <f>COUNTIF($K$4:$K$73,I94)</f>
        <v>1</v>
      </c>
      <c r="J105" s="82">
        <f t="shared" ref="J105:J113" si="2">100*((E105*$E$94)+(F105*$F$94)+(G105*$G$94)+(H105*$H$94)+(I105*$I$94))/(5*$C$92)</f>
        <v>100</v>
      </c>
      <c r="K105" s="83" t="str">
        <f t="shared" ref="K105:K114" si="3">IF(J105&gt;=80,"H",IF(J105&gt;=70,"M",IF(J105&gt;=60,"L","NS")))</f>
        <v>H</v>
      </c>
      <c r="L105" s="80"/>
      <c r="M105" s="80"/>
      <c r="N105" s="80"/>
      <c r="O105" s="80"/>
      <c r="P105" s="80"/>
      <c r="Q105" s="80"/>
      <c r="R105" s="80"/>
      <c r="S105" s="80"/>
      <c r="T105" s="80"/>
      <c r="U105" s="80"/>
      <c r="V105" s="80"/>
      <c r="W105" s="80"/>
      <c r="X105" s="80"/>
      <c r="Y105" s="80"/>
    </row>
    <row r="106" spans="1:25" s="59" customFormat="1" ht="15.75" customHeight="1">
      <c r="A106" s="74">
        <v>2</v>
      </c>
      <c r="B106" s="464" t="s">
        <v>461</v>
      </c>
      <c r="C106" s="464"/>
      <c r="D106" s="464"/>
      <c r="E106" s="75">
        <f>COUNTIF($L$4:$L$73,E94)</f>
        <v>0</v>
      </c>
      <c r="F106" s="75">
        <f>COUNTIF($L$4:$L$73,F94)</f>
        <v>0</v>
      </c>
      <c r="G106" s="75">
        <f>COUNTIF($L$4:$L$73,G94)</f>
        <v>0</v>
      </c>
      <c r="H106" s="75">
        <f>COUNTIF($L$4:$L$73,H94)</f>
        <v>0</v>
      </c>
      <c r="I106" s="75">
        <f>COUNTIF($L$4:$L$73,I94)</f>
        <v>1</v>
      </c>
      <c r="J106" s="82">
        <f t="shared" si="2"/>
        <v>100</v>
      </c>
      <c r="K106" s="83" t="str">
        <f t="shared" si="3"/>
        <v>H</v>
      </c>
      <c r="L106" s="80"/>
      <c r="M106" s="80"/>
      <c r="N106" s="80"/>
      <c r="O106" s="80"/>
      <c r="P106" s="80"/>
      <c r="Q106" s="80"/>
      <c r="R106" s="80"/>
      <c r="S106" s="80"/>
      <c r="T106" s="80"/>
      <c r="U106" s="80"/>
      <c r="V106" s="80"/>
      <c r="W106" s="80"/>
      <c r="X106" s="80"/>
      <c r="Y106" s="80"/>
    </row>
    <row r="107" spans="1:25" s="59" customFormat="1" ht="15.75" customHeight="1">
      <c r="A107" s="74">
        <v>3</v>
      </c>
      <c r="B107" s="461" t="s">
        <v>435</v>
      </c>
      <c r="C107" s="461"/>
      <c r="D107" s="461"/>
      <c r="E107" s="75">
        <f>COUNTIF($M$4:$M$73,E94)</f>
        <v>0</v>
      </c>
      <c r="F107" s="75">
        <f>COUNTIF($M$4:$M$73,F94)</f>
        <v>0</v>
      </c>
      <c r="G107" s="75">
        <f>COUNTIF($M$4:$M$73,G94)</f>
        <v>0</v>
      </c>
      <c r="H107" s="75">
        <f>COUNTIF($M$4:$M$73,H94)</f>
        <v>0</v>
      </c>
      <c r="I107" s="75">
        <f>COUNTIF($M$4:$M$73,I94)</f>
        <v>1</v>
      </c>
      <c r="J107" s="82">
        <f t="shared" si="2"/>
        <v>100</v>
      </c>
      <c r="K107" s="83" t="str">
        <f t="shared" si="3"/>
        <v>H</v>
      </c>
      <c r="L107" s="80"/>
      <c r="M107" s="80"/>
      <c r="N107" s="80"/>
      <c r="O107" s="80"/>
      <c r="P107" s="80"/>
      <c r="Q107" s="80"/>
      <c r="R107" s="80"/>
      <c r="S107" s="80"/>
      <c r="T107" s="80"/>
      <c r="U107" s="80"/>
      <c r="V107" s="80"/>
      <c r="W107" s="80"/>
      <c r="X107" s="80"/>
      <c r="Y107" s="80"/>
    </row>
    <row r="108" spans="1:25" s="59" customFormat="1" ht="15.75" customHeight="1">
      <c r="A108" s="74">
        <v>4</v>
      </c>
      <c r="B108" s="461" t="s">
        <v>436</v>
      </c>
      <c r="C108" s="461"/>
      <c r="D108" s="461"/>
      <c r="E108" s="75">
        <f>COUNTIF($N$4:$N$73,E94)</f>
        <v>0</v>
      </c>
      <c r="F108" s="75">
        <f>COUNTIF($N$4:$N$73,F94)</f>
        <v>0</v>
      </c>
      <c r="G108" s="75">
        <f>COUNTIF($N$4:$N$73,G94)</f>
        <v>0</v>
      </c>
      <c r="H108" s="75">
        <f>COUNTIF($N$4:$N$73,H94)</f>
        <v>0</v>
      </c>
      <c r="I108" s="75">
        <f>COUNTIF($N$4:$N$73,I94)</f>
        <v>1</v>
      </c>
      <c r="J108" s="82">
        <f t="shared" si="2"/>
        <v>100</v>
      </c>
      <c r="K108" s="83" t="str">
        <f t="shared" si="3"/>
        <v>H</v>
      </c>
      <c r="L108" s="80"/>
      <c r="M108" s="80"/>
      <c r="N108" s="80"/>
      <c r="O108" s="80"/>
      <c r="P108" s="80"/>
      <c r="Q108" s="80"/>
      <c r="R108" s="80"/>
      <c r="S108" s="80"/>
      <c r="T108" s="80"/>
      <c r="U108" s="80"/>
      <c r="V108" s="80"/>
      <c r="W108" s="80"/>
      <c r="X108" s="80"/>
      <c r="Y108" s="80"/>
    </row>
    <row r="109" spans="1:25" s="59" customFormat="1" ht="33.75" customHeight="1">
      <c r="A109" s="74">
        <v>5</v>
      </c>
      <c r="B109" s="461" t="s">
        <v>437</v>
      </c>
      <c r="C109" s="461"/>
      <c r="D109" s="461"/>
      <c r="E109" s="75">
        <f>COUNTIF($O$4:$O$73,E94)</f>
        <v>0</v>
      </c>
      <c r="F109" s="75">
        <f>COUNTIF($O$4:$O$73,F94)</f>
        <v>0</v>
      </c>
      <c r="G109" s="75">
        <f>COUNTIF($O$4:$O$73,G94)</f>
        <v>0</v>
      </c>
      <c r="H109" s="75">
        <f>COUNTIF($O$4:$O$73,H94)</f>
        <v>0</v>
      </c>
      <c r="I109" s="75">
        <f>COUNTIF($O$4:$O$73,I94)</f>
        <v>1</v>
      </c>
      <c r="J109" s="82">
        <f t="shared" si="2"/>
        <v>100</v>
      </c>
      <c r="K109" s="83" t="str">
        <f t="shared" si="3"/>
        <v>H</v>
      </c>
      <c r="L109" s="80"/>
      <c r="M109" s="80"/>
      <c r="N109" s="80"/>
      <c r="O109" s="80"/>
      <c r="P109" s="80"/>
      <c r="Q109" s="80"/>
      <c r="R109" s="80"/>
      <c r="S109" s="80"/>
      <c r="T109" s="80"/>
      <c r="U109" s="80"/>
      <c r="V109" s="80"/>
      <c r="W109" s="80"/>
      <c r="X109" s="80"/>
      <c r="Y109" s="80"/>
    </row>
    <row r="110" spans="1:25" s="59" customFormat="1" ht="15.75" customHeight="1">
      <c r="A110" s="74">
        <v>6</v>
      </c>
      <c r="B110" s="461" t="s">
        <v>438</v>
      </c>
      <c r="C110" s="461"/>
      <c r="D110" s="461"/>
      <c r="E110" s="75">
        <f>COUNTIF($P$4:$P$73,E94)</f>
        <v>0</v>
      </c>
      <c r="F110" s="75">
        <f>COUNTIF($P$4:$P$73,F94)</f>
        <v>0</v>
      </c>
      <c r="G110" s="75">
        <f>COUNTIF($P$4:$P$73,G94)</f>
        <v>0</v>
      </c>
      <c r="H110" s="75">
        <f>COUNTIF($P$4:$P$73,H94)</f>
        <v>0</v>
      </c>
      <c r="I110" s="75">
        <f>COUNTIF($P$4:$P$73,I94)</f>
        <v>1</v>
      </c>
      <c r="J110" s="82">
        <f t="shared" si="2"/>
        <v>100</v>
      </c>
      <c r="K110" s="83" t="str">
        <f t="shared" si="3"/>
        <v>H</v>
      </c>
      <c r="L110" s="80"/>
      <c r="M110" s="80"/>
      <c r="N110" s="80"/>
      <c r="O110" s="80"/>
      <c r="P110" s="80"/>
      <c r="Q110" s="80"/>
      <c r="R110" s="80"/>
      <c r="S110" s="80"/>
      <c r="T110" s="80"/>
      <c r="U110" s="80"/>
      <c r="V110" s="80"/>
      <c r="W110" s="80"/>
      <c r="X110" s="80"/>
      <c r="Y110" s="80"/>
    </row>
    <row r="111" spans="1:25" s="59" customFormat="1" ht="30.75" customHeight="1">
      <c r="A111" s="74">
        <v>7</v>
      </c>
      <c r="B111" s="461" t="s">
        <v>439</v>
      </c>
      <c r="C111" s="461"/>
      <c r="D111" s="461"/>
      <c r="E111" s="75">
        <f>COUNTIF($Q$4:$Q$73,E94)</f>
        <v>0</v>
      </c>
      <c r="F111" s="75">
        <f>COUNTIF($Q$4:$Q$73,F94)</f>
        <v>0</v>
      </c>
      <c r="G111" s="75">
        <f>COUNTIF($Q$4:$Q$73,G94)</f>
        <v>0</v>
      </c>
      <c r="H111" s="75">
        <f>COUNTIF($Q$4:$Q$73,H94)</f>
        <v>0</v>
      </c>
      <c r="I111" s="75">
        <f>COUNTIF($Q$4:$Q$73,I94)</f>
        <v>1</v>
      </c>
      <c r="J111" s="82">
        <f t="shared" si="2"/>
        <v>100</v>
      </c>
      <c r="K111" s="83" t="str">
        <f t="shared" si="3"/>
        <v>H</v>
      </c>
      <c r="L111" s="80"/>
      <c r="M111" s="80"/>
      <c r="N111" s="80"/>
      <c r="O111" s="80"/>
      <c r="P111" s="80"/>
      <c r="Q111" s="80"/>
      <c r="R111" s="80"/>
      <c r="S111" s="80"/>
      <c r="T111" s="80"/>
      <c r="U111" s="80"/>
      <c r="V111" s="80"/>
      <c r="W111" s="80"/>
      <c r="X111" s="80"/>
      <c r="Y111" s="80"/>
    </row>
    <row r="112" spans="1:25" s="59" customFormat="1" ht="48" customHeight="1">
      <c r="A112" s="74">
        <v>8</v>
      </c>
      <c r="B112" s="461" t="s">
        <v>440</v>
      </c>
      <c r="C112" s="461"/>
      <c r="D112" s="461"/>
      <c r="E112" s="75">
        <f>COUNTIF($R$4:$R$73,E94)</f>
        <v>0</v>
      </c>
      <c r="F112" s="75">
        <f>COUNTIF($R$4:$R$73,F94)</f>
        <v>0</v>
      </c>
      <c r="G112" s="75">
        <f>COUNTIF($R$4:$R$73,G94)</f>
        <v>0</v>
      </c>
      <c r="H112" s="75">
        <f>COUNTIF($R$4:$R$73,H94)</f>
        <v>0</v>
      </c>
      <c r="I112" s="75">
        <f>COUNTIF($R$4:$R$73,I94)</f>
        <v>1</v>
      </c>
      <c r="J112" s="82">
        <f t="shared" si="2"/>
        <v>100</v>
      </c>
      <c r="K112" s="83" t="str">
        <f t="shared" si="3"/>
        <v>H</v>
      </c>
      <c r="L112" s="80"/>
      <c r="M112" s="80"/>
      <c r="N112" s="80"/>
      <c r="O112" s="80"/>
      <c r="P112" s="80"/>
      <c r="Q112" s="80"/>
      <c r="R112" s="80"/>
      <c r="S112" s="80"/>
      <c r="T112" s="80"/>
      <c r="U112" s="80"/>
      <c r="V112" s="80"/>
      <c r="W112" s="80"/>
      <c r="X112" s="80"/>
      <c r="Y112" s="80"/>
    </row>
    <row r="113" spans="1:25" s="59" customFormat="1" ht="51" customHeight="1">
      <c r="A113" s="74">
        <v>9</v>
      </c>
      <c r="B113" s="462" t="s">
        <v>441</v>
      </c>
      <c r="C113" s="462"/>
      <c r="D113" s="462"/>
      <c r="E113" s="75">
        <f>COUNTIF($S$4:$S$73,E94)</f>
        <v>0</v>
      </c>
      <c r="F113" s="75">
        <f>COUNTIF($S$4:$S$73,F94)</f>
        <v>0</v>
      </c>
      <c r="G113" s="75">
        <f>COUNTIF($S$4:$S$73,G94)</f>
        <v>0</v>
      </c>
      <c r="H113" s="75">
        <f>COUNTIF($S$4:$S$73,H94)</f>
        <v>0</v>
      </c>
      <c r="I113" s="75">
        <f>COUNTIF($S$4:$S$73,I94)</f>
        <v>1</v>
      </c>
      <c r="J113" s="82">
        <f t="shared" si="2"/>
        <v>100</v>
      </c>
      <c r="K113" s="83" t="str">
        <f t="shared" si="3"/>
        <v>H</v>
      </c>
      <c r="L113" s="80"/>
      <c r="M113" s="80"/>
      <c r="N113" s="80"/>
      <c r="O113" s="80"/>
      <c r="P113" s="80"/>
      <c r="Q113" s="80"/>
      <c r="R113" s="80"/>
      <c r="S113" s="80"/>
      <c r="T113" s="80"/>
      <c r="U113" s="80"/>
      <c r="V113" s="80"/>
      <c r="W113" s="80"/>
      <c r="X113" s="80"/>
      <c r="Y113" s="80"/>
    </row>
    <row r="114" spans="1:25" s="59" customFormat="1" ht="15.75" customHeight="1">
      <c r="A114" s="74"/>
      <c r="B114" s="462"/>
      <c r="C114" s="462"/>
      <c r="D114" s="462"/>
      <c r="E114" s="76">
        <f>SUM(E105:E113)</f>
        <v>0</v>
      </c>
      <c r="F114" s="76">
        <f>SUM(F105:F113)</f>
        <v>0</v>
      </c>
      <c r="G114" s="76">
        <f>SUM(G105:G113)</f>
        <v>0</v>
      </c>
      <c r="H114" s="76">
        <f>SUM(H105:H113)</f>
        <v>0</v>
      </c>
      <c r="I114" s="76">
        <f>SUM(I105:I113)</f>
        <v>9</v>
      </c>
      <c r="J114" s="83">
        <f>AVERAGE(J105:J113)</f>
        <v>100</v>
      </c>
      <c r="K114" s="83" t="str">
        <f t="shared" si="3"/>
        <v>H</v>
      </c>
      <c r="L114" s="80"/>
      <c r="M114" s="80"/>
      <c r="N114" s="80"/>
      <c r="O114" s="80"/>
      <c r="P114" s="80"/>
      <c r="Q114" s="80"/>
      <c r="R114" s="80"/>
      <c r="S114" s="80"/>
      <c r="T114" s="80"/>
      <c r="U114" s="80"/>
      <c r="V114" s="80"/>
      <c r="W114" s="80"/>
      <c r="X114" s="80"/>
      <c r="Y114" s="80"/>
    </row>
    <row r="115" spans="1:25" s="59" customFormat="1" ht="15.75" customHeight="1">
      <c r="A115" s="463" t="s">
        <v>425</v>
      </c>
      <c r="B115" s="463"/>
      <c r="C115" s="463"/>
      <c r="D115" s="463"/>
      <c r="E115" s="73"/>
      <c r="F115" s="73"/>
      <c r="G115" s="73"/>
      <c r="H115" s="73"/>
      <c r="I115" s="73"/>
      <c r="J115" s="73"/>
      <c r="K115" s="81"/>
      <c r="L115" s="80"/>
      <c r="M115" s="80"/>
      <c r="N115" s="80"/>
      <c r="O115" s="80"/>
      <c r="P115" s="80"/>
      <c r="Q115" s="80"/>
      <c r="R115" s="80"/>
      <c r="S115" s="80"/>
      <c r="T115" s="80"/>
      <c r="U115" s="80"/>
      <c r="V115" s="80"/>
      <c r="W115" s="80"/>
      <c r="X115" s="80"/>
      <c r="Y115" s="80"/>
    </row>
    <row r="116" spans="1:25" s="59" customFormat="1" ht="35.25" customHeight="1">
      <c r="A116" s="74">
        <v>1</v>
      </c>
      <c r="B116" s="459" t="s">
        <v>442</v>
      </c>
      <c r="C116" s="459"/>
      <c r="D116" s="459"/>
      <c r="E116" s="75">
        <f>COUNTIF($T$4:$T$73,E94)</f>
        <v>0</v>
      </c>
      <c r="F116" s="75">
        <f>COUNTIF($T$4:$T$73,F94)</f>
        <v>0</v>
      </c>
      <c r="G116" s="75">
        <f>COUNTIF($T$4:$T$73,G94)</f>
        <v>0</v>
      </c>
      <c r="H116" s="75">
        <f>COUNTIF($T$4:$T$73,H94)</f>
        <v>0</v>
      </c>
      <c r="I116" s="75">
        <f>COUNTIF($T$4:$T$73,I94)</f>
        <v>1</v>
      </c>
      <c r="J116" s="82">
        <f t="shared" ref="J116:J121" si="4">100*((E116*$E$94)+(F116*$F$94)+(G116*$G$94)+(H116*$H$94)+(I116*$I$94))/(5*$C$92)</f>
        <v>100</v>
      </c>
      <c r="K116" s="83" t="str">
        <f t="shared" ref="K116:K122" si="5">IF(J116&gt;=80,"H",IF(J116&gt;=70,"M",IF(J116&gt;=60,"L","NS")))</f>
        <v>H</v>
      </c>
      <c r="L116" s="80"/>
      <c r="M116" s="80"/>
      <c r="N116" s="80"/>
      <c r="O116" s="80"/>
      <c r="P116" s="80"/>
      <c r="Q116" s="80"/>
      <c r="R116" s="80"/>
      <c r="S116" s="80"/>
      <c r="T116" s="80"/>
      <c r="U116" s="80"/>
      <c r="V116" s="80"/>
      <c r="W116" s="80"/>
      <c r="X116" s="80"/>
      <c r="Y116" s="80"/>
    </row>
    <row r="117" spans="1:25" s="59" customFormat="1" ht="32.25" customHeight="1">
      <c r="A117" s="74">
        <v>2</v>
      </c>
      <c r="B117" s="459" t="s">
        <v>443</v>
      </c>
      <c r="C117" s="459"/>
      <c r="D117" s="459"/>
      <c r="E117" s="75">
        <f>COUNTIF($U$4:$U$73,E94)</f>
        <v>0</v>
      </c>
      <c r="F117" s="75">
        <f>COUNTIF($U$4:$U$73,F94)</f>
        <v>0</v>
      </c>
      <c r="G117" s="75">
        <f>COUNTIF($U$4:$U$73,G94)</f>
        <v>0</v>
      </c>
      <c r="H117" s="75">
        <f>COUNTIF($U$4:$U$73,H94)</f>
        <v>0</v>
      </c>
      <c r="I117" s="75">
        <f>COUNTIF($U$4:$U$73,I94)</f>
        <v>1</v>
      </c>
      <c r="J117" s="82">
        <f t="shared" si="4"/>
        <v>100</v>
      </c>
      <c r="K117" s="83" t="str">
        <f t="shared" si="5"/>
        <v>H</v>
      </c>
      <c r="L117" s="80"/>
      <c r="M117" s="80"/>
      <c r="N117" s="80"/>
      <c r="O117" s="80"/>
      <c r="P117" s="80"/>
      <c r="Q117" s="80"/>
      <c r="R117" s="80"/>
      <c r="S117" s="80"/>
      <c r="T117" s="80"/>
      <c r="U117" s="80"/>
      <c r="V117" s="80"/>
      <c r="W117" s="80"/>
      <c r="X117" s="80"/>
      <c r="Y117" s="80"/>
    </row>
    <row r="118" spans="1:25" s="59" customFormat="1" ht="61.5" customHeight="1">
      <c r="A118" s="74">
        <v>3</v>
      </c>
      <c r="B118" s="459" t="s">
        <v>444</v>
      </c>
      <c r="C118" s="459"/>
      <c r="D118" s="459"/>
      <c r="E118" s="75">
        <f>COUNTIF($V$4:$V$73,E94)</f>
        <v>0</v>
      </c>
      <c r="F118" s="75">
        <f>COUNTIF($V$4:$V$73,F94)</f>
        <v>0</v>
      </c>
      <c r="G118" s="75">
        <f>COUNTIF($V$4:$V$73,G94)</f>
        <v>0</v>
      </c>
      <c r="H118" s="75">
        <f>COUNTIF($V$4:$V$73,H94)</f>
        <v>0</v>
      </c>
      <c r="I118" s="75">
        <f>COUNTIF($V$4:$V$73,I94)</f>
        <v>1</v>
      </c>
      <c r="J118" s="82">
        <f t="shared" si="4"/>
        <v>100</v>
      </c>
      <c r="K118" s="83" t="str">
        <f t="shared" si="5"/>
        <v>H</v>
      </c>
      <c r="L118" s="80"/>
      <c r="M118" s="80"/>
      <c r="N118" s="80"/>
      <c r="O118" s="80"/>
      <c r="P118" s="80"/>
      <c r="Q118" s="80"/>
      <c r="R118" s="80"/>
      <c r="S118" s="80"/>
      <c r="T118" s="80"/>
      <c r="U118" s="80"/>
      <c r="V118" s="80"/>
      <c r="W118" s="80"/>
      <c r="X118" s="80"/>
      <c r="Y118" s="80"/>
    </row>
    <row r="119" spans="1:25" s="59" customFormat="1" ht="36.75" customHeight="1">
      <c r="A119" s="74">
        <v>4</v>
      </c>
      <c r="B119" s="459" t="s">
        <v>445</v>
      </c>
      <c r="C119" s="459"/>
      <c r="D119" s="459"/>
      <c r="E119" s="75">
        <f>COUNTIF($W$4:$W$73,E94)</f>
        <v>0</v>
      </c>
      <c r="F119" s="75">
        <f>COUNTIF($W$4:$W$73,F94)</f>
        <v>0</v>
      </c>
      <c r="G119" s="75">
        <f>COUNTIF($W$4:$W$73,G94)</f>
        <v>0</v>
      </c>
      <c r="H119" s="75">
        <f>COUNTIF($W$4:$W$73,H94)</f>
        <v>0</v>
      </c>
      <c r="I119" s="75">
        <f>COUNTIF($W$4:$W$73,I94)</f>
        <v>1</v>
      </c>
      <c r="J119" s="82">
        <f t="shared" si="4"/>
        <v>100</v>
      </c>
      <c r="K119" s="83" t="str">
        <f t="shared" si="5"/>
        <v>H</v>
      </c>
      <c r="L119" s="80"/>
      <c r="M119" s="80"/>
      <c r="N119" s="80"/>
      <c r="O119" s="80"/>
      <c r="P119" s="80"/>
      <c r="Q119" s="80"/>
      <c r="R119" s="80"/>
      <c r="S119" s="80"/>
      <c r="T119" s="80"/>
      <c r="U119" s="80"/>
      <c r="V119" s="80"/>
      <c r="W119" s="80"/>
      <c r="X119" s="80"/>
      <c r="Y119" s="80"/>
    </row>
    <row r="120" spans="1:25" s="59" customFormat="1" ht="48.75" customHeight="1">
      <c r="A120" s="74">
        <v>5</v>
      </c>
      <c r="B120" s="461" t="s">
        <v>446</v>
      </c>
      <c r="C120" s="461"/>
      <c r="D120" s="461"/>
      <c r="E120" s="75">
        <f>COUNTIF($X$4:$X$73,E94)</f>
        <v>0</v>
      </c>
      <c r="F120" s="75">
        <f>COUNTIF($X$4:$X$73,F94)</f>
        <v>0</v>
      </c>
      <c r="G120" s="75">
        <f>COUNTIF($X$4:$X$73,G94)</f>
        <v>0</v>
      </c>
      <c r="H120" s="75">
        <f>COUNTIF($X$4:$X$73,H94)</f>
        <v>0</v>
      </c>
      <c r="I120" s="75">
        <f>COUNTIF($X$4:$X$73,I94)</f>
        <v>1</v>
      </c>
      <c r="J120" s="82">
        <f t="shared" si="4"/>
        <v>100</v>
      </c>
      <c r="K120" s="83" t="str">
        <f t="shared" si="5"/>
        <v>H</v>
      </c>
      <c r="L120" s="80"/>
      <c r="M120" s="80"/>
      <c r="N120" s="80"/>
      <c r="O120" s="80"/>
      <c r="P120" s="80"/>
      <c r="Q120" s="80"/>
      <c r="R120" s="80"/>
      <c r="S120" s="80"/>
      <c r="T120" s="80"/>
      <c r="U120" s="80"/>
      <c r="V120" s="80"/>
      <c r="W120" s="80"/>
      <c r="X120" s="80"/>
      <c r="Y120" s="80"/>
    </row>
    <row r="121" spans="1:25" s="59" customFormat="1" ht="33" customHeight="1">
      <c r="A121" s="74">
        <v>6</v>
      </c>
      <c r="B121" s="459" t="s">
        <v>447</v>
      </c>
      <c r="C121" s="459"/>
      <c r="D121" s="459"/>
      <c r="E121" s="75">
        <f>COUNTIF($Y$4:$Y$73,E94)</f>
        <v>0</v>
      </c>
      <c r="F121" s="75">
        <f>COUNTIF($Y$4:$Y$73,F94)</f>
        <v>0</v>
      </c>
      <c r="G121" s="75">
        <f>COUNTIF($Y$4:$Y$73,G94)</f>
        <v>0</v>
      </c>
      <c r="H121" s="75">
        <f>COUNTIF($Y$4:$Y$73,H94)</f>
        <v>0</v>
      </c>
      <c r="I121" s="75">
        <f>COUNTIF($Y$4:$Y$73,I94)</f>
        <v>1</v>
      </c>
      <c r="J121" s="82">
        <f t="shared" si="4"/>
        <v>100</v>
      </c>
      <c r="K121" s="83" t="str">
        <f t="shared" si="5"/>
        <v>H</v>
      </c>
      <c r="L121" s="80"/>
      <c r="M121" s="80"/>
      <c r="N121" s="80"/>
      <c r="O121" s="80"/>
      <c r="P121" s="80"/>
      <c r="Q121" s="80"/>
      <c r="R121" s="80"/>
      <c r="S121" s="80"/>
      <c r="T121" s="80"/>
      <c r="U121" s="80"/>
      <c r="V121" s="80"/>
      <c r="W121" s="80"/>
      <c r="X121" s="80"/>
      <c r="Y121" s="80"/>
    </row>
    <row r="122" spans="1:25" s="59" customFormat="1" ht="15.75" customHeight="1">
      <c r="A122" s="74"/>
      <c r="B122" s="459"/>
      <c r="C122" s="459"/>
      <c r="D122" s="459"/>
      <c r="E122" s="76">
        <f>SUM(E116:E121)</f>
        <v>0</v>
      </c>
      <c r="F122" s="76">
        <f>SUM(F116:F121)</f>
        <v>0</v>
      </c>
      <c r="G122" s="76">
        <f>SUM(G116:G121)</f>
        <v>0</v>
      </c>
      <c r="H122" s="76">
        <f>SUM(H116:H121)</f>
        <v>0</v>
      </c>
      <c r="I122" s="76">
        <f>SUM(I116:I121)</f>
        <v>6</v>
      </c>
      <c r="J122" s="83">
        <f>AVERAGE(J116:J121)</f>
        <v>100</v>
      </c>
      <c r="K122" s="83" t="str">
        <f t="shared" si="5"/>
        <v>H</v>
      </c>
      <c r="L122" s="80"/>
      <c r="M122" s="80"/>
      <c r="N122" s="80"/>
      <c r="O122" s="80"/>
      <c r="P122" s="80"/>
      <c r="Q122" s="80"/>
      <c r="R122" s="80"/>
      <c r="S122" s="80"/>
      <c r="T122" s="80"/>
      <c r="U122" s="80"/>
      <c r="V122" s="80"/>
      <c r="W122" s="80"/>
      <c r="X122" s="80"/>
      <c r="Y122" s="80"/>
    </row>
    <row r="123" spans="1:25" s="59" customFormat="1" ht="15.75" customHeight="1">
      <c r="A123" s="74"/>
      <c r="B123" s="459"/>
      <c r="C123" s="459"/>
      <c r="D123" s="459"/>
      <c r="E123" s="77"/>
      <c r="F123" s="77"/>
      <c r="G123" s="77"/>
      <c r="H123" s="77"/>
      <c r="I123" s="77"/>
      <c r="J123" s="82"/>
      <c r="K123" s="83"/>
      <c r="L123" s="80"/>
      <c r="M123" s="80"/>
      <c r="N123" s="80"/>
      <c r="O123" s="80"/>
      <c r="P123" s="80"/>
      <c r="Q123" s="80"/>
      <c r="R123" s="80"/>
      <c r="S123" s="80"/>
      <c r="T123" s="80"/>
      <c r="U123" s="80"/>
      <c r="V123" s="80"/>
      <c r="W123" s="80"/>
      <c r="X123" s="80"/>
      <c r="Y123" s="80"/>
    </row>
    <row r="124" spans="1:25" s="59" customFormat="1" ht="15.75" customHeight="1">
      <c r="A124" s="78"/>
      <c r="B124" s="460" t="s">
        <v>462</v>
      </c>
      <c r="C124" s="460"/>
      <c r="D124" s="460"/>
      <c r="E124" s="79">
        <f>SUM(E103,E114,E122)</f>
        <v>0</v>
      </c>
      <c r="F124" s="79">
        <f>SUM(F103,F114,F122)</f>
        <v>0</v>
      </c>
      <c r="G124" s="79">
        <f>SUM(G103,G114,G122)</f>
        <v>0</v>
      </c>
      <c r="H124" s="79">
        <f>SUM(H103,H114,H122)</f>
        <v>0</v>
      </c>
      <c r="I124" s="79">
        <f>SUM(I103,I114,I122)</f>
        <v>22</v>
      </c>
      <c r="J124" s="84">
        <f>SUM(J122,J114,J103)/3</f>
        <v>100</v>
      </c>
      <c r="K124" s="81" t="str">
        <f>IF(J124&gt;=80,"H",IF(J124&gt;=70,"M",IF(J124&gt;=60,"L","NS")))</f>
        <v>H</v>
      </c>
      <c r="L124" s="80"/>
      <c r="M124" s="80"/>
      <c r="N124" s="80"/>
      <c r="O124" s="80"/>
      <c r="P124" s="80"/>
      <c r="Q124" s="80"/>
      <c r="R124" s="80"/>
      <c r="S124" s="80"/>
      <c r="T124" s="80"/>
      <c r="U124" s="80"/>
      <c r="V124" s="80"/>
      <c r="W124" s="80"/>
      <c r="X124" s="80"/>
      <c r="Y124" s="80"/>
    </row>
  </sheetData>
  <sheetProtection selectLockedCells="1" selectUnlockedCells="1"/>
  <mergeCells count="49">
    <mergeCell ref="D1:J1"/>
    <mergeCell ref="K1:S1"/>
    <mergeCell ref="T1:Y1"/>
    <mergeCell ref="C75:Y75"/>
    <mergeCell ref="A83:K83"/>
    <mergeCell ref="A84:K84"/>
    <mergeCell ref="A85:K85"/>
    <mergeCell ref="A86:K86"/>
    <mergeCell ref="A87:K87"/>
    <mergeCell ref="A88:K88"/>
    <mergeCell ref="A89:K89"/>
    <mergeCell ref="A90:F90"/>
    <mergeCell ref="G90:K90"/>
    <mergeCell ref="A91:F91"/>
    <mergeCell ref="G91:K91"/>
    <mergeCell ref="A92:B92"/>
    <mergeCell ref="D92:K92"/>
    <mergeCell ref="A93:K93"/>
    <mergeCell ref="A94:D94"/>
    <mergeCell ref="A95:D95"/>
    <mergeCell ref="B96:D96"/>
    <mergeCell ref="B97:D97"/>
    <mergeCell ref="B98:D98"/>
    <mergeCell ref="B99:D99"/>
    <mergeCell ref="B100:D100"/>
    <mergeCell ref="B101:D101"/>
    <mergeCell ref="B102:D102"/>
    <mergeCell ref="B103:D103"/>
    <mergeCell ref="A104:D104"/>
    <mergeCell ref="B105:D105"/>
    <mergeCell ref="B106:D106"/>
    <mergeCell ref="B107:D107"/>
    <mergeCell ref="B108:D108"/>
    <mergeCell ref="B109:D109"/>
    <mergeCell ref="B110:D110"/>
    <mergeCell ref="B111:D111"/>
    <mergeCell ref="B112:D112"/>
    <mergeCell ref="B113:D113"/>
    <mergeCell ref="B114:D114"/>
    <mergeCell ref="A115:D115"/>
    <mergeCell ref="B121:D121"/>
    <mergeCell ref="B122:D122"/>
    <mergeCell ref="B123:D123"/>
    <mergeCell ref="B124:D124"/>
    <mergeCell ref="B116:D116"/>
    <mergeCell ref="B117:D117"/>
    <mergeCell ref="B118:D118"/>
    <mergeCell ref="B119:D119"/>
    <mergeCell ref="B120:D120"/>
  </mergeCells>
  <conditionalFormatting sqref="K116:K124 K96:K114">
    <cfRule type="cellIs" dxfId="1" priority="1" stopIfTrue="1" operator="equal">
      <formula>"NS"</formula>
    </cfRule>
  </conditionalFormatting>
  <dataValidations count="1">
    <dataValidation errorStyle="warning" allowBlank="1" sqref="A89:B89 L89:IV89 D92:IV92 G90:IV91 A1:XFD88 A90:C92 A93:XFD124"/>
  </dataValidations>
  <pageMargins left="0.7" right="0.7" top="0.75" bottom="0.75" header="0.51180555555555596" footer="0.51180555555555596"/>
  <pageSetup paperSize="9" firstPageNumber="0" orientation="portrait" useFirstPageNumber="1" horizontalDpi="300" verticalDpi="300"/>
  <headerFooter alignWithMargins="0"/>
</worksheet>
</file>

<file path=xl/worksheets/sheet18.xml><?xml version="1.0" encoding="utf-8"?>
<worksheet xmlns="http://schemas.openxmlformats.org/spreadsheetml/2006/main" xmlns:r="http://schemas.openxmlformats.org/officeDocument/2006/relationships">
  <dimension ref="A1:Y124"/>
  <sheetViews>
    <sheetView topLeftCell="A10" zoomScale="70" zoomScaleNormal="70" workbookViewId="0">
      <selection activeCell="C4" sqref="C4"/>
    </sheetView>
  </sheetViews>
  <sheetFormatPr defaultColWidth="9.140625" defaultRowHeight="15.75"/>
  <cols>
    <col min="1" max="1" width="9.140625" style="31" customWidth="1"/>
    <col min="2" max="2" width="13.42578125" style="31" customWidth="1"/>
    <col min="3" max="3" width="14.5703125" style="60" customWidth="1"/>
    <col min="4" max="4" width="9.140625" style="61" customWidth="1"/>
    <col min="5" max="5" width="5" style="61" customWidth="1"/>
    <col min="6" max="6" width="5.85546875" style="61" customWidth="1"/>
    <col min="7" max="7" width="6.42578125" style="61" customWidth="1"/>
    <col min="8" max="9" width="6.5703125" style="61" customWidth="1"/>
    <col min="10" max="25" width="9.140625" style="61" customWidth="1"/>
    <col min="26" max="16384" width="9.140625" style="31"/>
  </cols>
  <sheetData>
    <row r="1" spans="1:25" ht="15.75" customHeight="1">
      <c r="D1" s="469" t="s">
        <v>423</v>
      </c>
      <c r="E1" s="469"/>
      <c r="F1" s="469"/>
      <c r="G1" s="469"/>
      <c r="H1" s="469"/>
      <c r="I1" s="469"/>
      <c r="J1" s="469"/>
      <c r="K1" s="469" t="s">
        <v>424</v>
      </c>
      <c r="L1" s="469"/>
      <c r="M1" s="469"/>
      <c r="N1" s="469"/>
      <c r="O1" s="469"/>
      <c r="P1" s="469"/>
      <c r="Q1" s="469"/>
      <c r="R1" s="469"/>
      <c r="S1" s="469"/>
      <c r="T1" s="469" t="s">
        <v>425</v>
      </c>
      <c r="U1" s="469"/>
      <c r="V1" s="469"/>
      <c r="W1" s="469"/>
      <c r="X1" s="469"/>
      <c r="Y1" s="469"/>
    </row>
    <row r="2" spans="1:25" ht="409.5" hidden="1">
      <c r="D2" s="62" t="s">
        <v>426</v>
      </c>
      <c r="E2" s="62" t="s">
        <v>427</v>
      </c>
      <c r="F2" s="62" t="s">
        <v>428</v>
      </c>
      <c r="G2" s="62" t="s">
        <v>429</v>
      </c>
      <c r="H2" s="62" t="s">
        <v>430</v>
      </c>
      <c r="I2" s="62" t="s">
        <v>431</v>
      </c>
      <c r="J2" s="62" t="s">
        <v>432</v>
      </c>
      <c r="K2" s="62" t="s">
        <v>433</v>
      </c>
      <c r="L2" s="67" t="s">
        <v>434</v>
      </c>
      <c r="M2" s="68" t="s">
        <v>435</v>
      </c>
      <c r="N2" s="68" t="s">
        <v>436</v>
      </c>
      <c r="O2" s="68" t="s">
        <v>437</v>
      </c>
      <c r="P2" s="68" t="s">
        <v>438</v>
      </c>
      <c r="Q2" s="68" t="s">
        <v>439</v>
      </c>
      <c r="R2" s="68" t="s">
        <v>440</v>
      </c>
      <c r="S2" s="68" t="s">
        <v>441</v>
      </c>
      <c r="T2" s="62" t="s">
        <v>442</v>
      </c>
      <c r="U2" s="62" t="s">
        <v>443</v>
      </c>
      <c r="V2" s="62" t="s">
        <v>444</v>
      </c>
      <c r="W2" s="62" t="s">
        <v>445</v>
      </c>
      <c r="X2" s="68" t="s">
        <v>446</v>
      </c>
      <c r="Y2" s="62" t="s">
        <v>447</v>
      </c>
    </row>
    <row r="3" spans="1:25" ht="15">
      <c r="A3" s="63" t="s">
        <v>448</v>
      </c>
      <c r="B3" s="64" t="s">
        <v>1</v>
      </c>
      <c r="C3" s="63" t="s">
        <v>115</v>
      </c>
      <c r="D3" s="65">
        <v>1</v>
      </c>
      <c r="E3" s="65">
        <v>2</v>
      </c>
      <c r="F3" s="65">
        <v>3</v>
      </c>
      <c r="G3" s="65">
        <v>4</v>
      </c>
      <c r="H3" s="65">
        <v>5</v>
      </c>
      <c r="I3" s="65">
        <v>6</v>
      </c>
      <c r="J3" s="65">
        <v>7</v>
      </c>
      <c r="K3" s="65">
        <v>1</v>
      </c>
      <c r="L3" s="65">
        <v>2</v>
      </c>
      <c r="M3" s="65">
        <v>3</v>
      </c>
      <c r="N3" s="65">
        <v>4</v>
      </c>
      <c r="O3" s="65">
        <v>5</v>
      </c>
      <c r="P3" s="65">
        <v>6</v>
      </c>
      <c r="Q3" s="65">
        <v>7</v>
      </c>
      <c r="R3" s="65">
        <v>8</v>
      </c>
      <c r="S3" s="65">
        <v>9</v>
      </c>
      <c r="T3" s="65">
        <v>1</v>
      </c>
      <c r="U3" s="65">
        <v>2</v>
      </c>
      <c r="V3" s="65">
        <v>3</v>
      </c>
      <c r="W3" s="65">
        <v>4</v>
      </c>
      <c r="X3" s="65">
        <v>5</v>
      </c>
      <c r="Y3" s="65">
        <v>6</v>
      </c>
    </row>
    <row r="4" spans="1:25">
      <c r="A4" s="60">
        <v>1</v>
      </c>
      <c r="B4" s="31" t="str">
        <f>'STUDENT-LIST'!B2</f>
        <v>478CS20001</v>
      </c>
      <c r="C4" s="60" t="str">
        <f>'STUDENT-LIST'!C2</f>
        <v>Anusha Acharya</v>
      </c>
      <c r="D4" s="66">
        <v>5</v>
      </c>
      <c r="E4" s="66">
        <v>5</v>
      </c>
      <c r="F4" s="66">
        <v>5</v>
      </c>
      <c r="G4" s="66">
        <v>5</v>
      </c>
      <c r="H4" s="66">
        <v>5</v>
      </c>
      <c r="I4" s="66">
        <v>5</v>
      </c>
      <c r="J4" s="66">
        <v>5</v>
      </c>
      <c r="K4" s="66">
        <v>5</v>
      </c>
      <c r="L4" s="66">
        <v>5</v>
      </c>
      <c r="M4" s="66">
        <v>5</v>
      </c>
      <c r="N4" s="66">
        <v>5</v>
      </c>
      <c r="O4" s="66">
        <v>5</v>
      </c>
      <c r="P4" s="66">
        <v>5</v>
      </c>
      <c r="Q4" s="66">
        <v>5</v>
      </c>
      <c r="R4" s="66">
        <v>5</v>
      </c>
      <c r="S4" s="66">
        <v>5</v>
      </c>
      <c r="T4" s="66">
        <v>5</v>
      </c>
      <c r="U4" s="66">
        <v>5</v>
      </c>
      <c r="V4" s="66">
        <v>5</v>
      </c>
      <c r="W4" s="66">
        <v>5</v>
      </c>
      <c r="X4" s="66">
        <v>5</v>
      </c>
      <c r="Y4" s="66">
        <v>5</v>
      </c>
    </row>
    <row r="5" spans="1:25">
      <c r="A5" s="60">
        <v>2</v>
      </c>
      <c r="B5" s="31" t="str">
        <f>'STUDENT-LIST'!B3</f>
        <v>478CS20002</v>
      </c>
      <c r="C5" s="60" t="str">
        <f>'STUDENT-LIST'!C3</f>
        <v>John Ratan Menezes</v>
      </c>
      <c r="D5" s="66">
        <v>0</v>
      </c>
      <c r="E5" s="66">
        <v>0</v>
      </c>
      <c r="F5" s="66">
        <v>0</v>
      </c>
      <c r="G5" s="66">
        <v>0</v>
      </c>
      <c r="H5" s="66">
        <v>0</v>
      </c>
      <c r="I5" s="66">
        <v>0</v>
      </c>
      <c r="J5" s="66">
        <v>0</v>
      </c>
      <c r="K5" s="66">
        <v>0</v>
      </c>
      <c r="L5" s="66">
        <v>0</v>
      </c>
      <c r="M5" s="66">
        <v>0</v>
      </c>
      <c r="N5" s="66">
        <v>0</v>
      </c>
      <c r="O5" s="66">
        <v>0</v>
      </c>
      <c r="P5" s="66">
        <v>0</v>
      </c>
      <c r="Q5" s="66">
        <v>0</v>
      </c>
      <c r="R5" s="66">
        <v>0</v>
      </c>
      <c r="S5" s="66">
        <v>0</v>
      </c>
      <c r="T5" s="66">
        <v>0</v>
      </c>
      <c r="U5" s="66">
        <v>0</v>
      </c>
      <c r="V5" s="66">
        <v>0</v>
      </c>
      <c r="W5" s="66">
        <v>0</v>
      </c>
      <c r="X5" s="66">
        <v>0</v>
      </c>
      <c r="Y5" s="66">
        <v>0</v>
      </c>
    </row>
    <row r="6" spans="1:25">
      <c r="A6" s="60">
        <v>3</v>
      </c>
      <c r="B6" s="31" t="str">
        <f>'STUDENT-LIST'!B4</f>
        <v>478CS20003</v>
      </c>
      <c r="C6" s="60" t="str">
        <f>'STUDENT-LIST'!C4</f>
        <v>Kiran G Shat</v>
      </c>
      <c r="D6" s="66">
        <v>0</v>
      </c>
      <c r="E6" s="66">
        <v>0</v>
      </c>
      <c r="F6" s="66">
        <v>0</v>
      </c>
      <c r="G6" s="66">
        <v>0</v>
      </c>
      <c r="H6" s="66">
        <v>0</v>
      </c>
      <c r="I6" s="66">
        <v>0</v>
      </c>
      <c r="J6" s="66">
        <v>0</v>
      </c>
      <c r="K6" s="66">
        <v>0</v>
      </c>
      <c r="L6" s="66">
        <v>0</v>
      </c>
      <c r="M6" s="66">
        <v>0</v>
      </c>
      <c r="N6" s="66">
        <v>0</v>
      </c>
      <c r="O6" s="66">
        <v>0</v>
      </c>
      <c r="P6" s="66">
        <v>0</v>
      </c>
      <c r="Q6" s="66">
        <v>0</v>
      </c>
      <c r="R6" s="66">
        <v>0</v>
      </c>
      <c r="S6" s="66">
        <v>0</v>
      </c>
      <c r="T6" s="66">
        <v>0</v>
      </c>
      <c r="U6" s="66">
        <v>0</v>
      </c>
      <c r="V6" s="66">
        <v>0</v>
      </c>
      <c r="W6" s="66">
        <v>0</v>
      </c>
      <c r="X6" s="66">
        <v>0</v>
      </c>
      <c r="Y6" s="66">
        <v>0</v>
      </c>
    </row>
    <row r="7" spans="1:25">
      <c r="A7" s="60">
        <v>4</v>
      </c>
      <c r="B7" s="31" t="str">
        <f>'STUDENT-LIST'!B5</f>
        <v>478CS20004</v>
      </c>
      <c r="C7" s="60" t="str">
        <f>'STUDENT-LIST'!C5</f>
        <v>Mohammed Aman</v>
      </c>
      <c r="D7" s="66">
        <v>0</v>
      </c>
      <c r="E7" s="66">
        <v>0</v>
      </c>
      <c r="F7" s="66">
        <v>0</v>
      </c>
      <c r="G7" s="66">
        <v>0</v>
      </c>
      <c r="H7" s="66">
        <v>0</v>
      </c>
      <c r="I7" s="66">
        <v>0</v>
      </c>
      <c r="J7" s="66">
        <v>0</v>
      </c>
      <c r="K7" s="66">
        <v>0</v>
      </c>
      <c r="L7" s="66">
        <v>0</v>
      </c>
      <c r="M7" s="66">
        <v>0</v>
      </c>
      <c r="N7" s="66">
        <v>0</v>
      </c>
      <c r="O7" s="66">
        <v>0</v>
      </c>
      <c r="P7" s="66">
        <v>0</v>
      </c>
      <c r="Q7" s="66">
        <v>0</v>
      </c>
      <c r="R7" s="66">
        <v>0</v>
      </c>
      <c r="S7" s="66">
        <v>0</v>
      </c>
      <c r="T7" s="66">
        <v>0</v>
      </c>
      <c r="U7" s="66">
        <v>0</v>
      </c>
      <c r="V7" s="66">
        <v>0</v>
      </c>
      <c r="W7" s="66">
        <v>0</v>
      </c>
      <c r="X7" s="66">
        <v>0</v>
      </c>
      <c r="Y7" s="66">
        <v>0</v>
      </c>
    </row>
    <row r="8" spans="1:25">
      <c r="A8" s="60">
        <v>5</v>
      </c>
      <c r="B8" s="31" t="str">
        <f>'STUDENT-LIST'!B6</f>
        <v>478CS20005</v>
      </c>
      <c r="C8" s="60" t="str">
        <f>'STUDENT-LIST'!C6</f>
        <v>Sachin Bhat</v>
      </c>
      <c r="D8" s="66">
        <v>0</v>
      </c>
      <c r="E8" s="66">
        <v>0</v>
      </c>
      <c r="F8" s="66">
        <v>0</v>
      </c>
      <c r="G8" s="66">
        <v>0</v>
      </c>
      <c r="H8" s="66">
        <v>0</v>
      </c>
      <c r="I8" s="66">
        <v>0</v>
      </c>
      <c r="J8" s="66">
        <v>0</v>
      </c>
      <c r="K8" s="66">
        <v>0</v>
      </c>
      <c r="L8" s="66">
        <v>0</v>
      </c>
      <c r="M8" s="66">
        <v>0</v>
      </c>
      <c r="N8" s="66">
        <v>0</v>
      </c>
      <c r="O8" s="66">
        <v>0</v>
      </c>
      <c r="P8" s="66">
        <v>0</v>
      </c>
      <c r="Q8" s="66">
        <v>0</v>
      </c>
      <c r="R8" s="66">
        <v>0</v>
      </c>
      <c r="S8" s="66">
        <v>0</v>
      </c>
      <c r="T8" s="66">
        <v>0</v>
      </c>
      <c r="U8" s="66">
        <v>0</v>
      </c>
      <c r="V8" s="66">
        <v>0</v>
      </c>
      <c r="W8" s="66">
        <v>0</v>
      </c>
      <c r="X8" s="66">
        <v>0</v>
      </c>
      <c r="Y8" s="66">
        <v>0</v>
      </c>
    </row>
    <row r="9" spans="1:25">
      <c r="A9" s="60">
        <v>6</v>
      </c>
      <c r="B9" s="31" t="str">
        <f>'STUDENT-LIST'!B7</f>
        <v>478CS20006</v>
      </c>
      <c r="C9" s="60" t="str">
        <f>'STUDENT-LIST'!C7</f>
        <v>Sooraj Kumar</v>
      </c>
      <c r="D9" s="66">
        <v>0</v>
      </c>
      <c r="E9" s="66">
        <v>0</v>
      </c>
      <c r="F9" s="66">
        <v>0</v>
      </c>
      <c r="G9" s="66">
        <v>0</v>
      </c>
      <c r="H9" s="66">
        <v>0</v>
      </c>
      <c r="I9" s="66">
        <v>0</v>
      </c>
      <c r="J9" s="66">
        <v>0</v>
      </c>
      <c r="K9" s="66">
        <v>0</v>
      </c>
      <c r="L9" s="66">
        <v>0</v>
      </c>
      <c r="M9" s="66">
        <v>0</v>
      </c>
      <c r="N9" s="66">
        <v>0</v>
      </c>
      <c r="O9" s="66">
        <v>0</v>
      </c>
      <c r="P9" s="66">
        <v>0</v>
      </c>
      <c r="Q9" s="66">
        <v>0</v>
      </c>
      <c r="R9" s="66">
        <v>0</v>
      </c>
      <c r="S9" s="66">
        <v>0</v>
      </c>
      <c r="T9" s="66">
        <v>0</v>
      </c>
      <c r="U9" s="66">
        <v>0</v>
      </c>
      <c r="V9" s="66">
        <v>0</v>
      </c>
      <c r="W9" s="66">
        <v>0</v>
      </c>
      <c r="X9" s="66">
        <v>0</v>
      </c>
      <c r="Y9" s="66">
        <v>0</v>
      </c>
    </row>
    <row r="10" spans="1:25">
      <c r="A10" s="60">
        <v>7</v>
      </c>
      <c r="B10" s="31">
        <f>'STUDENT-LIST'!B8</f>
        <v>0</v>
      </c>
      <c r="C10" s="60">
        <f>'STUDENT-LIST'!C8</f>
        <v>0</v>
      </c>
      <c r="D10" s="66">
        <v>0</v>
      </c>
      <c r="E10" s="66">
        <v>0</v>
      </c>
      <c r="F10" s="66">
        <v>0</v>
      </c>
      <c r="G10" s="66">
        <v>0</v>
      </c>
      <c r="H10" s="66">
        <v>0</v>
      </c>
      <c r="I10" s="66">
        <v>0</v>
      </c>
      <c r="J10" s="66">
        <v>0</v>
      </c>
      <c r="K10" s="66">
        <v>0</v>
      </c>
      <c r="L10" s="66">
        <v>0</v>
      </c>
      <c r="M10" s="66">
        <v>0</v>
      </c>
      <c r="N10" s="66">
        <v>0</v>
      </c>
      <c r="O10" s="66">
        <v>0</v>
      </c>
      <c r="P10" s="66">
        <v>0</v>
      </c>
      <c r="Q10" s="66">
        <v>0</v>
      </c>
      <c r="R10" s="66">
        <v>0</v>
      </c>
      <c r="S10" s="66">
        <v>0</v>
      </c>
      <c r="T10" s="66">
        <v>0</v>
      </c>
      <c r="U10" s="66">
        <v>0</v>
      </c>
      <c r="V10" s="66">
        <v>0</v>
      </c>
      <c r="W10" s="66">
        <v>0</v>
      </c>
      <c r="X10" s="66">
        <v>0</v>
      </c>
      <c r="Y10" s="66">
        <v>0</v>
      </c>
    </row>
    <row r="11" spans="1:25">
      <c r="A11" s="60">
        <v>8</v>
      </c>
      <c r="B11" s="31">
        <f>'STUDENT-LIST'!B15</f>
        <v>0</v>
      </c>
      <c r="C11" s="60">
        <f>'STUDENT-LIST'!C15</f>
        <v>0</v>
      </c>
      <c r="D11" s="66">
        <v>0</v>
      </c>
      <c r="E11" s="66">
        <v>0</v>
      </c>
      <c r="F11" s="66">
        <v>0</v>
      </c>
      <c r="G11" s="66">
        <v>0</v>
      </c>
      <c r="H11" s="66">
        <v>0</v>
      </c>
      <c r="I11" s="66">
        <v>0</v>
      </c>
      <c r="J11" s="66">
        <v>0</v>
      </c>
      <c r="K11" s="66">
        <v>0</v>
      </c>
      <c r="L11" s="66">
        <v>0</v>
      </c>
      <c r="M11" s="66">
        <v>0</v>
      </c>
      <c r="N11" s="66">
        <v>0</v>
      </c>
      <c r="O11" s="66">
        <v>0</v>
      </c>
      <c r="P11" s="66">
        <v>0</v>
      </c>
      <c r="Q11" s="66">
        <v>0</v>
      </c>
      <c r="R11" s="66">
        <v>0</v>
      </c>
      <c r="S11" s="66">
        <v>0</v>
      </c>
      <c r="T11" s="66">
        <v>0</v>
      </c>
      <c r="U11" s="66">
        <v>0</v>
      </c>
      <c r="V11" s="66">
        <v>0</v>
      </c>
      <c r="W11" s="66">
        <v>0</v>
      </c>
      <c r="X11" s="66">
        <v>0</v>
      </c>
      <c r="Y11" s="66">
        <v>0</v>
      </c>
    </row>
    <row r="12" spans="1:25">
      <c r="A12" s="60">
        <v>9</v>
      </c>
      <c r="B12" s="31">
        <f>'STUDENT-LIST'!B16</f>
        <v>0</v>
      </c>
      <c r="C12" s="60">
        <f>'STUDENT-LIST'!C16</f>
        <v>0</v>
      </c>
      <c r="D12" s="66">
        <v>0</v>
      </c>
      <c r="E12" s="66">
        <v>0</v>
      </c>
      <c r="F12" s="66">
        <v>0</v>
      </c>
      <c r="G12" s="66">
        <v>0</v>
      </c>
      <c r="H12" s="66">
        <v>0</v>
      </c>
      <c r="I12" s="66">
        <v>0</v>
      </c>
      <c r="J12" s="66">
        <v>0</v>
      </c>
      <c r="K12" s="66">
        <v>0</v>
      </c>
      <c r="L12" s="66">
        <v>0</v>
      </c>
      <c r="M12" s="66">
        <v>0</v>
      </c>
      <c r="N12" s="66">
        <v>0</v>
      </c>
      <c r="O12" s="66">
        <v>0</v>
      </c>
      <c r="P12" s="66">
        <v>0</v>
      </c>
      <c r="Q12" s="66">
        <v>0</v>
      </c>
      <c r="R12" s="66">
        <v>0</v>
      </c>
      <c r="S12" s="66">
        <v>0</v>
      </c>
      <c r="T12" s="66">
        <v>0</v>
      </c>
      <c r="U12" s="66">
        <v>0</v>
      </c>
      <c r="V12" s="66">
        <v>0</v>
      </c>
      <c r="W12" s="66">
        <v>0</v>
      </c>
      <c r="X12" s="66">
        <v>0</v>
      </c>
      <c r="Y12" s="66">
        <v>0</v>
      </c>
    </row>
    <row r="13" spans="1:25">
      <c r="A13" s="60">
        <v>10</v>
      </c>
      <c r="B13" s="31">
        <f>'STUDENT-LIST'!B17</f>
        <v>0</v>
      </c>
      <c r="C13" s="60">
        <f>'STUDENT-LIST'!C17</f>
        <v>0</v>
      </c>
      <c r="D13" s="66">
        <v>0</v>
      </c>
      <c r="E13" s="66">
        <v>0</v>
      </c>
      <c r="F13" s="66">
        <v>0</v>
      </c>
      <c r="G13" s="66">
        <v>0</v>
      </c>
      <c r="H13" s="66">
        <v>0</v>
      </c>
      <c r="I13" s="66">
        <v>0</v>
      </c>
      <c r="J13" s="66">
        <v>0</v>
      </c>
      <c r="K13" s="66">
        <v>0</v>
      </c>
      <c r="L13" s="66">
        <v>0</v>
      </c>
      <c r="M13" s="66">
        <v>0</v>
      </c>
      <c r="N13" s="66">
        <v>0</v>
      </c>
      <c r="O13" s="66">
        <v>0</v>
      </c>
      <c r="P13" s="66">
        <v>0</v>
      </c>
      <c r="Q13" s="66">
        <v>0</v>
      </c>
      <c r="R13" s="66">
        <v>0</v>
      </c>
      <c r="S13" s="66">
        <v>0</v>
      </c>
      <c r="T13" s="66">
        <v>0</v>
      </c>
      <c r="U13" s="66">
        <v>0</v>
      </c>
      <c r="V13" s="66">
        <v>0</v>
      </c>
      <c r="W13" s="66">
        <v>0</v>
      </c>
      <c r="X13" s="66">
        <v>0</v>
      </c>
      <c r="Y13" s="66">
        <v>0</v>
      </c>
    </row>
    <row r="14" spans="1:25">
      <c r="A14" s="60">
        <v>11</v>
      </c>
      <c r="B14" s="31">
        <f>'STUDENT-LIST'!B39</f>
        <v>0</v>
      </c>
      <c r="C14" s="60">
        <f>'STUDENT-LIST'!C39</f>
        <v>0</v>
      </c>
      <c r="D14" s="66">
        <v>0</v>
      </c>
      <c r="E14" s="66">
        <v>0</v>
      </c>
      <c r="F14" s="66">
        <v>0</v>
      </c>
      <c r="G14" s="66">
        <v>0</v>
      </c>
      <c r="H14" s="66">
        <v>0</v>
      </c>
      <c r="I14" s="66">
        <v>0</v>
      </c>
      <c r="J14" s="66">
        <v>0</v>
      </c>
      <c r="K14" s="66">
        <v>0</v>
      </c>
      <c r="L14" s="66">
        <v>0</v>
      </c>
      <c r="M14" s="66">
        <v>0</v>
      </c>
      <c r="N14" s="66">
        <v>0</v>
      </c>
      <c r="O14" s="66">
        <v>0</v>
      </c>
      <c r="P14" s="66">
        <v>0</v>
      </c>
      <c r="Q14" s="66">
        <v>0</v>
      </c>
      <c r="R14" s="66">
        <v>0</v>
      </c>
      <c r="S14" s="66">
        <v>0</v>
      </c>
      <c r="T14" s="66">
        <v>0</v>
      </c>
      <c r="U14" s="66">
        <v>0</v>
      </c>
      <c r="V14" s="66">
        <v>0</v>
      </c>
      <c r="W14" s="66">
        <v>0</v>
      </c>
      <c r="X14" s="66">
        <v>0</v>
      </c>
      <c r="Y14" s="66">
        <v>0</v>
      </c>
    </row>
    <row r="15" spans="1:25">
      <c r="A15" s="60">
        <v>12</v>
      </c>
      <c r="B15" s="31">
        <f>'STUDENT-LIST'!B40</f>
        <v>0</v>
      </c>
      <c r="C15" s="60">
        <f>'STUDENT-LIST'!C40</f>
        <v>0</v>
      </c>
      <c r="D15" s="66">
        <v>0</v>
      </c>
      <c r="E15" s="66">
        <v>0</v>
      </c>
      <c r="F15" s="66">
        <v>0</v>
      </c>
      <c r="G15" s="66">
        <v>0</v>
      </c>
      <c r="H15" s="66">
        <v>0</v>
      </c>
      <c r="I15" s="66">
        <v>0</v>
      </c>
      <c r="J15" s="66">
        <v>0</v>
      </c>
      <c r="K15" s="66">
        <v>0</v>
      </c>
      <c r="L15" s="66">
        <v>0</v>
      </c>
      <c r="M15" s="66">
        <v>0</v>
      </c>
      <c r="N15" s="66">
        <v>0</v>
      </c>
      <c r="O15" s="66">
        <v>0</v>
      </c>
      <c r="P15" s="66">
        <v>0</v>
      </c>
      <c r="Q15" s="66">
        <v>0</v>
      </c>
      <c r="R15" s="66">
        <v>0</v>
      </c>
      <c r="S15" s="66">
        <v>0</v>
      </c>
      <c r="T15" s="66">
        <v>0</v>
      </c>
      <c r="U15" s="66">
        <v>0</v>
      </c>
      <c r="V15" s="66">
        <v>0</v>
      </c>
      <c r="W15" s="66">
        <v>0</v>
      </c>
      <c r="X15" s="66">
        <v>0</v>
      </c>
      <c r="Y15" s="66">
        <v>0</v>
      </c>
    </row>
    <row r="16" spans="1:25">
      <c r="A16" s="60">
        <v>13</v>
      </c>
      <c r="B16" s="31">
        <f>'STUDENT-LIST'!B41</f>
        <v>0</v>
      </c>
      <c r="C16" s="60">
        <f>'STUDENT-LIST'!C41</f>
        <v>0</v>
      </c>
      <c r="D16" s="66">
        <v>0</v>
      </c>
      <c r="E16" s="66">
        <v>0</v>
      </c>
      <c r="F16" s="66">
        <v>0</v>
      </c>
      <c r="G16" s="66">
        <v>0</v>
      </c>
      <c r="H16" s="66">
        <v>0</v>
      </c>
      <c r="I16" s="66">
        <v>0</v>
      </c>
      <c r="J16" s="66">
        <v>0</v>
      </c>
      <c r="K16" s="66">
        <v>0</v>
      </c>
      <c r="L16" s="66">
        <v>0</v>
      </c>
      <c r="M16" s="66">
        <v>0</v>
      </c>
      <c r="N16" s="66">
        <v>0</v>
      </c>
      <c r="O16" s="66">
        <v>0</v>
      </c>
      <c r="P16" s="66">
        <v>0</v>
      </c>
      <c r="Q16" s="66">
        <v>0</v>
      </c>
      <c r="R16" s="66">
        <v>0</v>
      </c>
      <c r="S16" s="66">
        <v>0</v>
      </c>
      <c r="T16" s="66">
        <v>0</v>
      </c>
      <c r="U16" s="66">
        <v>0</v>
      </c>
      <c r="V16" s="66">
        <v>0</v>
      </c>
      <c r="W16" s="66">
        <v>0</v>
      </c>
      <c r="X16" s="66">
        <v>0</v>
      </c>
      <c r="Y16" s="66">
        <v>0</v>
      </c>
    </row>
    <row r="17" spans="1:25">
      <c r="A17" s="60">
        <v>14</v>
      </c>
      <c r="B17" s="31">
        <f>'STUDENT-LIST'!B42</f>
        <v>0</v>
      </c>
      <c r="C17" s="60">
        <f>'STUDENT-LIST'!C42</f>
        <v>0</v>
      </c>
      <c r="D17" s="66">
        <v>0</v>
      </c>
      <c r="E17" s="66">
        <v>0</v>
      </c>
      <c r="F17" s="66">
        <v>0</v>
      </c>
      <c r="G17" s="66">
        <v>0</v>
      </c>
      <c r="H17" s="66">
        <v>0</v>
      </c>
      <c r="I17" s="66">
        <v>0</v>
      </c>
      <c r="J17" s="66">
        <v>0</v>
      </c>
      <c r="K17" s="66">
        <v>0</v>
      </c>
      <c r="L17" s="66">
        <v>0</v>
      </c>
      <c r="M17" s="66">
        <v>0</v>
      </c>
      <c r="N17" s="66">
        <v>0</v>
      </c>
      <c r="O17" s="66">
        <v>0</v>
      </c>
      <c r="P17" s="66">
        <v>0</v>
      </c>
      <c r="Q17" s="66">
        <v>0</v>
      </c>
      <c r="R17" s="66">
        <v>0</v>
      </c>
      <c r="S17" s="66">
        <v>0</v>
      </c>
      <c r="T17" s="66">
        <v>0</v>
      </c>
      <c r="U17" s="66">
        <v>0</v>
      </c>
      <c r="V17" s="66">
        <v>0</v>
      </c>
      <c r="W17" s="66">
        <v>0</v>
      </c>
      <c r="X17" s="66">
        <v>0</v>
      </c>
      <c r="Y17" s="66">
        <v>0</v>
      </c>
    </row>
    <row r="18" spans="1:25">
      <c r="A18" s="60">
        <v>15</v>
      </c>
      <c r="B18" s="31">
        <f>'STUDENT-LIST'!B43</f>
        <v>0</v>
      </c>
      <c r="C18" s="60">
        <f>'STUDENT-LIST'!C43</f>
        <v>0</v>
      </c>
      <c r="D18" s="66">
        <v>0</v>
      </c>
      <c r="E18" s="66">
        <v>0</v>
      </c>
      <c r="F18" s="66">
        <v>0</v>
      </c>
      <c r="G18" s="66">
        <v>0</v>
      </c>
      <c r="H18" s="66">
        <v>0</v>
      </c>
      <c r="I18" s="66">
        <v>0</v>
      </c>
      <c r="J18" s="66">
        <v>0</v>
      </c>
      <c r="K18" s="66">
        <v>0</v>
      </c>
      <c r="L18" s="66">
        <v>0</v>
      </c>
      <c r="M18" s="66">
        <v>0</v>
      </c>
      <c r="N18" s="66">
        <v>0</v>
      </c>
      <c r="O18" s="66">
        <v>0</v>
      </c>
      <c r="P18" s="66">
        <v>0</v>
      </c>
      <c r="Q18" s="66">
        <v>0</v>
      </c>
      <c r="R18" s="66">
        <v>0</v>
      </c>
      <c r="S18" s="66">
        <v>0</v>
      </c>
      <c r="T18" s="66">
        <v>0</v>
      </c>
      <c r="U18" s="66">
        <v>0</v>
      </c>
      <c r="V18" s="66">
        <v>0</v>
      </c>
      <c r="W18" s="66">
        <v>0</v>
      </c>
      <c r="X18" s="66">
        <v>0</v>
      </c>
      <c r="Y18" s="66">
        <v>0</v>
      </c>
    </row>
    <row r="19" spans="1:25">
      <c r="A19" s="60">
        <v>16</v>
      </c>
      <c r="B19" s="31">
        <f>'STUDENT-LIST'!B44</f>
        <v>0</v>
      </c>
      <c r="C19" s="60">
        <f>'STUDENT-LIST'!C44</f>
        <v>0</v>
      </c>
      <c r="D19" s="66">
        <v>0</v>
      </c>
      <c r="E19" s="66">
        <v>0</v>
      </c>
      <c r="F19" s="66">
        <v>0</v>
      </c>
      <c r="G19" s="66">
        <v>0</v>
      </c>
      <c r="H19" s="66">
        <v>0</v>
      </c>
      <c r="I19" s="66">
        <v>0</v>
      </c>
      <c r="J19" s="66">
        <v>0</v>
      </c>
      <c r="K19" s="66">
        <v>0</v>
      </c>
      <c r="L19" s="66">
        <v>0</v>
      </c>
      <c r="M19" s="66">
        <v>0</v>
      </c>
      <c r="N19" s="66">
        <v>0</v>
      </c>
      <c r="O19" s="66">
        <v>0</v>
      </c>
      <c r="P19" s="66">
        <v>0</v>
      </c>
      <c r="Q19" s="66">
        <v>0</v>
      </c>
      <c r="R19" s="66">
        <v>0</v>
      </c>
      <c r="S19" s="66">
        <v>0</v>
      </c>
      <c r="T19" s="66">
        <v>0</v>
      </c>
      <c r="U19" s="66">
        <v>0</v>
      </c>
      <c r="V19" s="66">
        <v>0</v>
      </c>
      <c r="W19" s="66">
        <v>0</v>
      </c>
      <c r="X19" s="66">
        <v>0</v>
      </c>
      <c r="Y19" s="66">
        <v>0</v>
      </c>
    </row>
    <row r="20" spans="1:25">
      <c r="A20" s="60">
        <v>17</v>
      </c>
      <c r="B20" s="31">
        <f>'STUDENT-LIST'!B45</f>
        <v>0</v>
      </c>
      <c r="C20" s="60">
        <f>'STUDENT-LIST'!C45</f>
        <v>0</v>
      </c>
      <c r="D20" s="66">
        <v>0</v>
      </c>
      <c r="E20" s="66">
        <v>0</v>
      </c>
      <c r="F20" s="66">
        <v>0</v>
      </c>
      <c r="G20" s="66">
        <v>0</v>
      </c>
      <c r="H20" s="66">
        <v>0</v>
      </c>
      <c r="I20" s="66">
        <v>0</v>
      </c>
      <c r="J20" s="66">
        <v>0</v>
      </c>
      <c r="K20" s="66">
        <v>0</v>
      </c>
      <c r="L20" s="66">
        <v>0</v>
      </c>
      <c r="M20" s="66">
        <v>0</v>
      </c>
      <c r="N20" s="66">
        <v>0</v>
      </c>
      <c r="O20" s="66">
        <v>0</v>
      </c>
      <c r="P20" s="66">
        <v>0</v>
      </c>
      <c r="Q20" s="66">
        <v>0</v>
      </c>
      <c r="R20" s="66">
        <v>0</v>
      </c>
      <c r="S20" s="66">
        <v>0</v>
      </c>
      <c r="T20" s="66">
        <v>0</v>
      </c>
      <c r="U20" s="66">
        <v>0</v>
      </c>
      <c r="V20" s="66">
        <v>0</v>
      </c>
      <c r="W20" s="66">
        <v>0</v>
      </c>
      <c r="X20" s="66">
        <v>0</v>
      </c>
      <c r="Y20" s="66">
        <v>0</v>
      </c>
    </row>
    <row r="21" spans="1:25">
      <c r="A21" s="60">
        <v>18</v>
      </c>
      <c r="B21" s="31">
        <f>'STUDENT-LIST'!B46</f>
        <v>0</v>
      </c>
      <c r="C21" s="60">
        <f>'STUDENT-LIST'!C46</f>
        <v>0</v>
      </c>
      <c r="D21" s="66">
        <v>0</v>
      </c>
      <c r="E21" s="66">
        <v>0</v>
      </c>
      <c r="F21" s="66">
        <v>0</v>
      </c>
      <c r="G21" s="66">
        <v>0</v>
      </c>
      <c r="H21" s="66">
        <v>0</v>
      </c>
      <c r="I21" s="66">
        <v>0</v>
      </c>
      <c r="J21" s="66">
        <v>0</v>
      </c>
      <c r="K21" s="66">
        <v>0</v>
      </c>
      <c r="L21" s="66">
        <v>0</v>
      </c>
      <c r="M21" s="66">
        <v>0</v>
      </c>
      <c r="N21" s="66">
        <v>0</v>
      </c>
      <c r="O21" s="66">
        <v>0</v>
      </c>
      <c r="P21" s="66">
        <v>0</v>
      </c>
      <c r="Q21" s="66">
        <v>0</v>
      </c>
      <c r="R21" s="66">
        <v>0</v>
      </c>
      <c r="S21" s="66">
        <v>0</v>
      </c>
      <c r="T21" s="66">
        <v>0</v>
      </c>
      <c r="U21" s="66">
        <v>0</v>
      </c>
      <c r="V21" s="66">
        <v>0</v>
      </c>
      <c r="W21" s="66">
        <v>0</v>
      </c>
      <c r="X21" s="66">
        <v>0</v>
      </c>
      <c r="Y21" s="66">
        <v>0</v>
      </c>
    </row>
    <row r="22" spans="1:25">
      <c r="A22" s="60">
        <v>19</v>
      </c>
      <c r="B22" s="31">
        <f>'STUDENT-LIST'!B47</f>
        <v>0</v>
      </c>
      <c r="C22" s="60">
        <f>'STUDENT-LIST'!C47</f>
        <v>0</v>
      </c>
      <c r="D22" s="66">
        <v>0</v>
      </c>
      <c r="E22" s="66">
        <v>0</v>
      </c>
      <c r="F22" s="66">
        <v>0</v>
      </c>
      <c r="G22" s="66">
        <v>0</v>
      </c>
      <c r="H22" s="66">
        <v>0</v>
      </c>
      <c r="I22" s="66">
        <v>0</v>
      </c>
      <c r="J22" s="66">
        <v>0</v>
      </c>
      <c r="K22" s="66">
        <v>0</v>
      </c>
      <c r="L22" s="66">
        <v>0</v>
      </c>
      <c r="M22" s="66">
        <v>0</v>
      </c>
      <c r="N22" s="66">
        <v>0</v>
      </c>
      <c r="O22" s="66">
        <v>0</v>
      </c>
      <c r="P22" s="66">
        <v>0</v>
      </c>
      <c r="Q22" s="66">
        <v>0</v>
      </c>
      <c r="R22" s="66">
        <v>0</v>
      </c>
      <c r="S22" s="66">
        <v>0</v>
      </c>
      <c r="T22" s="66">
        <v>0</v>
      </c>
      <c r="U22" s="66">
        <v>0</v>
      </c>
      <c r="V22" s="66">
        <v>0</v>
      </c>
      <c r="W22" s="66">
        <v>0</v>
      </c>
      <c r="X22" s="66">
        <v>0</v>
      </c>
      <c r="Y22" s="66">
        <v>0</v>
      </c>
    </row>
    <row r="23" spans="1:25">
      <c r="A23" s="60">
        <v>20</v>
      </c>
      <c r="B23" s="31">
        <f>'STUDENT-LIST'!B48</f>
        <v>0</v>
      </c>
      <c r="C23" s="60">
        <f>'STUDENT-LIST'!C48</f>
        <v>0</v>
      </c>
      <c r="D23" s="66">
        <v>0</v>
      </c>
      <c r="E23" s="66">
        <v>0</v>
      </c>
      <c r="F23" s="66">
        <v>0</v>
      </c>
      <c r="G23" s="66">
        <v>0</v>
      </c>
      <c r="H23" s="66">
        <v>0</v>
      </c>
      <c r="I23" s="66">
        <v>0</v>
      </c>
      <c r="J23" s="66">
        <v>0</v>
      </c>
      <c r="K23" s="66">
        <v>0</v>
      </c>
      <c r="L23" s="66">
        <v>0</v>
      </c>
      <c r="M23" s="66">
        <v>0</v>
      </c>
      <c r="N23" s="66">
        <v>0</v>
      </c>
      <c r="O23" s="66">
        <v>0</v>
      </c>
      <c r="P23" s="66">
        <v>0</v>
      </c>
      <c r="Q23" s="66">
        <v>0</v>
      </c>
      <c r="R23" s="66">
        <v>0</v>
      </c>
      <c r="S23" s="66">
        <v>0</v>
      </c>
      <c r="T23" s="66">
        <v>0</v>
      </c>
      <c r="U23" s="66">
        <v>0</v>
      </c>
      <c r="V23" s="66">
        <v>0</v>
      </c>
      <c r="W23" s="66">
        <v>0</v>
      </c>
      <c r="X23" s="66">
        <v>0</v>
      </c>
      <c r="Y23" s="66">
        <v>0</v>
      </c>
    </row>
    <row r="24" spans="1:25">
      <c r="A24" s="60">
        <v>21</v>
      </c>
      <c r="B24" s="31">
        <f>'STUDENT-LIST'!B49</f>
        <v>0</v>
      </c>
      <c r="C24" s="60">
        <f>'STUDENT-LIST'!C49</f>
        <v>0</v>
      </c>
      <c r="D24" s="66">
        <v>0</v>
      </c>
      <c r="E24" s="66">
        <v>0</v>
      </c>
      <c r="F24" s="66">
        <v>0</v>
      </c>
      <c r="G24" s="66">
        <v>0</v>
      </c>
      <c r="H24" s="66">
        <v>0</v>
      </c>
      <c r="I24" s="66">
        <v>0</v>
      </c>
      <c r="J24" s="66">
        <v>0</v>
      </c>
      <c r="K24" s="66">
        <v>0</v>
      </c>
      <c r="L24" s="66">
        <v>0</v>
      </c>
      <c r="M24" s="66">
        <v>0</v>
      </c>
      <c r="N24" s="66">
        <v>0</v>
      </c>
      <c r="O24" s="66">
        <v>0</v>
      </c>
      <c r="P24" s="66">
        <v>0</v>
      </c>
      <c r="Q24" s="66">
        <v>0</v>
      </c>
      <c r="R24" s="66">
        <v>0</v>
      </c>
      <c r="S24" s="66">
        <v>0</v>
      </c>
      <c r="T24" s="66">
        <v>0</v>
      </c>
      <c r="U24" s="66">
        <v>0</v>
      </c>
      <c r="V24" s="66">
        <v>0</v>
      </c>
      <c r="W24" s="66">
        <v>0</v>
      </c>
      <c r="X24" s="66">
        <v>0</v>
      </c>
      <c r="Y24" s="66">
        <v>0</v>
      </c>
    </row>
    <row r="25" spans="1:25">
      <c r="A25" s="60">
        <v>22</v>
      </c>
      <c r="B25" s="31">
        <f>'STUDENT-LIST'!B50</f>
        <v>0</v>
      </c>
      <c r="C25" s="60">
        <f>'STUDENT-LIST'!C50</f>
        <v>0</v>
      </c>
      <c r="D25" s="66">
        <v>0</v>
      </c>
      <c r="E25" s="66">
        <v>0</v>
      </c>
      <c r="F25" s="66">
        <v>0</v>
      </c>
      <c r="G25" s="66">
        <v>0</v>
      </c>
      <c r="H25" s="66">
        <v>0</v>
      </c>
      <c r="I25" s="66">
        <v>0</v>
      </c>
      <c r="J25" s="66">
        <v>0</v>
      </c>
      <c r="K25" s="66">
        <v>0</v>
      </c>
      <c r="L25" s="66">
        <v>0</v>
      </c>
      <c r="M25" s="66">
        <v>0</v>
      </c>
      <c r="N25" s="66">
        <v>0</v>
      </c>
      <c r="O25" s="66">
        <v>0</v>
      </c>
      <c r="P25" s="66">
        <v>0</v>
      </c>
      <c r="Q25" s="66">
        <v>0</v>
      </c>
      <c r="R25" s="66">
        <v>0</v>
      </c>
      <c r="S25" s="66">
        <v>0</v>
      </c>
      <c r="T25" s="66">
        <v>0</v>
      </c>
      <c r="U25" s="66">
        <v>0</v>
      </c>
      <c r="V25" s="66">
        <v>0</v>
      </c>
      <c r="W25" s="66">
        <v>0</v>
      </c>
      <c r="X25" s="66">
        <v>0</v>
      </c>
      <c r="Y25" s="66">
        <v>0</v>
      </c>
    </row>
    <row r="26" spans="1:25">
      <c r="A26" s="60">
        <v>23</v>
      </c>
      <c r="B26" s="31">
        <f>'STUDENT-LIST'!B51</f>
        <v>0</v>
      </c>
      <c r="C26" s="60">
        <f>'STUDENT-LIST'!C51</f>
        <v>0</v>
      </c>
      <c r="D26" s="66">
        <v>0</v>
      </c>
      <c r="E26" s="66">
        <v>0</v>
      </c>
      <c r="F26" s="66">
        <v>0</v>
      </c>
      <c r="G26" s="66">
        <v>0</v>
      </c>
      <c r="H26" s="66">
        <v>0</v>
      </c>
      <c r="I26" s="66">
        <v>0</v>
      </c>
      <c r="J26" s="66">
        <v>0</v>
      </c>
      <c r="K26" s="66">
        <v>0</v>
      </c>
      <c r="L26" s="66">
        <v>0</v>
      </c>
      <c r="M26" s="66">
        <v>0</v>
      </c>
      <c r="N26" s="66">
        <v>0</v>
      </c>
      <c r="O26" s="66">
        <v>0</v>
      </c>
      <c r="P26" s="66">
        <v>0</v>
      </c>
      <c r="Q26" s="66">
        <v>0</v>
      </c>
      <c r="R26" s="66">
        <v>0</v>
      </c>
      <c r="S26" s="66">
        <v>0</v>
      </c>
      <c r="T26" s="66">
        <v>0</v>
      </c>
      <c r="U26" s="66">
        <v>0</v>
      </c>
      <c r="V26" s="66">
        <v>0</v>
      </c>
      <c r="W26" s="66">
        <v>0</v>
      </c>
      <c r="X26" s="66">
        <v>0</v>
      </c>
      <c r="Y26" s="66">
        <v>0</v>
      </c>
    </row>
    <row r="27" spans="1:25">
      <c r="A27" s="60">
        <v>24</v>
      </c>
      <c r="B27" s="31">
        <f>'STUDENT-LIST'!B52</f>
        <v>0</v>
      </c>
      <c r="C27" s="60">
        <f>'STUDENT-LIST'!C52</f>
        <v>0</v>
      </c>
      <c r="D27" s="66">
        <v>0</v>
      </c>
      <c r="E27" s="66">
        <v>0</v>
      </c>
      <c r="F27" s="66">
        <v>0</v>
      </c>
      <c r="G27" s="66">
        <v>0</v>
      </c>
      <c r="H27" s="66">
        <v>0</v>
      </c>
      <c r="I27" s="66">
        <v>0</v>
      </c>
      <c r="J27" s="66">
        <v>0</v>
      </c>
      <c r="K27" s="66">
        <v>0</v>
      </c>
      <c r="L27" s="66">
        <v>0</v>
      </c>
      <c r="M27" s="66">
        <v>0</v>
      </c>
      <c r="N27" s="66">
        <v>0</v>
      </c>
      <c r="O27" s="66">
        <v>0</v>
      </c>
      <c r="P27" s="66">
        <v>0</v>
      </c>
      <c r="Q27" s="66">
        <v>0</v>
      </c>
      <c r="R27" s="66">
        <v>0</v>
      </c>
      <c r="S27" s="66">
        <v>0</v>
      </c>
      <c r="T27" s="66">
        <v>0</v>
      </c>
      <c r="U27" s="66">
        <v>0</v>
      </c>
      <c r="V27" s="66">
        <v>0</v>
      </c>
      <c r="W27" s="66">
        <v>0</v>
      </c>
      <c r="X27" s="66">
        <v>0</v>
      </c>
      <c r="Y27" s="66">
        <v>0</v>
      </c>
    </row>
    <row r="28" spans="1:25">
      <c r="A28" s="60">
        <v>25</v>
      </c>
      <c r="B28" s="31">
        <f>'STUDENT-LIST'!B53</f>
        <v>0</v>
      </c>
      <c r="C28" s="60">
        <f>'STUDENT-LIST'!C53</f>
        <v>0</v>
      </c>
      <c r="D28" s="66">
        <v>0</v>
      </c>
      <c r="E28" s="66">
        <v>0</v>
      </c>
      <c r="F28" s="66">
        <v>0</v>
      </c>
      <c r="G28" s="66">
        <v>0</v>
      </c>
      <c r="H28" s="66">
        <v>0</v>
      </c>
      <c r="I28" s="66">
        <v>0</v>
      </c>
      <c r="J28" s="66">
        <v>0</v>
      </c>
      <c r="K28" s="66">
        <v>0</v>
      </c>
      <c r="L28" s="66">
        <v>0</v>
      </c>
      <c r="M28" s="66">
        <v>0</v>
      </c>
      <c r="N28" s="66">
        <v>0</v>
      </c>
      <c r="O28" s="66">
        <v>0</v>
      </c>
      <c r="P28" s="66">
        <v>0</v>
      </c>
      <c r="Q28" s="66">
        <v>0</v>
      </c>
      <c r="R28" s="66">
        <v>0</v>
      </c>
      <c r="S28" s="66">
        <v>0</v>
      </c>
      <c r="T28" s="66">
        <v>0</v>
      </c>
      <c r="U28" s="66">
        <v>0</v>
      </c>
      <c r="V28" s="66">
        <v>0</v>
      </c>
      <c r="W28" s="66">
        <v>0</v>
      </c>
      <c r="X28" s="66">
        <v>0</v>
      </c>
      <c r="Y28" s="66">
        <v>0</v>
      </c>
    </row>
    <row r="29" spans="1:25">
      <c r="A29" s="60">
        <v>26</v>
      </c>
      <c r="B29" s="31">
        <f>'STUDENT-LIST'!B54</f>
        <v>0</v>
      </c>
      <c r="C29" s="60">
        <f>'STUDENT-LIST'!C54</f>
        <v>0</v>
      </c>
      <c r="D29" s="66">
        <v>0</v>
      </c>
      <c r="E29" s="66">
        <v>0</v>
      </c>
      <c r="F29" s="66">
        <v>0</v>
      </c>
      <c r="G29" s="66">
        <v>0</v>
      </c>
      <c r="H29" s="66">
        <v>0</v>
      </c>
      <c r="I29" s="66">
        <v>0</v>
      </c>
      <c r="J29" s="66">
        <v>0</v>
      </c>
      <c r="K29" s="66">
        <v>0</v>
      </c>
      <c r="L29" s="66">
        <v>0</v>
      </c>
      <c r="M29" s="66">
        <v>0</v>
      </c>
      <c r="N29" s="66">
        <v>0</v>
      </c>
      <c r="O29" s="66">
        <v>0</v>
      </c>
      <c r="P29" s="66">
        <v>0</v>
      </c>
      <c r="Q29" s="66">
        <v>0</v>
      </c>
      <c r="R29" s="66">
        <v>0</v>
      </c>
      <c r="S29" s="66">
        <v>0</v>
      </c>
      <c r="T29" s="66">
        <v>0</v>
      </c>
      <c r="U29" s="66">
        <v>0</v>
      </c>
      <c r="V29" s="66">
        <v>0</v>
      </c>
      <c r="W29" s="66">
        <v>0</v>
      </c>
      <c r="X29" s="66">
        <v>0</v>
      </c>
      <c r="Y29" s="66">
        <v>0</v>
      </c>
    </row>
    <row r="30" spans="1:25">
      <c r="A30" s="60">
        <v>27</v>
      </c>
      <c r="B30" s="31">
        <f>'STUDENT-LIST'!B55</f>
        <v>0</v>
      </c>
      <c r="C30" s="60">
        <f>'STUDENT-LIST'!C55</f>
        <v>0</v>
      </c>
      <c r="D30" s="66">
        <v>0</v>
      </c>
      <c r="E30" s="66">
        <v>0</v>
      </c>
      <c r="F30" s="66">
        <v>0</v>
      </c>
      <c r="G30" s="66">
        <v>0</v>
      </c>
      <c r="H30" s="66">
        <v>0</v>
      </c>
      <c r="I30" s="66">
        <v>0</v>
      </c>
      <c r="J30" s="66">
        <v>0</v>
      </c>
      <c r="K30" s="66">
        <v>0</v>
      </c>
      <c r="L30" s="66">
        <v>0</v>
      </c>
      <c r="M30" s="66">
        <v>0</v>
      </c>
      <c r="N30" s="66">
        <v>0</v>
      </c>
      <c r="O30" s="66">
        <v>0</v>
      </c>
      <c r="P30" s="66">
        <v>0</v>
      </c>
      <c r="Q30" s="66">
        <v>0</v>
      </c>
      <c r="R30" s="66">
        <v>0</v>
      </c>
      <c r="S30" s="66">
        <v>0</v>
      </c>
      <c r="T30" s="66">
        <v>0</v>
      </c>
      <c r="U30" s="66">
        <v>0</v>
      </c>
      <c r="V30" s="66">
        <v>0</v>
      </c>
      <c r="W30" s="66">
        <v>0</v>
      </c>
      <c r="X30" s="66">
        <v>0</v>
      </c>
      <c r="Y30" s="66">
        <v>0</v>
      </c>
    </row>
    <row r="31" spans="1:25">
      <c r="A31" s="60">
        <v>28</v>
      </c>
      <c r="B31" s="31">
        <f>'STUDENT-LIST'!B56</f>
        <v>0</v>
      </c>
      <c r="C31" s="60">
        <f>'STUDENT-LIST'!C56</f>
        <v>0</v>
      </c>
      <c r="D31" s="66">
        <v>0</v>
      </c>
      <c r="E31" s="66">
        <v>0</v>
      </c>
      <c r="F31" s="66">
        <v>0</v>
      </c>
      <c r="G31" s="66">
        <v>0</v>
      </c>
      <c r="H31" s="66">
        <v>0</v>
      </c>
      <c r="I31" s="66">
        <v>0</v>
      </c>
      <c r="J31" s="66">
        <v>0</v>
      </c>
      <c r="K31" s="66">
        <v>0</v>
      </c>
      <c r="L31" s="66">
        <v>0</v>
      </c>
      <c r="M31" s="66">
        <v>0</v>
      </c>
      <c r="N31" s="66">
        <v>0</v>
      </c>
      <c r="O31" s="66">
        <v>0</v>
      </c>
      <c r="P31" s="66">
        <v>0</v>
      </c>
      <c r="Q31" s="66">
        <v>0</v>
      </c>
      <c r="R31" s="66">
        <v>0</v>
      </c>
      <c r="S31" s="66">
        <v>0</v>
      </c>
      <c r="T31" s="66">
        <v>0</v>
      </c>
      <c r="U31" s="66">
        <v>0</v>
      </c>
      <c r="V31" s="66">
        <v>0</v>
      </c>
      <c r="W31" s="66">
        <v>0</v>
      </c>
      <c r="X31" s="66">
        <v>0</v>
      </c>
      <c r="Y31" s="66">
        <v>0</v>
      </c>
    </row>
    <row r="32" spans="1:25">
      <c r="A32" s="60">
        <v>29</v>
      </c>
      <c r="B32" s="31">
        <f>'STUDENT-LIST'!B57</f>
        <v>0</v>
      </c>
      <c r="C32" s="60">
        <f>'STUDENT-LIST'!C57</f>
        <v>0</v>
      </c>
      <c r="D32" s="66">
        <v>0</v>
      </c>
      <c r="E32" s="66">
        <v>0</v>
      </c>
      <c r="F32" s="66">
        <v>0</v>
      </c>
      <c r="G32" s="66">
        <v>0</v>
      </c>
      <c r="H32" s="66">
        <v>0</v>
      </c>
      <c r="I32" s="66">
        <v>0</v>
      </c>
      <c r="J32" s="66">
        <v>0</v>
      </c>
      <c r="K32" s="66">
        <v>0</v>
      </c>
      <c r="L32" s="66">
        <v>0</v>
      </c>
      <c r="M32" s="66">
        <v>0</v>
      </c>
      <c r="N32" s="66">
        <v>0</v>
      </c>
      <c r="O32" s="66">
        <v>0</v>
      </c>
      <c r="P32" s="66">
        <v>0</v>
      </c>
      <c r="Q32" s="66">
        <v>0</v>
      </c>
      <c r="R32" s="66">
        <v>0</v>
      </c>
      <c r="S32" s="66">
        <v>0</v>
      </c>
      <c r="T32" s="66">
        <v>0</v>
      </c>
      <c r="U32" s="66">
        <v>0</v>
      </c>
      <c r="V32" s="66">
        <v>0</v>
      </c>
      <c r="W32" s="66">
        <v>0</v>
      </c>
      <c r="X32" s="66">
        <v>0</v>
      </c>
      <c r="Y32" s="66">
        <v>0</v>
      </c>
    </row>
    <row r="33" spans="1:25">
      <c r="A33" s="60">
        <v>30</v>
      </c>
      <c r="B33" s="31">
        <f>'STUDENT-LIST'!B58</f>
        <v>0</v>
      </c>
      <c r="C33" s="60">
        <f>'STUDENT-LIST'!C58</f>
        <v>0</v>
      </c>
      <c r="D33" s="66">
        <v>0</v>
      </c>
      <c r="E33" s="66">
        <v>0</v>
      </c>
      <c r="F33" s="66">
        <v>0</v>
      </c>
      <c r="G33" s="66">
        <v>0</v>
      </c>
      <c r="H33" s="66">
        <v>0</v>
      </c>
      <c r="I33" s="66">
        <v>0</v>
      </c>
      <c r="J33" s="66">
        <v>0</v>
      </c>
      <c r="K33" s="66">
        <v>0</v>
      </c>
      <c r="L33" s="66">
        <v>0</v>
      </c>
      <c r="M33" s="66">
        <v>0</v>
      </c>
      <c r="N33" s="66">
        <v>0</v>
      </c>
      <c r="O33" s="66">
        <v>0</v>
      </c>
      <c r="P33" s="66">
        <v>0</v>
      </c>
      <c r="Q33" s="66">
        <v>0</v>
      </c>
      <c r="R33" s="66">
        <v>0</v>
      </c>
      <c r="S33" s="66">
        <v>0</v>
      </c>
      <c r="T33" s="66">
        <v>0</v>
      </c>
      <c r="U33" s="66">
        <v>0</v>
      </c>
      <c r="V33" s="66">
        <v>0</v>
      </c>
      <c r="W33" s="66">
        <v>0</v>
      </c>
      <c r="X33" s="66">
        <v>0</v>
      </c>
      <c r="Y33" s="66">
        <v>0</v>
      </c>
    </row>
    <row r="34" spans="1:25">
      <c r="A34" s="60">
        <v>31</v>
      </c>
      <c r="B34" s="31">
        <f>'STUDENT-LIST'!B59</f>
        <v>0</v>
      </c>
      <c r="C34" s="60">
        <f>'STUDENT-LIST'!C59</f>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0</v>
      </c>
      <c r="U34" s="66">
        <v>0</v>
      </c>
      <c r="V34" s="66">
        <v>0</v>
      </c>
      <c r="W34" s="66">
        <v>0</v>
      </c>
      <c r="X34" s="66">
        <v>0</v>
      </c>
      <c r="Y34" s="66">
        <v>0</v>
      </c>
    </row>
    <row r="35" spans="1:25">
      <c r="A35" s="60">
        <v>32</v>
      </c>
      <c r="B35" s="31">
        <f>'STUDENT-LIST'!B60</f>
        <v>0</v>
      </c>
      <c r="C35" s="60">
        <f>'STUDENT-LIST'!C60</f>
        <v>0</v>
      </c>
      <c r="D35" s="66">
        <v>0</v>
      </c>
      <c r="E35" s="66">
        <v>0</v>
      </c>
      <c r="F35" s="66">
        <v>0</v>
      </c>
      <c r="G35" s="66">
        <v>0</v>
      </c>
      <c r="H35" s="66">
        <v>0</v>
      </c>
      <c r="I35" s="66">
        <v>0</v>
      </c>
      <c r="J35" s="66">
        <v>0</v>
      </c>
      <c r="K35" s="66">
        <v>0</v>
      </c>
      <c r="L35" s="66">
        <v>0</v>
      </c>
      <c r="M35" s="66">
        <v>0</v>
      </c>
      <c r="N35" s="66">
        <v>0</v>
      </c>
      <c r="O35" s="66">
        <v>0</v>
      </c>
      <c r="P35" s="66">
        <v>0</v>
      </c>
      <c r="Q35" s="66">
        <v>0</v>
      </c>
      <c r="R35" s="66">
        <v>0</v>
      </c>
      <c r="S35" s="66">
        <v>0</v>
      </c>
      <c r="T35" s="66">
        <v>0</v>
      </c>
      <c r="U35" s="66">
        <v>0</v>
      </c>
      <c r="V35" s="66">
        <v>0</v>
      </c>
      <c r="W35" s="66">
        <v>0</v>
      </c>
      <c r="X35" s="66">
        <v>0</v>
      </c>
      <c r="Y35" s="66">
        <v>0</v>
      </c>
    </row>
    <row r="36" spans="1:25">
      <c r="A36" s="60">
        <v>33</v>
      </c>
      <c r="B36" s="31">
        <f>'STUDENT-LIST'!B61</f>
        <v>0</v>
      </c>
      <c r="C36" s="60">
        <f>'STUDENT-LIST'!C61</f>
        <v>0</v>
      </c>
      <c r="D36" s="66">
        <v>0</v>
      </c>
      <c r="E36" s="66">
        <v>0</v>
      </c>
      <c r="F36" s="66">
        <v>0</v>
      </c>
      <c r="G36" s="66">
        <v>0</v>
      </c>
      <c r="H36" s="66">
        <v>0</v>
      </c>
      <c r="I36" s="66">
        <v>0</v>
      </c>
      <c r="J36" s="66">
        <v>0</v>
      </c>
      <c r="K36" s="66">
        <v>0</v>
      </c>
      <c r="L36" s="66">
        <v>0</v>
      </c>
      <c r="M36" s="66">
        <v>0</v>
      </c>
      <c r="N36" s="66">
        <v>0</v>
      </c>
      <c r="O36" s="66">
        <v>0</v>
      </c>
      <c r="P36" s="66">
        <v>0</v>
      </c>
      <c r="Q36" s="66">
        <v>0</v>
      </c>
      <c r="R36" s="66">
        <v>0</v>
      </c>
      <c r="S36" s="66">
        <v>0</v>
      </c>
      <c r="T36" s="66">
        <v>0</v>
      </c>
      <c r="U36" s="66">
        <v>0</v>
      </c>
      <c r="V36" s="66">
        <v>0</v>
      </c>
      <c r="W36" s="66">
        <v>0</v>
      </c>
      <c r="X36" s="66">
        <v>0</v>
      </c>
      <c r="Y36" s="66">
        <v>0</v>
      </c>
    </row>
    <row r="37" spans="1:25">
      <c r="A37" s="60">
        <v>34</v>
      </c>
      <c r="B37" s="31">
        <f>'STUDENT-LIST'!B62</f>
        <v>0</v>
      </c>
      <c r="C37" s="60">
        <f>'STUDENT-LIST'!C62</f>
        <v>0</v>
      </c>
      <c r="D37" s="66">
        <v>0</v>
      </c>
      <c r="E37" s="66">
        <v>0</v>
      </c>
      <c r="F37" s="66">
        <v>0</v>
      </c>
      <c r="G37" s="66">
        <v>0</v>
      </c>
      <c r="H37" s="66">
        <v>0</v>
      </c>
      <c r="I37" s="66">
        <v>0</v>
      </c>
      <c r="J37" s="66">
        <v>0</v>
      </c>
      <c r="K37" s="66">
        <v>0</v>
      </c>
      <c r="L37" s="66">
        <v>0</v>
      </c>
      <c r="M37" s="66">
        <v>0</v>
      </c>
      <c r="N37" s="66">
        <v>0</v>
      </c>
      <c r="O37" s="66">
        <v>0</v>
      </c>
      <c r="P37" s="66">
        <v>0</v>
      </c>
      <c r="Q37" s="66">
        <v>0</v>
      </c>
      <c r="R37" s="66">
        <v>0</v>
      </c>
      <c r="S37" s="66">
        <v>0</v>
      </c>
      <c r="T37" s="66">
        <v>0</v>
      </c>
      <c r="U37" s="66">
        <v>0</v>
      </c>
      <c r="V37" s="66">
        <v>0</v>
      </c>
      <c r="W37" s="66">
        <v>0</v>
      </c>
      <c r="X37" s="66">
        <v>0</v>
      </c>
      <c r="Y37" s="66">
        <v>0</v>
      </c>
    </row>
    <row r="38" spans="1:25">
      <c r="A38" s="60">
        <v>35</v>
      </c>
      <c r="B38" s="31">
        <f>'STUDENT-LIST'!B63</f>
        <v>0</v>
      </c>
      <c r="C38" s="60">
        <f>'STUDENT-LIST'!C63</f>
        <v>0</v>
      </c>
      <c r="D38" s="66">
        <v>0</v>
      </c>
      <c r="E38" s="66">
        <v>0</v>
      </c>
      <c r="F38" s="66">
        <v>0</v>
      </c>
      <c r="G38" s="66">
        <v>0</v>
      </c>
      <c r="H38" s="66">
        <v>0</v>
      </c>
      <c r="I38" s="66">
        <v>0</v>
      </c>
      <c r="J38" s="66">
        <v>0</v>
      </c>
      <c r="K38" s="66">
        <v>0</v>
      </c>
      <c r="L38" s="66">
        <v>0</v>
      </c>
      <c r="M38" s="66">
        <v>0</v>
      </c>
      <c r="N38" s="66">
        <v>0</v>
      </c>
      <c r="O38" s="66">
        <v>0</v>
      </c>
      <c r="P38" s="66">
        <v>0</v>
      </c>
      <c r="Q38" s="66">
        <v>0</v>
      </c>
      <c r="R38" s="66">
        <v>0</v>
      </c>
      <c r="S38" s="66">
        <v>0</v>
      </c>
      <c r="T38" s="66">
        <v>0</v>
      </c>
      <c r="U38" s="66">
        <v>0</v>
      </c>
      <c r="V38" s="66">
        <v>0</v>
      </c>
      <c r="W38" s="66">
        <v>0</v>
      </c>
      <c r="X38" s="66">
        <v>0</v>
      </c>
      <c r="Y38" s="66">
        <v>0</v>
      </c>
    </row>
    <row r="39" spans="1:25">
      <c r="A39" s="60">
        <v>36</v>
      </c>
      <c r="B39" s="31">
        <f>'STUDENT-LIST'!B64</f>
        <v>0</v>
      </c>
      <c r="C39" s="60">
        <f>'STUDENT-LIST'!C64</f>
        <v>0</v>
      </c>
      <c r="D39" s="66">
        <v>0</v>
      </c>
      <c r="E39" s="66">
        <v>0</v>
      </c>
      <c r="F39" s="66">
        <v>0</v>
      </c>
      <c r="G39" s="66">
        <v>0</v>
      </c>
      <c r="H39" s="66">
        <v>0</v>
      </c>
      <c r="I39" s="66">
        <v>0</v>
      </c>
      <c r="J39" s="66">
        <v>0</v>
      </c>
      <c r="K39" s="66">
        <v>0</v>
      </c>
      <c r="L39" s="66">
        <v>0</v>
      </c>
      <c r="M39" s="66">
        <v>0</v>
      </c>
      <c r="N39" s="66">
        <v>0</v>
      </c>
      <c r="O39" s="66">
        <v>0</v>
      </c>
      <c r="P39" s="66">
        <v>0</v>
      </c>
      <c r="Q39" s="66">
        <v>0</v>
      </c>
      <c r="R39" s="66">
        <v>0</v>
      </c>
      <c r="S39" s="66">
        <v>0</v>
      </c>
      <c r="T39" s="66">
        <v>0</v>
      </c>
      <c r="U39" s="66">
        <v>0</v>
      </c>
      <c r="V39" s="66">
        <v>0</v>
      </c>
      <c r="W39" s="66">
        <v>0</v>
      </c>
      <c r="X39" s="66">
        <v>0</v>
      </c>
      <c r="Y39" s="66">
        <v>0</v>
      </c>
    </row>
    <row r="40" spans="1:25">
      <c r="A40" s="60">
        <v>37</v>
      </c>
      <c r="B40" s="31">
        <f>'STUDENT-LIST'!B65</f>
        <v>0</v>
      </c>
      <c r="C40" s="60">
        <f>'STUDENT-LIST'!C65</f>
        <v>0</v>
      </c>
      <c r="D40" s="66">
        <v>0</v>
      </c>
      <c r="E40" s="66">
        <v>0</v>
      </c>
      <c r="F40" s="66">
        <v>0</v>
      </c>
      <c r="G40" s="66">
        <v>0</v>
      </c>
      <c r="H40" s="66">
        <v>0</v>
      </c>
      <c r="I40" s="66">
        <v>0</v>
      </c>
      <c r="J40" s="66">
        <v>0</v>
      </c>
      <c r="K40" s="66">
        <v>0</v>
      </c>
      <c r="L40" s="66">
        <v>0</v>
      </c>
      <c r="M40" s="66">
        <v>0</v>
      </c>
      <c r="N40" s="66">
        <v>0</v>
      </c>
      <c r="O40" s="66">
        <v>0</v>
      </c>
      <c r="P40" s="66">
        <v>0</v>
      </c>
      <c r="Q40" s="66">
        <v>0</v>
      </c>
      <c r="R40" s="66">
        <v>0</v>
      </c>
      <c r="S40" s="66">
        <v>0</v>
      </c>
      <c r="T40" s="66">
        <v>0</v>
      </c>
      <c r="U40" s="66">
        <v>0</v>
      </c>
      <c r="V40" s="66">
        <v>0</v>
      </c>
      <c r="W40" s="66">
        <v>0</v>
      </c>
      <c r="X40" s="66">
        <v>0</v>
      </c>
      <c r="Y40" s="66">
        <v>0</v>
      </c>
    </row>
    <row r="41" spans="1:25">
      <c r="A41" s="60">
        <v>38</v>
      </c>
      <c r="B41" s="31">
        <f>'STUDENT-LIST'!B66</f>
        <v>0</v>
      </c>
      <c r="C41" s="60">
        <f>'STUDENT-LIST'!C66</f>
        <v>0</v>
      </c>
      <c r="D41" s="66">
        <v>0</v>
      </c>
      <c r="E41" s="66">
        <v>0</v>
      </c>
      <c r="F41" s="66">
        <v>0</v>
      </c>
      <c r="G41" s="66">
        <v>0</v>
      </c>
      <c r="H41" s="66">
        <v>0</v>
      </c>
      <c r="I41" s="66">
        <v>0</v>
      </c>
      <c r="J41" s="66">
        <v>0</v>
      </c>
      <c r="K41" s="66">
        <v>0</v>
      </c>
      <c r="L41" s="66">
        <v>0</v>
      </c>
      <c r="M41" s="66">
        <v>0</v>
      </c>
      <c r="N41" s="66">
        <v>0</v>
      </c>
      <c r="O41" s="66">
        <v>0</v>
      </c>
      <c r="P41" s="66">
        <v>0</v>
      </c>
      <c r="Q41" s="66">
        <v>0</v>
      </c>
      <c r="R41" s="66">
        <v>0</v>
      </c>
      <c r="S41" s="66">
        <v>0</v>
      </c>
      <c r="T41" s="66">
        <v>0</v>
      </c>
      <c r="U41" s="66">
        <v>0</v>
      </c>
      <c r="V41" s="66">
        <v>0</v>
      </c>
      <c r="W41" s="66">
        <v>0</v>
      </c>
      <c r="X41" s="66">
        <v>0</v>
      </c>
      <c r="Y41" s="66">
        <v>0</v>
      </c>
    </row>
    <row r="42" spans="1:25">
      <c r="A42" s="60">
        <v>39</v>
      </c>
      <c r="B42" s="31">
        <f>'STUDENT-LIST'!B67</f>
        <v>0</v>
      </c>
      <c r="C42" s="60">
        <f>'STUDENT-LIST'!C67</f>
        <v>0</v>
      </c>
      <c r="D42" s="66">
        <v>0</v>
      </c>
      <c r="E42" s="66">
        <v>0</v>
      </c>
      <c r="F42" s="66">
        <v>0</v>
      </c>
      <c r="G42" s="66">
        <v>0</v>
      </c>
      <c r="H42" s="66">
        <v>0</v>
      </c>
      <c r="I42" s="66">
        <v>0</v>
      </c>
      <c r="J42" s="66">
        <v>0</v>
      </c>
      <c r="K42" s="66">
        <v>0</v>
      </c>
      <c r="L42" s="66">
        <v>0</v>
      </c>
      <c r="M42" s="66">
        <v>0</v>
      </c>
      <c r="N42" s="66">
        <v>0</v>
      </c>
      <c r="O42" s="66">
        <v>0</v>
      </c>
      <c r="P42" s="66">
        <v>0</v>
      </c>
      <c r="Q42" s="66">
        <v>0</v>
      </c>
      <c r="R42" s="66">
        <v>0</v>
      </c>
      <c r="S42" s="66">
        <v>0</v>
      </c>
      <c r="T42" s="66">
        <v>0</v>
      </c>
      <c r="U42" s="66">
        <v>0</v>
      </c>
      <c r="V42" s="66">
        <v>0</v>
      </c>
      <c r="W42" s="66">
        <v>0</v>
      </c>
      <c r="X42" s="66">
        <v>0</v>
      </c>
      <c r="Y42" s="66">
        <v>0</v>
      </c>
    </row>
    <row r="43" spans="1:25">
      <c r="A43" s="60">
        <v>40</v>
      </c>
      <c r="B43" s="31">
        <f>'STUDENT-LIST'!B68</f>
        <v>0</v>
      </c>
      <c r="C43" s="60">
        <f>'STUDENT-LIST'!C68</f>
        <v>0</v>
      </c>
      <c r="D43" s="66">
        <v>0</v>
      </c>
      <c r="E43" s="66">
        <v>0</v>
      </c>
      <c r="F43" s="66">
        <v>0</v>
      </c>
      <c r="G43" s="66">
        <v>0</v>
      </c>
      <c r="H43" s="66">
        <v>0</v>
      </c>
      <c r="I43" s="66">
        <v>0</v>
      </c>
      <c r="J43" s="66">
        <v>0</v>
      </c>
      <c r="K43" s="66">
        <v>0</v>
      </c>
      <c r="L43" s="66">
        <v>0</v>
      </c>
      <c r="M43" s="66">
        <v>0</v>
      </c>
      <c r="N43" s="66">
        <v>0</v>
      </c>
      <c r="O43" s="66">
        <v>0</v>
      </c>
      <c r="P43" s="66">
        <v>0</v>
      </c>
      <c r="Q43" s="66">
        <v>0</v>
      </c>
      <c r="R43" s="66">
        <v>0</v>
      </c>
      <c r="S43" s="66">
        <v>0</v>
      </c>
      <c r="T43" s="66">
        <v>0</v>
      </c>
      <c r="U43" s="66">
        <v>0</v>
      </c>
      <c r="V43" s="66">
        <v>0</v>
      </c>
      <c r="W43" s="66">
        <v>0</v>
      </c>
      <c r="X43" s="66">
        <v>0</v>
      </c>
      <c r="Y43" s="66">
        <v>0</v>
      </c>
    </row>
    <row r="44" spans="1:25">
      <c r="A44" s="60">
        <v>41</v>
      </c>
      <c r="B44" s="31">
        <f>'STUDENT-LIST'!B69</f>
        <v>0</v>
      </c>
      <c r="C44" s="60">
        <f>'STUDENT-LIST'!C69</f>
        <v>0</v>
      </c>
      <c r="D44" s="66">
        <v>0</v>
      </c>
      <c r="E44" s="66">
        <v>0</v>
      </c>
      <c r="F44" s="66">
        <v>0</v>
      </c>
      <c r="G44" s="66">
        <v>0</v>
      </c>
      <c r="H44" s="66">
        <v>0</v>
      </c>
      <c r="I44" s="66">
        <v>0</v>
      </c>
      <c r="J44" s="66">
        <v>0</v>
      </c>
      <c r="K44" s="66">
        <v>0</v>
      </c>
      <c r="L44" s="66">
        <v>0</v>
      </c>
      <c r="M44" s="66">
        <v>0</v>
      </c>
      <c r="N44" s="66">
        <v>0</v>
      </c>
      <c r="O44" s="66">
        <v>0</v>
      </c>
      <c r="P44" s="66">
        <v>0</v>
      </c>
      <c r="Q44" s="66">
        <v>0</v>
      </c>
      <c r="R44" s="66">
        <v>0</v>
      </c>
      <c r="S44" s="66">
        <v>0</v>
      </c>
      <c r="T44" s="66">
        <v>0</v>
      </c>
      <c r="U44" s="66">
        <v>0</v>
      </c>
      <c r="V44" s="66">
        <v>0</v>
      </c>
      <c r="W44" s="66">
        <v>0</v>
      </c>
      <c r="X44" s="66">
        <v>0</v>
      </c>
      <c r="Y44" s="66">
        <v>0</v>
      </c>
    </row>
    <row r="45" spans="1:25">
      <c r="A45" s="60">
        <v>42</v>
      </c>
      <c r="B45" s="31">
        <f>'STUDENT-LIST'!B70</f>
        <v>0</v>
      </c>
      <c r="C45" s="60">
        <f>'STUDENT-LIST'!C70</f>
        <v>0</v>
      </c>
      <c r="D45" s="66">
        <v>0</v>
      </c>
      <c r="E45" s="66">
        <v>0</v>
      </c>
      <c r="F45" s="66">
        <v>0</v>
      </c>
      <c r="G45" s="66">
        <v>0</v>
      </c>
      <c r="H45" s="66">
        <v>0</v>
      </c>
      <c r="I45" s="66">
        <v>0</v>
      </c>
      <c r="J45" s="66">
        <v>0</v>
      </c>
      <c r="K45" s="66">
        <v>0</v>
      </c>
      <c r="L45" s="66">
        <v>0</v>
      </c>
      <c r="M45" s="66">
        <v>0</v>
      </c>
      <c r="N45" s="66">
        <v>0</v>
      </c>
      <c r="O45" s="66">
        <v>0</v>
      </c>
      <c r="P45" s="66">
        <v>0</v>
      </c>
      <c r="Q45" s="66">
        <v>0</v>
      </c>
      <c r="R45" s="66">
        <v>0</v>
      </c>
      <c r="S45" s="66">
        <v>0</v>
      </c>
      <c r="T45" s="66">
        <v>0</v>
      </c>
      <c r="U45" s="66">
        <v>0</v>
      </c>
      <c r="V45" s="66">
        <v>0</v>
      </c>
      <c r="W45" s="66">
        <v>0</v>
      </c>
      <c r="X45" s="66">
        <v>0</v>
      </c>
      <c r="Y45" s="66">
        <v>0</v>
      </c>
    </row>
    <row r="46" spans="1:25">
      <c r="A46" s="60">
        <v>43</v>
      </c>
      <c r="B46" s="31">
        <f>'STUDENT-LIST'!B71</f>
        <v>0</v>
      </c>
      <c r="C46" s="60">
        <f>'STUDENT-LIST'!C71</f>
        <v>0</v>
      </c>
      <c r="D46" s="66">
        <v>0</v>
      </c>
      <c r="E46" s="66">
        <v>0</v>
      </c>
      <c r="F46" s="66">
        <v>0</v>
      </c>
      <c r="G46" s="66">
        <v>0</v>
      </c>
      <c r="H46" s="66">
        <v>0</v>
      </c>
      <c r="I46" s="66">
        <v>0</v>
      </c>
      <c r="J46" s="66">
        <v>0</v>
      </c>
      <c r="K46" s="66">
        <v>0</v>
      </c>
      <c r="L46" s="66">
        <v>0</v>
      </c>
      <c r="M46" s="66">
        <v>0</v>
      </c>
      <c r="N46" s="66">
        <v>0</v>
      </c>
      <c r="O46" s="66">
        <v>0</v>
      </c>
      <c r="P46" s="66">
        <v>0</v>
      </c>
      <c r="Q46" s="66">
        <v>0</v>
      </c>
      <c r="R46" s="66">
        <v>0</v>
      </c>
      <c r="S46" s="66">
        <v>0</v>
      </c>
      <c r="T46" s="66">
        <v>0</v>
      </c>
      <c r="U46" s="66">
        <v>0</v>
      </c>
      <c r="V46" s="66">
        <v>0</v>
      </c>
      <c r="W46" s="66">
        <v>0</v>
      </c>
      <c r="X46" s="66">
        <v>0</v>
      </c>
      <c r="Y46" s="66">
        <v>0</v>
      </c>
    </row>
    <row r="47" spans="1:25">
      <c r="A47" s="60">
        <v>44</v>
      </c>
      <c r="B47" s="31">
        <f>'STUDENT-LIST'!B72</f>
        <v>0</v>
      </c>
      <c r="C47" s="60">
        <f>'STUDENT-LIST'!C72</f>
        <v>0</v>
      </c>
      <c r="D47" s="66">
        <v>0</v>
      </c>
      <c r="E47" s="66">
        <v>0</v>
      </c>
      <c r="F47" s="66">
        <v>0</v>
      </c>
      <c r="G47" s="66">
        <v>0</v>
      </c>
      <c r="H47" s="66">
        <v>0</v>
      </c>
      <c r="I47" s="66">
        <v>0</v>
      </c>
      <c r="J47" s="66">
        <v>0</v>
      </c>
      <c r="K47" s="66">
        <v>0</v>
      </c>
      <c r="L47" s="66">
        <v>0</v>
      </c>
      <c r="M47" s="66">
        <v>0</v>
      </c>
      <c r="N47" s="66">
        <v>0</v>
      </c>
      <c r="O47" s="66">
        <v>0</v>
      </c>
      <c r="P47" s="66">
        <v>0</v>
      </c>
      <c r="Q47" s="66">
        <v>0</v>
      </c>
      <c r="R47" s="66">
        <v>0</v>
      </c>
      <c r="S47" s="66">
        <v>0</v>
      </c>
      <c r="T47" s="66">
        <v>0</v>
      </c>
      <c r="U47" s="66">
        <v>0</v>
      </c>
      <c r="V47" s="66">
        <v>0</v>
      </c>
      <c r="W47" s="66">
        <v>0</v>
      </c>
      <c r="X47" s="66">
        <v>0</v>
      </c>
      <c r="Y47" s="66">
        <v>0</v>
      </c>
    </row>
    <row r="48" spans="1:25">
      <c r="A48" s="60">
        <v>45</v>
      </c>
      <c r="B48" s="31">
        <f>'STUDENT-LIST'!B73</f>
        <v>0</v>
      </c>
      <c r="C48" s="60">
        <f>'STUDENT-LIST'!C73</f>
        <v>0</v>
      </c>
      <c r="D48" s="66">
        <v>0</v>
      </c>
      <c r="E48" s="66">
        <v>0</v>
      </c>
      <c r="F48" s="66">
        <v>0</v>
      </c>
      <c r="G48" s="66">
        <v>0</v>
      </c>
      <c r="H48" s="66">
        <v>0</v>
      </c>
      <c r="I48" s="66">
        <v>0</v>
      </c>
      <c r="J48" s="66">
        <v>0</v>
      </c>
      <c r="K48" s="66">
        <v>0</v>
      </c>
      <c r="L48" s="66">
        <v>0</v>
      </c>
      <c r="M48" s="66">
        <v>0</v>
      </c>
      <c r="N48" s="66">
        <v>0</v>
      </c>
      <c r="O48" s="66">
        <v>0</v>
      </c>
      <c r="P48" s="66">
        <v>0</v>
      </c>
      <c r="Q48" s="66">
        <v>0</v>
      </c>
      <c r="R48" s="66">
        <v>0</v>
      </c>
      <c r="S48" s="66">
        <v>0</v>
      </c>
      <c r="T48" s="66">
        <v>0</v>
      </c>
      <c r="U48" s="66">
        <v>0</v>
      </c>
      <c r="V48" s="66">
        <v>0</v>
      </c>
      <c r="W48" s="66">
        <v>0</v>
      </c>
      <c r="X48" s="66">
        <v>0</v>
      </c>
      <c r="Y48" s="66">
        <v>0</v>
      </c>
    </row>
    <row r="49" spans="1:25">
      <c r="A49" s="60">
        <v>46</v>
      </c>
      <c r="B49" s="31">
        <f>'STUDENT-LIST'!B74</f>
        <v>0</v>
      </c>
      <c r="C49" s="60">
        <f>'STUDENT-LIST'!C74</f>
        <v>0</v>
      </c>
      <c r="D49" s="66">
        <v>0</v>
      </c>
      <c r="E49" s="66">
        <v>0</v>
      </c>
      <c r="F49" s="66">
        <v>0</v>
      </c>
      <c r="G49" s="66">
        <v>0</v>
      </c>
      <c r="H49" s="66">
        <v>0</v>
      </c>
      <c r="I49" s="66">
        <v>0</v>
      </c>
      <c r="J49" s="66">
        <v>0</v>
      </c>
      <c r="K49" s="66">
        <v>0</v>
      </c>
      <c r="L49" s="66">
        <v>0</v>
      </c>
      <c r="M49" s="66">
        <v>0</v>
      </c>
      <c r="N49" s="66">
        <v>0</v>
      </c>
      <c r="O49" s="66">
        <v>0</v>
      </c>
      <c r="P49" s="66">
        <v>0</v>
      </c>
      <c r="Q49" s="66">
        <v>0</v>
      </c>
      <c r="R49" s="66">
        <v>0</v>
      </c>
      <c r="S49" s="66">
        <v>0</v>
      </c>
      <c r="T49" s="66">
        <v>0</v>
      </c>
      <c r="U49" s="66">
        <v>0</v>
      </c>
      <c r="V49" s="66">
        <v>0</v>
      </c>
      <c r="W49" s="66">
        <v>0</v>
      </c>
      <c r="X49" s="66">
        <v>0</v>
      </c>
      <c r="Y49" s="66">
        <v>0</v>
      </c>
    </row>
    <row r="50" spans="1:25">
      <c r="A50" s="60">
        <v>47</v>
      </c>
      <c r="B50" s="31">
        <f>'STUDENT-LIST'!B75</f>
        <v>0</v>
      </c>
      <c r="C50" s="60">
        <f>'STUDENT-LIST'!C75</f>
        <v>0</v>
      </c>
      <c r="D50" s="66">
        <v>0</v>
      </c>
      <c r="E50" s="66">
        <v>0</v>
      </c>
      <c r="F50" s="66">
        <v>0</v>
      </c>
      <c r="G50" s="66">
        <v>0</v>
      </c>
      <c r="H50" s="66">
        <v>0</v>
      </c>
      <c r="I50" s="66">
        <v>0</v>
      </c>
      <c r="J50" s="66">
        <v>0</v>
      </c>
      <c r="K50" s="66">
        <v>0</v>
      </c>
      <c r="L50" s="66">
        <v>0</v>
      </c>
      <c r="M50" s="66">
        <v>0</v>
      </c>
      <c r="N50" s="66">
        <v>0</v>
      </c>
      <c r="O50" s="66">
        <v>0</v>
      </c>
      <c r="P50" s="66">
        <v>0</v>
      </c>
      <c r="Q50" s="66">
        <v>0</v>
      </c>
      <c r="R50" s="66">
        <v>0</v>
      </c>
      <c r="S50" s="66">
        <v>0</v>
      </c>
      <c r="T50" s="66">
        <v>0</v>
      </c>
      <c r="U50" s="66">
        <v>0</v>
      </c>
      <c r="V50" s="66">
        <v>0</v>
      </c>
      <c r="W50" s="66">
        <v>0</v>
      </c>
      <c r="X50" s="66">
        <v>0</v>
      </c>
      <c r="Y50" s="66">
        <v>0</v>
      </c>
    </row>
    <row r="51" spans="1:25">
      <c r="A51" s="60">
        <v>48</v>
      </c>
      <c r="B51" s="31">
        <f>'STUDENT-LIST'!B76</f>
        <v>0</v>
      </c>
      <c r="C51" s="60">
        <f>'STUDENT-LIST'!C76</f>
        <v>0</v>
      </c>
      <c r="D51" s="66">
        <v>0</v>
      </c>
      <c r="E51" s="66">
        <v>0</v>
      </c>
      <c r="F51" s="66">
        <v>0</v>
      </c>
      <c r="G51" s="66">
        <v>0</v>
      </c>
      <c r="H51" s="66">
        <v>0</v>
      </c>
      <c r="I51" s="66">
        <v>0</v>
      </c>
      <c r="J51" s="66">
        <v>0</v>
      </c>
      <c r="K51" s="66">
        <v>0</v>
      </c>
      <c r="L51" s="66">
        <v>0</v>
      </c>
      <c r="M51" s="66">
        <v>0</v>
      </c>
      <c r="N51" s="66">
        <v>0</v>
      </c>
      <c r="O51" s="66">
        <v>0</v>
      </c>
      <c r="P51" s="66">
        <v>0</v>
      </c>
      <c r="Q51" s="66">
        <v>0</v>
      </c>
      <c r="R51" s="66">
        <v>0</v>
      </c>
      <c r="S51" s="66">
        <v>0</v>
      </c>
      <c r="T51" s="66">
        <v>0</v>
      </c>
      <c r="U51" s="66">
        <v>0</v>
      </c>
      <c r="V51" s="66">
        <v>0</v>
      </c>
      <c r="W51" s="66">
        <v>0</v>
      </c>
      <c r="X51" s="66">
        <v>0</v>
      </c>
      <c r="Y51" s="66">
        <v>0</v>
      </c>
    </row>
    <row r="52" spans="1:25">
      <c r="A52" s="60">
        <v>49</v>
      </c>
      <c r="B52" s="31">
        <f>'STUDENT-LIST'!B77</f>
        <v>0</v>
      </c>
      <c r="C52" s="60">
        <f>'STUDENT-LIST'!C77</f>
        <v>0</v>
      </c>
      <c r="D52" s="66">
        <v>0</v>
      </c>
      <c r="E52" s="66">
        <v>0</v>
      </c>
      <c r="F52" s="66">
        <v>0</v>
      </c>
      <c r="G52" s="66">
        <v>0</v>
      </c>
      <c r="H52" s="66">
        <v>0</v>
      </c>
      <c r="I52" s="66">
        <v>0</v>
      </c>
      <c r="J52" s="66">
        <v>0</v>
      </c>
      <c r="K52" s="66">
        <v>0</v>
      </c>
      <c r="L52" s="66">
        <v>0</v>
      </c>
      <c r="M52" s="66">
        <v>0</v>
      </c>
      <c r="N52" s="66">
        <v>0</v>
      </c>
      <c r="O52" s="66">
        <v>0</v>
      </c>
      <c r="P52" s="66">
        <v>0</v>
      </c>
      <c r="Q52" s="66">
        <v>0</v>
      </c>
      <c r="R52" s="66">
        <v>0</v>
      </c>
      <c r="S52" s="66">
        <v>0</v>
      </c>
      <c r="T52" s="66">
        <v>0</v>
      </c>
      <c r="U52" s="66">
        <v>0</v>
      </c>
      <c r="V52" s="66">
        <v>0</v>
      </c>
      <c r="W52" s="66">
        <v>0</v>
      </c>
      <c r="X52" s="66">
        <v>0</v>
      </c>
      <c r="Y52" s="66">
        <v>0</v>
      </c>
    </row>
    <row r="53" spans="1:25">
      <c r="A53" s="60">
        <v>50</v>
      </c>
      <c r="B53" s="31">
        <f>'STUDENT-LIST'!B78</f>
        <v>0</v>
      </c>
      <c r="C53" s="60">
        <f>'STUDENT-LIST'!C78</f>
        <v>0</v>
      </c>
      <c r="D53" s="66">
        <v>0</v>
      </c>
      <c r="E53" s="66">
        <v>0</v>
      </c>
      <c r="F53" s="66">
        <v>0</v>
      </c>
      <c r="G53" s="66">
        <v>0</v>
      </c>
      <c r="H53" s="66">
        <v>0</v>
      </c>
      <c r="I53" s="66">
        <v>0</v>
      </c>
      <c r="J53" s="66">
        <v>0</v>
      </c>
      <c r="K53" s="66">
        <v>0</v>
      </c>
      <c r="L53" s="66">
        <v>0</v>
      </c>
      <c r="M53" s="66">
        <v>0</v>
      </c>
      <c r="N53" s="66">
        <v>0</v>
      </c>
      <c r="O53" s="66">
        <v>0</v>
      </c>
      <c r="P53" s="66">
        <v>0</v>
      </c>
      <c r="Q53" s="66">
        <v>0</v>
      </c>
      <c r="R53" s="66">
        <v>0</v>
      </c>
      <c r="S53" s="66">
        <v>0</v>
      </c>
      <c r="T53" s="66">
        <v>0</v>
      </c>
      <c r="U53" s="66">
        <v>0</v>
      </c>
      <c r="V53" s="66">
        <v>0</v>
      </c>
      <c r="W53" s="66">
        <v>0</v>
      </c>
      <c r="X53" s="66">
        <v>0</v>
      </c>
      <c r="Y53" s="66">
        <v>0</v>
      </c>
    </row>
    <row r="54" spans="1:25">
      <c r="A54" s="60">
        <v>51</v>
      </c>
      <c r="B54" s="31">
        <f>'STUDENT-LIST'!B79</f>
        <v>0</v>
      </c>
      <c r="C54" s="60">
        <f>'STUDENT-LIST'!C79</f>
        <v>0</v>
      </c>
      <c r="D54" s="66">
        <v>0</v>
      </c>
      <c r="E54" s="66">
        <v>0</v>
      </c>
      <c r="F54" s="66">
        <v>0</v>
      </c>
      <c r="G54" s="66">
        <v>0</v>
      </c>
      <c r="H54" s="66">
        <v>0</v>
      </c>
      <c r="I54" s="66">
        <v>0</v>
      </c>
      <c r="J54" s="66">
        <v>0</v>
      </c>
      <c r="K54" s="66">
        <v>0</v>
      </c>
      <c r="L54" s="66">
        <v>0</v>
      </c>
      <c r="M54" s="66">
        <v>0</v>
      </c>
      <c r="N54" s="66">
        <v>0</v>
      </c>
      <c r="O54" s="66">
        <v>0</v>
      </c>
      <c r="P54" s="66">
        <v>0</v>
      </c>
      <c r="Q54" s="66">
        <v>0</v>
      </c>
      <c r="R54" s="66">
        <v>0</v>
      </c>
      <c r="S54" s="66">
        <v>0</v>
      </c>
      <c r="T54" s="66">
        <v>0</v>
      </c>
      <c r="U54" s="66">
        <v>0</v>
      </c>
      <c r="V54" s="66">
        <v>0</v>
      </c>
      <c r="W54" s="66">
        <v>0</v>
      </c>
      <c r="X54" s="66">
        <v>0</v>
      </c>
      <c r="Y54" s="66">
        <v>0</v>
      </c>
    </row>
    <row r="55" spans="1:25">
      <c r="A55" s="60">
        <v>52</v>
      </c>
      <c r="B55" s="31">
        <f>'STUDENT-LIST'!B80</f>
        <v>0</v>
      </c>
      <c r="C55" s="60">
        <f>'STUDENT-LIST'!C80</f>
        <v>0</v>
      </c>
      <c r="D55" s="66">
        <v>0</v>
      </c>
      <c r="E55" s="66">
        <v>0</v>
      </c>
      <c r="F55" s="66">
        <v>0</v>
      </c>
      <c r="G55" s="66">
        <v>0</v>
      </c>
      <c r="H55" s="66">
        <v>0</v>
      </c>
      <c r="I55" s="66">
        <v>0</v>
      </c>
      <c r="J55" s="66">
        <v>0</v>
      </c>
      <c r="K55" s="66">
        <v>0</v>
      </c>
      <c r="L55" s="66">
        <v>0</v>
      </c>
      <c r="M55" s="66">
        <v>0</v>
      </c>
      <c r="N55" s="66">
        <v>0</v>
      </c>
      <c r="O55" s="66">
        <v>0</v>
      </c>
      <c r="P55" s="66">
        <v>0</v>
      </c>
      <c r="Q55" s="66">
        <v>0</v>
      </c>
      <c r="R55" s="66">
        <v>0</v>
      </c>
      <c r="S55" s="66">
        <v>0</v>
      </c>
      <c r="T55" s="66">
        <v>0</v>
      </c>
      <c r="U55" s="66">
        <v>0</v>
      </c>
      <c r="V55" s="66">
        <v>0</v>
      </c>
      <c r="W55" s="66">
        <v>0</v>
      </c>
      <c r="X55" s="66">
        <v>0</v>
      </c>
      <c r="Y55" s="66">
        <v>0</v>
      </c>
    </row>
    <row r="56" spans="1:25">
      <c r="A56" s="60">
        <v>53</v>
      </c>
      <c r="B56" s="31">
        <f>'STUDENT-LIST'!B81</f>
        <v>0</v>
      </c>
      <c r="C56" s="60">
        <f>'STUDENT-LIST'!C81</f>
        <v>0</v>
      </c>
      <c r="D56" s="66">
        <v>0</v>
      </c>
      <c r="E56" s="66">
        <v>0</v>
      </c>
      <c r="F56" s="66">
        <v>0</v>
      </c>
      <c r="G56" s="66">
        <v>0</v>
      </c>
      <c r="H56" s="66">
        <v>0</v>
      </c>
      <c r="I56" s="66">
        <v>0</v>
      </c>
      <c r="J56" s="66">
        <v>0</v>
      </c>
      <c r="K56" s="66">
        <v>0</v>
      </c>
      <c r="L56" s="66">
        <v>0</v>
      </c>
      <c r="M56" s="66">
        <v>0</v>
      </c>
      <c r="N56" s="66">
        <v>0</v>
      </c>
      <c r="O56" s="66">
        <v>0</v>
      </c>
      <c r="P56" s="66">
        <v>0</v>
      </c>
      <c r="Q56" s="66">
        <v>0</v>
      </c>
      <c r="R56" s="66">
        <v>0</v>
      </c>
      <c r="S56" s="66">
        <v>0</v>
      </c>
      <c r="T56" s="66">
        <v>0</v>
      </c>
      <c r="U56" s="66">
        <v>0</v>
      </c>
      <c r="V56" s="66">
        <v>0</v>
      </c>
      <c r="W56" s="66">
        <v>0</v>
      </c>
      <c r="X56" s="66">
        <v>0</v>
      </c>
      <c r="Y56" s="66">
        <v>0</v>
      </c>
    </row>
    <row r="57" spans="1:25">
      <c r="A57" s="60">
        <v>54</v>
      </c>
      <c r="B57" s="31">
        <f>'STUDENT-LIST'!B82</f>
        <v>0</v>
      </c>
      <c r="C57" s="60">
        <f>'STUDENT-LIST'!C82</f>
        <v>0</v>
      </c>
      <c r="D57" s="66">
        <v>0</v>
      </c>
      <c r="E57" s="66">
        <v>0</v>
      </c>
      <c r="F57" s="66">
        <v>0</v>
      </c>
      <c r="G57" s="66">
        <v>0</v>
      </c>
      <c r="H57" s="66">
        <v>0</v>
      </c>
      <c r="I57" s="66">
        <v>0</v>
      </c>
      <c r="J57" s="66">
        <v>0</v>
      </c>
      <c r="K57" s="66">
        <v>0</v>
      </c>
      <c r="L57" s="66">
        <v>0</v>
      </c>
      <c r="M57" s="66">
        <v>0</v>
      </c>
      <c r="N57" s="66">
        <v>0</v>
      </c>
      <c r="O57" s="66">
        <v>0</v>
      </c>
      <c r="P57" s="66">
        <v>0</v>
      </c>
      <c r="Q57" s="66">
        <v>0</v>
      </c>
      <c r="R57" s="66">
        <v>0</v>
      </c>
      <c r="S57" s="66">
        <v>0</v>
      </c>
      <c r="T57" s="66">
        <v>0</v>
      </c>
      <c r="U57" s="66">
        <v>0</v>
      </c>
      <c r="V57" s="66">
        <v>0</v>
      </c>
      <c r="W57" s="66">
        <v>0</v>
      </c>
      <c r="X57" s="66">
        <v>0</v>
      </c>
      <c r="Y57" s="66">
        <v>0</v>
      </c>
    </row>
    <row r="58" spans="1:25">
      <c r="A58" s="60">
        <v>55</v>
      </c>
      <c r="B58" s="31">
        <f>'STUDENT-LIST'!B83</f>
        <v>0</v>
      </c>
      <c r="C58" s="60">
        <f>'STUDENT-LIST'!C83</f>
        <v>0</v>
      </c>
      <c r="D58" s="66">
        <v>0</v>
      </c>
      <c r="E58" s="66">
        <v>0</v>
      </c>
      <c r="F58" s="66">
        <v>0</v>
      </c>
      <c r="G58" s="66">
        <v>0</v>
      </c>
      <c r="H58" s="66">
        <v>0</v>
      </c>
      <c r="I58" s="66">
        <v>0</v>
      </c>
      <c r="J58" s="66">
        <v>0</v>
      </c>
      <c r="K58" s="66">
        <v>0</v>
      </c>
      <c r="L58" s="66">
        <v>0</v>
      </c>
      <c r="M58" s="66">
        <v>0</v>
      </c>
      <c r="N58" s="66">
        <v>0</v>
      </c>
      <c r="O58" s="66">
        <v>0</v>
      </c>
      <c r="P58" s="66">
        <v>0</v>
      </c>
      <c r="Q58" s="66">
        <v>0</v>
      </c>
      <c r="R58" s="66">
        <v>0</v>
      </c>
      <c r="S58" s="66">
        <v>0</v>
      </c>
      <c r="T58" s="66">
        <v>0</v>
      </c>
      <c r="U58" s="66">
        <v>0</v>
      </c>
      <c r="V58" s="66">
        <v>0</v>
      </c>
      <c r="W58" s="66">
        <v>0</v>
      </c>
      <c r="X58" s="66">
        <v>0</v>
      </c>
      <c r="Y58" s="66">
        <v>0</v>
      </c>
    </row>
    <row r="59" spans="1:25">
      <c r="A59" s="60">
        <v>56</v>
      </c>
      <c r="B59" s="31">
        <f>'STUDENT-LIST'!B84</f>
        <v>0</v>
      </c>
      <c r="C59" s="60">
        <f>'STUDENT-LIST'!C84</f>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row>
    <row r="60" spans="1:25">
      <c r="A60" s="60">
        <v>57</v>
      </c>
      <c r="B60" s="31">
        <f>'STUDENT-LIST'!B85</f>
        <v>0</v>
      </c>
      <c r="C60" s="60">
        <f>'STUDENT-LIST'!C85</f>
        <v>0</v>
      </c>
      <c r="D60" s="66">
        <v>0</v>
      </c>
      <c r="E60" s="66">
        <v>0</v>
      </c>
      <c r="F60" s="66">
        <v>0</v>
      </c>
      <c r="G60" s="66">
        <v>0</v>
      </c>
      <c r="H60" s="66">
        <v>0</v>
      </c>
      <c r="I60" s="66">
        <v>0</v>
      </c>
      <c r="J60" s="66">
        <v>0</v>
      </c>
      <c r="K60" s="66">
        <v>0</v>
      </c>
      <c r="L60" s="66">
        <v>0</v>
      </c>
      <c r="M60" s="66">
        <v>0</v>
      </c>
      <c r="N60" s="66">
        <v>0</v>
      </c>
      <c r="O60" s="66">
        <v>0</v>
      </c>
      <c r="P60" s="66">
        <v>0</v>
      </c>
      <c r="Q60" s="66">
        <v>0</v>
      </c>
      <c r="R60" s="66">
        <v>0</v>
      </c>
      <c r="S60" s="66">
        <v>0</v>
      </c>
      <c r="T60" s="66">
        <v>0</v>
      </c>
      <c r="U60" s="66">
        <v>0</v>
      </c>
      <c r="V60" s="66">
        <v>0</v>
      </c>
      <c r="W60" s="66">
        <v>0</v>
      </c>
      <c r="X60" s="66">
        <v>0</v>
      </c>
      <c r="Y60" s="66">
        <v>0</v>
      </c>
    </row>
    <row r="61" spans="1:25">
      <c r="A61" s="60">
        <v>58</v>
      </c>
      <c r="B61" s="31">
        <f>'STUDENT-LIST'!B86</f>
        <v>0</v>
      </c>
      <c r="C61" s="60">
        <f>'STUDENT-LIST'!C86</f>
        <v>0</v>
      </c>
      <c r="D61" s="66">
        <v>0</v>
      </c>
      <c r="E61" s="66">
        <v>0</v>
      </c>
      <c r="F61" s="66">
        <v>0</v>
      </c>
      <c r="G61" s="66">
        <v>0</v>
      </c>
      <c r="H61" s="66">
        <v>0</v>
      </c>
      <c r="I61" s="66">
        <v>0</v>
      </c>
      <c r="J61" s="66">
        <v>0</v>
      </c>
      <c r="K61" s="66">
        <v>0</v>
      </c>
      <c r="L61" s="66">
        <v>0</v>
      </c>
      <c r="M61" s="66">
        <v>0</v>
      </c>
      <c r="N61" s="66">
        <v>0</v>
      </c>
      <c r="O61" s="66">
        <v>0</v>
      </c>
      <c r="P61" s="66">
        <v>0</v>
      </c>
      <c r="Q61" s="66">
        <v>0</v>
      </c>
      <c r="R61" s="66">
        <v>0</v>
      </c>
      <c r="S61" s="66">
        <v>0</v>
      </c>
      <c r="T61" s="66">
        <v>0</v>
      </c>
      <c r="U61" s="66">
        <v>0</v>
      </c>
      <c r="V61" s="66">
        <v>0</v>
      </c>
      <c r="W61" s="66">
        <v>0</v>
      </c>
      <c r="X61" s="66">
        <v>0</v>
      </c>
      <c r="Y61" s="66">
        <v>0</v>
      </c>
    </row>
    <row r="62" spans="1:25">
      <c r="A62" s="60">
        <v>59</v>
      </c>
      <c r="B62" s="31">
        <f>'STUDENT-LIST'!B87</f>
        <v>0</v>
      </c>
      <c r="C62" s="60">
        <f>'STUDENT-LIST'!C87</f>
        <v>0</v>
      </c>
      <c r="D62" s="66">
        <v>0</v>
      </c>
      <c r="E62" s="66">
        <v>0</v>
      </c>
      <c r="F62" s="66">
        <v>0</v>
      </c>
      <c r="G62" s="66">
        <v>0</v>
      </c>
      <c r="H62" s="66">
        <v>0</v>
      </c>
      <c r="I62" s="66">
        <v>0</v>
      </c>
      <c r="J62" s="66">
        <v>0</v>
      </c>
      <c r="K62" s="66">
        <v>0</v>
      </c>
      <c r="L62" s="66">
        <v>0</v>
      </c>
      <c r="M62" s="66">
        <v>0</v>
      </c>
      <c r="N62" s="66">
        <v>0</v>
      </c>
      <c r="O62" s="66">
        <v>0</v>
      </c>
      <c r="P62" s="66">
        <v>0</v>
      </c>
      <c r="Q62" s="66">
        <v>0</v>
      </c>
      <c r="R62" s="66">
        <v>0</v>
      </c>
      <c r="S62" s="66">
        <v>0</v>
      </c>
      <c r="T62" s="66">
        <v>0</v>
      </c>
      <c r="U62" s="66">
        <v>0</v>
      </c>
      <c r="V62" s="66">
        <v>0</v>
      </c>
      <c r="W62" s="66">
        <v>0</v>
      </c>
      <c r="X62" s="66">
        <v>0</v>
      </c>
      <c r="Y62" s="66">
        <v>0</v>
      </c>
    </row>
    <row r="63" spans="1:25">
      <c r="A63" s="60">
        <v>60</v>
      </c>
      <c r="B63" s="31">
        <f>'STUDENT-LIST'!B88</f>
        <v>0</v>
      </c>
      <c r="C63" s="60">
        <f>'STUDENT-LIST'!C88</f>
        <v>0</v>
      </c>
      <c r="D63" s="66">
        <v>0</v>
      </c>
      <c r="E63" s="66">
        <v>0</v>
      </c>
      <c r="F63" s="66">
        <v>0</v>
      </c>
      <c r="G63" s="66">
        <v>0</v>
      </c>
      <c r="H63" s="66">
        <v>0</v>
      </c>
      <c r="I63" s="66">
        <v>0</v>
      </c>
      <c r="J63" s="66">
        <v>0</v>
      </c>
      <c r="K63" s="66">
        <v>0</v>
      </c>
      <c r="L63" s="66">
        <v>0</v>
      </c>
      <c r="M63" s="66">
        <v>0</v>
      </c>
      <c r="N63" s="66">
        <v>0</v>
      </c>
      <c r="O63" s="66">
        <v>0</v>
      </c>
      <c r="P63" s="66">
        <v>0</v>
      </c>
      <c r="Q63" s="66">
        <v>0</v>
      </c>
      <c r="R63" s="66">
        <v>0</v>
      </c>
      <c r="S63" s="66">
        <v>0</v>
      </c>
      <c r="T63" s="66">
        <v>0</v>
      </c>
      <c r="U63" s="66">
        <v>0</v>
      </c>
      <c r="V63" s="66">
        <v>0</v>
      </c>
      <c r="W63" s="66">
        <v>0</v>
      </c>
      <c r="X63" s="66">
        <v>0</v>
      </c>
      <c r="Y63" s="66">
        <v>0</v>
      </c>
    </row>
    <row r="64" spans="1:25">
      <c r="A64" s="60">
        <v>61</v>
      </c>
      <c r="B64" s="31">
        <f>'STUDENT-LIST'!B89</f>
        <v>0</v>
      </c>
      <c r="C64" s="60">
        <f>'STUDENT-LIST'!C89</f>
        <v>0</v>
      </c>
      <c r="D64" s="66">
        <v>0</v>
      </c>
      <c r="E64" s="66">
        <v>0</v>
      </c>
      <c r="F64" s="66">
        <v>0</v>
      </c>
      <c r="G64" s="66">
        <v>0</v>
      </c>
      <c r="H64" s="66">
        <v>0</v>
      </c>
      <c r="I64" s="66">
        <v>0</v>
      </c>
      <c r="J64" s="66">
        <v>0</v>
      </c>
      <c r="K64" s="66">
        <v>0</v>
      </c>
      <c r="L64" s="66">
        <v>0</v>
      </c>
      <c r="M64" s="66">
        <v>0</v>
      </c>
      <c r="N64" s="66">
        <v>0</v>
      </c>
      <c r="O64" s="66">
        <v>0</v>
      </c>
      <c r="P64" s="66">
        <v>0</v>
      </c>
      <c r="Q64" s="66">
        <v>0</v>
      </c>
      <c r="R64" s="66">
        <v>0</v>
      </c>
      <c r="S64" s="66">
        <v>0</v>
      </c>
      <c r="T64" s="66">
        <v>0</v>
      </c>
      <c r="U64" s="66">
        <v>0</v>
      </c>
      <c r="V64" s="66">
        <v>0</v>
      </c>
      <c r="W64" s="66">
        <v>0</v>
      </c>
      <c r="X64" s="66">
        <v>0</v>
      </c>
      <c r="Y64" s="66">
        <v>0</v>
      </c>
    </row>
    <row r="65" spans="1:25">
      <c r="A65" s="60">
        <v>62</v>
      </c>
      <c r="B65" s="31">
        <f>'STUDENT-LIST'!B90</f>
        <v>0</v>
      </c>
      <c r="C65" s="60">
        <f>'STUDENT-LIST'!C90</f>
        <v>0</v>
      </c>
      <c r="D65" s="66">
        <v>0</v>
      </c>
      <c r="E65" s="66">
        <v>0</v>
      </c>
      <c r="F65" s="66">
        <v>0</v>
      </c>
      <c r="G65" s="66">
        <v>0</v>
      </c>
      <c r="H65" s="66">
        <v>0</v>
      </c>
      <c r="I65" s="66">
        <v>0</v>
      </c>
      <c r="J65" s="66">
        <v>0</v>
      </c>
      <c r="K65" s="66">
        <v>0</v>
      </c>
      <c r="L65" s="66">
        <v>0</v>
      </c>
      <c r="M65" s="66">
        <v>0</v>
      </c>
      <c r="N65" s="66">
        <v>0</v>
      </c>
      <c r="O65" s="66">
        <v>0</v>
      </c>
      <c r="P65" s="66">
        <v>0</v>
      </c>
      <c r="Q65" s="66">
        <v>0</v>
      </c>
      <c r="R65" s="66">
        <v>0</v>
      </c>
      <c r="S65" s="66">
        <v>0</v>
      </c>
      <c r="T65" s="66">
        <v>0</v>
      </c>
      <c r="U65" s="66">
        <v>0</v>
      </c>
      <c r="V65" s="66">
        <v>0</v>
      </c>
      <c r="W65" s="66">
        <v>0</v>
      </c>
      <c r="X65" s="66">
        <v>0</v>
      </c>
      <c r="Y65" s="66">
        <v>0</v>
      </c>
    </row>
    <row r="66" spans="1:25">
      <c r="A66" s="60">
        <v>63</v>
      </c>
      <c r="B66" s="31">
        <f>'STUDENT-LIST'!B91</f>
        <v>0</v>
      </c>
      <c r="C66" s="60">
        <f>'STUDENT-LIST'!C91</f>
        <v>0</v>
      </c>
      <c r="D66" s="66">
        <v>0</v>
      </c>
      <c r="E66" s="66">
        <v>0</v>
      </c>
      <c r="F66" s="66">
        <v>0</v>
      </c>
      <c r="G66" s="66">
        <v>0</v>
      </c>
      <c r="H66" s="66">
        <v>0</v>
      </c>
      <c r="I66" s="66">
        <v>0</v>
      </c>
      <c r="J66" s="66">
        <v>0</v>
      </c>
      <c r="K66" s="66">
        <v>0</v>
      </c>
      <c r="L66" s="66">
        <v>0</v>
      </c>
      <c r="M66" s="66">
        <v>0</v>
      </c>
      <c r="N66" s="66">
        <v>0</v>
      </c>
      <c r="O66" s="66">
        <v>0</v>
      </c>
      <c r="P66" s="66">
        <v>0</v>
      </c>
      <c r="Q66" s="66">
        <v>0</v>
      </c>
      <c r="R66" s="66">
        <v>0</v>
      </c>
      <c r="S66" s="66">
        <v>0</v>
      </c>
      <c r="T66" s="66">
        <v>0</v>
      </c>
      <c r="U66" s="66">
        <v>0</v>
      </c>
      <c r="V66" s="66">
        <v>0</v>
      </c>
      <c r="W66" s="66">
        <v>0</v>
      </c>
      <c r="X66" s="66">
        <v>0</v>
      </c>
      <c r="Y66" s="66">
        <v>0</v>
      </c>
    </row>
    <row r="67" spans="1:25">
      <c r="A67" s="60">
        <v>64</v>
      </c>
      <c r="B67" s="31">
        <f>'STUDENT-LIST'!B92</f>
        <v>0</v>
      </c>
      <c r="C67" s="60">
        <f>'STUDENT-LIST'!C92</f>
        <v>0</v>
      </c>
      <c r="D67" s="66">
        <v>0</v>
      </c>
      <c r="E67" s="66">
        <v>0</v>
      </c>
      <c r="F67" s="66">
        <v>0</v>
      </c>
      <c r="G67" s="66">
        <v>0</v>
      </c>
      <c r="H67" s="66">
        <v>0</v>
      </c>
      <c r="I67" s="66">
        <v>0</v>
      </c>
      <c r="J67" s="66">
        <v>0</v>
      </c>
      <c r="K67" s="66">
        <v>0</v>
      </c>
      <c r="L67" s="66">
        <v>0</v>
      </c>
      <c r="M67" s="66">
        <v>0</v>
      </c>
      <c r="N67" s="66">
        <v>0</v>
      </c>
      <c r="O67" s="66">
        <v>0</v>
      </c>
      <c r="P67" s="66">
        <v>0</v>
      </c>
      <c r="Q67" s="66">
        <v>0</v>
      </c>
      <c r="R67" s="66">
        <v>0</v>
      </c>
      <c r="S67" s="66">
        <v>0</v>
      </c>
      <c r="T67" s="66">
        <v>0</v>
      </c>
      <c r="U67" s="66">
        <v>0</v>
      </c>
      <c r="V67" s="66">
        <v>0</v>
      </c>
      <c r="W67" s="66">
        <v>0</v>
      </c>
      <c r="X67" s="66">
        <v>0</v>
      </c>
      <c r="Y67" s="66">
        <v>0</v>
      </c>
    </row>
    <row r="68" spans="1:25">
      <c r="A68" s="60">
        <v>65</v>
      </c>
      <c r="B68" s="31">
        <f>'STUDENT-LIST'!B93</f>
        <v>0</v>
      </c>
      <c r="C68" s="60">
        <f>'STUDENT-LIST'!C93</f>
        <v>0</v>
      </c>
      <c r="D68" s="66">
        <v>0</v>
      </c>
      <c r="E68" s="66">
        <v>0</v>
      </c>
      <c r="F68" s="66">
        <v>0</v>
      </c>
      <c r="G68" s="66">
        <v>0</v>
      </c>
      <c r="H68" s="66">
        <v>0</v>
      </c>
      <c r="I68" s="66">
        <v>0</v>
      </c>
      <c r="J68" s="66">
        <v>0</v>
      </c>
      <c r="K68" s="66">
        <v>0</v>
      </c>
      <c r="L68" s="66">
        <v>0</v>
      </c>
      <c r="M68" s="66">
        <v>0</v>
      </c>
      <c r="N68" s="66">
        <v>0</v>
      </c>
      <c r="O68" s="66">
        <v>0</v>
      </c>
      <c r="P68" s="66">
        <v>0</v>
      </c>
      <c r="Q68" s="66">
        <v>0</v>
      </c>
      <c r="R68" s="66">
        <v>0</v>
      </c>
      <c r="S68" s="66">
        <v>0</v>
      </c>
      <c r="T68" s="66">
        <v>0</v>
      </c>
      <c r="U68" s="66">
        <v>0</v>
      </c>
      <c r="V68" s="66">
        <v>0</v>
      </c>
      <c r="W68" s="66">
        <v>0</v>
      </c>
      <c r="X68" s="66">
        <v>0</v>
      </c>
      <c r="Y68" s="66">
        <v>0</v>
      </c>
    </row>
    <row r="69" spans="1:25">
      <c r="A69" s="60">
        <v>66</v>
      </c>
      <c r="B69" s="31">
        <f>'STUDENT-LIST'!B94</f>
        <v>0</v>
      </c>
      <c r="C69" s="60">
        <f>'STUDENT-LIST'!C94</f>
        <v>0</v>
      </c>
      <c r="D69" s="66">
        <v>0</v>
      </c>
      <c r="E69" s="66">
        <v>0</v>
      </c>
      <c r="F69" s="66">
        <v>0</v>
      </c>
      <c r="G69" s="66">
        <v>0</v>
      </c>
      <c r="H69" s="66">
        <v>0</v>
      </c>
      <c r="I69" s="66">
        <v>0</v>
      </c>
      <c r="J69" s="66">
        <v>0</v>
      </c>
      <c r="K69" s="66">
        <v>0</v>
      </c>
      <c r="L69" s="66">
        <v>0</v>
      </c>
      <c r="M69" s="66">
        <v>0</v>
      </c>
      <c r="N69" s="66">
        <v>0</v>
      </c>
      <c r="O69" s="66">
        <v>0</v>
      </c>
      <c r="P69" s="66">
        <v>0</v>
      </c>
      <c r="Q69" s="66">
        <v>0</v>
      </c>
      <c r="R69" s="66">
        <v>0</v>
      </c>
      <c r="S69" s="66">
        <v>0</v>
      </c>
      <c r="T69" s="66">
        <v>0</v>
      </c>
      <c r="U69" s="66">
        <v>0</v>
      </c>
      <c r="V69" s="66">
        <v>0</v>
      </c>
      <c r="W69" s="66">
        <v>0</v>
      </c>
      <c r="X69" s="66">
        <v>0</v>
      </c>
      <c r="Y69" s="66">
        <v>0</v>
      </c>
    </row>
    <row r="70" spans="1:25">
      <c r="A70" s="60">
        <v>67</v>
      </c>
      <c r="B70" s="31">
        <f>'STUDENT-LIST'!B95</f>
        <v>0</v>
      </c>
      <c r="C70" s="60">
        <f>'STUDENT-LIST'!C95</f>
        <v>0</v>
      </c>
      <c r="D70" s="66">
        <v>0</v>
      </c>
      <c r="E70" s="66">
        <v>0</v>
      </c>
      <c r="F70" s="66">
        <v>0</v>
      </c>
      <c r="G70" s="66">
        <v>0</v>
      </c>
      <c r="H70" s="66">
        <v>0</v>
      </c>
      <c r="I70" s="66">
        <v>0</v>
      </c>
      <c r="J70" s="66">
        <v>0</v>
      </c>
      <c r="K70" s="66">
        <v>0</v>
      </c>
      <c r="L70" s="66">
        <v>0</v>
      </c>
      <c r="M70" s="66">
        <v>0</v>
      </c>
      <c r="N70" s="66">
        <v>0</v>
      </c>
      <c r="O70" s="66">
        <v>0</v>
      </c>
      <c r="P70" s="66">
        <v>0</v>
      </c>
      <c r="Q70" s="66">
        <v>0</v>
      </c>
      <c r="R70" s="66">
        <v>0</v>
      </c>
      <c r="S70" s="66">
        <v>0</v>
      </c>
      <c r="T70" s="66">
        <v>0</v>
      </c>
      <c r="U70" s="66">
        <v>0</v>
      </c>
      <c r="V70" s="66">
        <v>0</v>
      </c>
      <c r="W70" s="66">
        <v>0</v>
      </c>
      <c r="X70" s="66">
        <v>0</v>
      </c>
      <c r="Y70" s="66">
        <v>0</v>
      </c>
    </row>
    <row r="71" spans="1:25">
      <c r="A71" s="60">
        <v>68</v>
      </c>
      <c r="B71" s="31">
        <f>'STUDENT-LIST'!B96</f>
        <v>0</v>
      </c>
      <c r="C71" s="60">
        <f>'STUDENT-LIST'!C96</f>
        <v>0</v>
      </c>
      <c r="D71" s="66">
        <v>0</v>
      </c>
      <c r="E71" s="66">
        <v>0</v>
      </c>
      <c r="F71" s="66">
        <v>0</v>
      </c>
      <c r="G71" s="66">
        <v>0</v>
      </c>
      <c r="H71" s="66">
        <v>0</v>
      </c>
      <c r="I71" s="66">
        <v>0</v>
      </c>
      <c r="J71" s="66">
        <v>0</v>
      </c>
      <c r="K71" s="66">
        <v>0</v>
      </c>
      <c r="L71" s="66">
        <v>0</v>
      </c>
      <c r="M71" s="66">
        <v>0</v>
      </c>
      <c r="N71" s="66">
        <v>0</v>
      </c>
      <c r="O71" s="66">
        <v>0</v>
      </c>
      <c r="P71" s="66">
        <v>0</v>
      </c>
      <c r="Q71" s="66">
        <v>0</v>
      </c>
      <c r="R71" s="66">
        <v>0</v>
      </c>
      <c r="S71" s="66">
        <v>0</v>
      </c>
      <c r="T71" s="66">
        <v>0</v>
      </c>
      <c r="U71" s="66">
        <v>0</v>
      </c>
      <c r="V71" s="66">
        <v>0</v>
      </c>
      <c r="W71" s="66">
        <v>0</v>
      </c>
      <c r="X71" s="66">
        <v>0</v>
      </c>
      <c r="Y71" s="66">
        <v>0</v>
      </c>
    </row>
    <row r="72" spans="1:25">
      <c r="A72" s="60">
        <v>69</v>
      </c>
      <c r="B72" s="31">
        <f>'STUDENT-LIST'!B97</f>
        <v>0</v>
      </c>
      <c r="C72" s="60">
        <f>'STUDENT-LIST'!C97</f>
        <v>0</v>
      </c>
      <c r="D72" s="66">
        <v>0</v>
      </c>
      <c r="E72" s="66">
        <v>0</v>
      </c>
      <c r="F72" s="66">
        <v>0</v>
      </c>
      <c r="G72" s="66">
        <v>0</v>
      </c>
      <c r="H72" s="66">
        <v>0</v>
      </c>
      <c r="I72" s="66">
        <v>0</v>
      </c>
      <c r="J72" s="66">
        <v>0</v>
      </c>
      <c r="K72" s="66">
        <v>0</v>
      </c>
      <c r="L72" s="66">
        <v>0</v>
      </c>
      <c r="M72" s="66">
        <v>0</v>
      </c>
      <c r="N72" s="66">
        <v>0</v>
      </c>
      <c r="O72" s="66">
        <v>0</v>
      </c>
      <c r="P72" s="66">
        <v>0</v>
      </c>
      <c r="Q72" s="66">
        <v>0</v>
      </c>
      <c r="R72" s="66">
        <v>0</v>
      </c>
      <c r="S72" s="66">
        <v>0</v>
      </c>
      <c r="T72" s="66">
        <v>0</v>
      </c>
      <c r="U72" s="66">
        <v>0</v>
      </c>
      <c r="V72" s="66">
        <v>0</v>
      </c>
      <c r="W72" s="66">
        <v>0</v>
      </c>
      <c r="X72" s="66">
        <v>0</v>
      </c>
      <c r="Y72" s="66">
        <v>0</v>
      </c>
    </row>
    <row r="73" spans="1:25">
      <c r="A73" s="60">
        <v>70</v>
      </c>
      <c r="B73" s="31">
        <f>'STUDENT-LIST'!B98</f>
        <v>0</v>
      </c>
      <c r="C73" s="60">
        <f>'STUDENT-LIST'!C98</f>
        <v>0</v>
      </c>
      <c r="D73" s="66">
        <v>0</v>
      </c>
      <c r="E73" s="66">
        <v>0</v>
      </c>
      <c r="F73" s="66">
        <v>0</v>
      </c>
      <c r="G73" s="66">
        <v>0</v>
      </c>
      <c r="H73" s="66">
        <v>0</v>
      </c>
      <c r="I73" s="66">
        <v>0</v>
      </c>
      <c r="J73" s="66">
        <v>0</v>
      </c>
      <c r="K73" s="66">
        <v>0</v>
      </c>
      <c r="L73" s="66">
        <v>0</v>
      </c>
      <c r="M73" s="66">
        <v>0</v>
      </c>
      <c r="N73" s="66">
        <v>0</v>
      </c>
      <c r="O73" s="66">
        <v>0</v>
      </c>
      <c r="P73" s="66">
        <v>0</v>
      </c>
      <c r="Q73" s="66">
        <v>0</v>
      </c>
      <c r="R73" s="66">
        <v>0</v>
      </c>
      <c r="S73" s="66">
        <v>0</v>
      </c>
      <c r="T73" s="66">
        <v>0</v>
      </c>
      <c r="U73" s="66">
        <v>0</v>
      </c>
      <c r="V73" s="66">
        <v>0</v>
      </c>
      <c r="W73" s="66">
        <v>0</v>
      </c>
      <c r="X73" s="66">
        <v>0</v>
      </c>
      <c r="Y73" s="66">
        <v>0</v>
      </c>
    </row>
    <row r="75" spans="1:25" ht="18" customHeight="1">
      <c r="C75" s="470" t="s">
        <v>449</v>
      </c>
      <c r="D75" s="470"/>
      <c r="E75" s="470"/>
      <c r="F75" s="470"/>
      <c r="G75" s="470"/>
      <c r="H75" s="470"/>
      <c r="I75" s="470"/>
      <c r="J75" s="470"/>
      <c r="K75" s="470"/>
      <c r="L75" s="470"/>
      <c r="M75" s="470"/>
      <c r="N75" s="470"/>
      <c r="O75" s="470"/>
      <c r="P75" s="470"/>
      <c r="Q75" s="470"/>
      <c r="R75" s="470"/>
      <c r="S75" s="470"/>
      <c r="T75" s="470"/>
      <c r="U75" s="470"/>
      <c r="V75" s="470"/>
      <c r="W75" s="470"/>
      <c r="X75" s="470"/>
      <c r="Y75" s="470"/>
    </row>
    <row r="76" spans="1:25" ht="18">
      <c r="C76" s="69"/>
      <c r="D76" s="70"/>
      <c r="E76" s="70"/>
      <c r="F76" s="70"/>
      <c r="G76" s="70"/>
      <c r="H76" s="70"/>
      <c r="I76" s="70"/>
      <c r="J76" s="70"/>
      <c r="K76" s="70"/>
      <c r="L76" s="70"/>
      <c r="M76" s="70"/>
      <c r="N76" s="70"/>
      <c r="O76" s="70"/>
      <c r="P76" s="70"/>
      <c r="Q76" s="70"/>
      <c r="R76" s="70"/>
      <c r="S76" s="70"/>
      <c r="T76" s="70"/>
      <c r="U76" s="70"/>
      <c r="V76" s="70"/>
      <c r="W76" s="70"/>
      <c r="X76" s="70"/>
      <c r="Y76" s="70"/>
    </row>
    <row r="77" spans="1:25" ht="18">
      <c r="C77" s="69"/>
      <c r="D77" s="70"/>
      <c r="E77" s="70"/>
      <c r="F77" s="70"/>
      <c r="G77" s="70"/>
      <c r="H77" s="70"/>
      <c r="I77" s="70"/>
      <c r="J77" s="70"/>
      <c r="K77" s="70"/>
      <c r="L77" s="70"/>
      <c r="M77" s="70"/>
      <c r="N77" s="70"/>
      <c r="O77" s="70"/>
      <c r="P77" s="70"/>
      <c r="Q77" s="70"/>
      <c r="R77" s="70"/>
      <c r="S77" s="70"/>
      <c r="T77" s="70"/>
      <c r="U77" s="70"/>
      <c r="V77" s="70"/>
      <c r="W77" s="70"/>
      <c r="X77" s="70"/>
      <c r="Y77" s="70"/>
    </row>
    <row r="78" spans="1:25" ht="18">
      <c r="C78" s="69"/>
      <c r="D78" s="70"/>
      <c r="E78" s="70"/>
      <c r="F78" s="70"/>
      <c r="G78" s="70"/>
      <c r="H78" s="70"/>
      <c r="I78" s="70"/>
      <c r="J78" s="70"/>
      <c r="K78" s="70"/>
      <c r="L78" s="70"/>
      <c r="M78" s="70"/>
      <c r="N78" s="70"/>
      <c r="O78" s="70"/>
      <c r="P78" s="70"/>
      <c r="Q78" s="70"/>
      <c r="R78" s="70"/>
      <c r="S78" s="70"/>
      <c r="T78" s="70"/>
      <c r="U78" s="70"/>
      <c r="V78" s="70"/>
      <c r="W78" s="70"/>
      <c r="X78" s="70"/>
      <c r="Y78" s="70"/>
    </row>
    <row r="79" spans="1:25" ht="18">
      <c r="C79" s="69"/>
      <c r="D79" s="70"/>
      <c r="E79" s="70"/>
      <c r="F79" s="70"/>
      <c r="G79" s="70"/>
      <c r="H79" s="70"/>
      <c r="I79" s="70"/>
      <c r="J79" s="70"/>
      <c r="K79" s="70"/>
      <c r="L79" s="70"/>
      <c r="M79" s="70"/>
      <c r="N79" s="70"/>
      <c r="O79" s="70"/>
      <c r="P79" s="70"/>
      <c r="Q79" s="70"/>
      <c r="R79" s="70"/>
      <c r="S79" s="70"/>
      <c r="T79" s="70"/>
      <c r="U79" s="70"/>
      <c r="V79" s="70"/>
      <c r="W79" s="70"/>
      <c r="X79" s="70"/>
      <c r="Y79" s="70"/>
    </row>
    <row r="80" spans="1:25" ht="18">
      <c r="C80" s="69"/>
      <c r="D80" s="70"/>
      <c r="E80" s="70"/>
      <c r="F80" s="70"/>
      <c r="G80" s="70"/>
      <c r="H80" s="70"/>
      <c r="I80" s="70"/>
      <c r="J80" s="70"/>
      <c r="K80" s="70"/>
      <c r="L80" s="70"/>
      <c r="M80" s="70"/>
      <c r="N80" s="70"/>
      <c r="O80" s="70"/>
      <c r="P80" s="70"/>
      <c r="Q80" s="70"/>
      <c r="R80" s="70"/>
      <c r="S80" s="70"/>
      <c r="T80" s="70"/>
      <c r="U80" s="70"/>
      <c r="V80" s="70"/>
      <c r="W80" s="70"/>
      <c r="X80" s="70"/>
      <c r="Y80" s="70"/>
    </row>
    <row r="81" spans="1:25" ht="18">
      <c r="C81" s="69"/>
      <c r="D81" s="70"/>
      <c r="E81" s="70"/>
      <c r="F81" s="70"/>
      <c r="G81" s="70"/>
      <c r="H81" s="70"/>
      <c r="I81" s="70"/>
      <c r="J81" s="70"/>
      <c r="K81" s="70"/>
      <c r="L81" s="70"/>
      <c r="M81" s="70"/>
      <c r="N81" s="70"/>
      <c r="O81" s="70"/>
      <c r="P81" s="70"/>
      <c r="Q81" s="70"/>
      <c r="R81" s="70"/>
      <c r="S81" s="70"/>
      <c r="T81" s="70"/>
      <c r="U81" s="70"/>
      <c r="V81" s="70"/>
      <c r="W81" s="70"/>
      <c r="X81" s="70"/>
      <c r="Y81" s="70"/>
    </row>
    <row r="82" spans="1:25" ht="18">
      <c r="C82" s="69"/>
      <c r="D82" s="70"/>
      <c r="E82" s="70"/>
      <c r="F82" s="70"/>
      <c r="G82" s="70"/>
      <c r="H82" s="70"/>
      <c r="I82" s="70"/>
      <c r="J82" s="70"/>
      <c r="K82" s="70"/>
      <c r="L82" s="70"/>
      <c r="M82" s="70"/>
      <c r="N82" s="70"/>
      <c r="O82" s="70"/>
      <c r="P82" s="70"/>
      <c r="Q82" s="70"/>
      <c r="R82" s="70"/>
      <c r="S82" s="70"/>
      <c r="T82" s="70"/>
      <c r="U82" s="70"/>
      <c r="V82" s="70"/>
      <c r="W82" s="70"/>
      <c r="X82" s="70"/>
      <c r="Y82" s="70"/>
    </row>
    <row r="83" spans="1:25" s="59" customFormat="1" ht="18" customHeight="1">
      <c r="A83" s="471"/>
      <c r="B83" s="471"/>
      <c r="C83" s="471"/>
      <c r="D83" s="471"/>
      <c r="E83" s="471"/>
      <c r="F83" s="471"/>
      <c r="G83" s="471"/>
      <c r="H83" s="471"/>
      <c r="I83" s="471"/>
      <c r="J83" s="471"/>
      <c r="K83" s="471"/>
      <c r="L83" s="80"/>
      <c r="M83" s="80"/>
      <c r="N83" s="80"/>
      <c r="O83" s="80"/>
      <c r="P83" s="80"/>
      <c r="Q83" s="80"/>
      <c r="R83" s="80"/>
      <c r="S83" s="80"/>
      <c r="T83" s="80"/>
      <c r="U83" s="80"/>
      <c r="V83" s="80"/>
      <c r="W83" s="80"/>
      <c r="X83" s="80"/>
      <c r="Y83" s="80"/>
    </row>
    <row r="84" spans="1:25" s="59" customFormat="1" ht="15.75" customHeight="1">
      <c r="A84" s="467" t="s">
        <v>450</v>
      </c>
      <c r="B84" s="467"/>
      <c r="C84" s="467"/>
      <c r="D84" s="467"/>
      <c r="E84" s="467"/>
      <c r="F84" s="467"/>
      <c r="G84" s="467"/>
      <c r="H84" s="467"/>
      <c r="I84" s="467"/>
      <c r="J84" s="467"/>
      <c r="K84" s="467"/>
      <c r="L84" s="80"/>
      <c r="M84" s="80"/>
      <c r="N84" s="80"/>
      <c r="O84" s="80"/>
      <c r="P84" s="80"/>
      <c r="Q84" s="80"/>
      <c r="R84" s="80"/>
      <c r="S84" s="80"/>
      <c r="T84" s="80"/>
      <c r="U84" s="80"/>
      <c r="V84" s="80"/>
      <c r="W84" s="80"/>
      <c r="X84" s="80"/>
      <c r="Y84" s="80"/>
    </row>
    <row r="85" spans="1:25" s="59" customFormat="1" ht="15.75" customHeight="1">
      <c r="A85" s="467" t="s">
        <v>451</v>
      </c>
      <c r="B85" s="467"/>
      <c r="C85" s="467"/>
      <c r="D85" s="467"/>
      <c r="E85" s="467"/>
      <c r="F85" s="467"/>
      <c r="G85" s="467"/>
      <c r="H85" s="467"/>
      <c r="I85" s="467"/>
      <c r="J85" s="467"/>
      <c r="K85" s="467"/>
      <c r="L85" s="80"/>
      <c r="M85" s="80"/>
      <c r="N85" s="80"/>
      <c r="O85" s="80"/>
      <c r="P85" s="80"/>
      <c r="Q85" s="80"/>
      <c r="R85" s="80"/>
      <c r="S85" s="80"/>
      <c r="T85" s="80"/>
      <c r="U85" s="80"/>
      <c r="V85" s="80"/>
      <c r="W85" s="80"/>
      <c r="X85" s="80"/>
      <c r="Y85" s="80"/>
    </row>
    <row r="86" spans="1:25" s="59" customFormat="1" ht="15.75" customHeight="1">
      <c r="A86" s="467" t="s">
        <v>452</v>
      </c>
      <c r="B86" s="467"/>
      <c r="C86" s="467"/>
      <c r="D86" s="467"/>
      <c r="E86" s="467"/>
      <c r="F86" s="467"/>
      <c r="G86" s="467"/>
      <c r="H86" s="467"/>
      <c r="I86" s="467"/>
      <c r="J86" s="467"/>
      <c r="K86" s="467"/>
      <c r="L86" s="80"/>
      <c r="M86" s="80"/>
      <c r="N86" s="80"/>
      <c r="O86" s="80"/>
      <c r="P86" s="80"/>
      <c r="Q86" s="80"/>
      <c r="R86" s="80"/>
      <c r="S86" s="80"/>
      <c r="T86" s="80"/>
      <c r="U86" s="80"/>
      <c r="V86" s="80"/>
      <c r="W86" s="80"/>
      <c r="X86" s="80"/>
      <c r="Y86" s="80"/>
    </row>
    <row r="87" spans="1:25" s="59" customFormat="1" ht="18.75" customHeight="1">
      <c r="A87" s="467" t="s">
        <v>463</v>
      </c>
      <c r="B87" s="467"/>
      <c r="C87" s="467"/>
      <c r="D87" s="467"/>
      <c r="E87" s="467"/>
      <c r="F87" s="467"/>
      <c r="G87" s="467"/>
      <c r="H87" s="467"/>
      <c r="I87" s="467"/>
      <c r="J87" s="467"/>
      <c r="K87" s="467"/>
      <c r="L87" s="80"/>
      <c r="M87" s="80"/>
      <c r="N87" s="80"/>
      <c r="O87" s="80"/>
      <c r="P87" s="80"/>
      <c r="Q87" s="80"/>
      <c r="R87" s="80"/>
      <c r="S87" s="80"/>
      <c r="T87" s="80"/>
      <c r="U87" s="80"/>
      <c r="V87" s="80"/>
      <c r="W87" s="80"/>
      <c r="X87" s="80"/>
      <c r="Y87" s="80"/>
    </row>
    <row r="88" spans="1:25" s="59" customFormat="1" ht="12.75" customHeight="1">
      <c r="A88" s="467" t="s">
        <v>454</v>
      </c>
      <c r="B88" s="467"/>
      <c r="C88" s="467"/>
      <c r="D88" s="467"/>
      <c r="E88" s="467"/>
      <c r="F88" s="467"/>
      <c r="G88" s="467"/>
      <c r="H88" s="467"/>
      <c r="I88" s="467"/>
      <c r="J88" s="467"/>
      <c r="K88" s="467"/>
      <c r="L88" s="80"/>
      <c r="M88" s="80"/>
      <c r="N88" s="80"/>
      <c r="O88" s="80"/>
      <c r="P88" s="80"/>
      <c r="Q88" s="80"/>
      <c r="R88" s="80"/>
      <c r="S88" s="80"/>
      <c r="T88" s="80"/>
      <c r="U88" s="80"/>
      <c r="V88" s="80"/>
      <c r="W88" s="80"/>
      <c r="X88" s="80"/>
      <c r="Y88" s="80"/>
    </row>
    <row r="89" spans="1:25" s="59" customFormat="1" ht="18.75" customHeight="1">
      <c r="A89" s="467" t="s">
        <v>455</v>
      </c>
      <c r="B89" s="467"/>
      <c r="C89" s="467"/>
      <c r="D89" s="467"/>
      <c r="E89" s="467"/>
      <c r="F89" s="467"/>
      <c r="G89" s="467"/>
      <c r="H89" s="467"/>
      <c r="I89" s="467"/>
      <c r="J89" s="467"/>
      <c r="K89" s="467"/>
      <c r="L89" s="80"/>
      <c r="M89" s="80"/>
      <c r="N89" s="80"/>
      <c r="O89" s="80"/>
      <c r="P89" s="80"/>
      <c r="Q89" s="80"/>
      <c r="R89" s="80"/>
      <c r="S89" s="80"/>
      <c r="T89" s="80"/>
      <c r="U89" s="80"/>
      <c r="V89" s="80"/>
      <c r="W89" s="80"/>
      <c r="X89" s="80"/>
      <c r="Y89" s="80"/>
    </row>
    <row r="90" spans="1:25" s="59" customFormat="1" ht="30.75" customHeight="1">
      <c r="A90" s="466" t="str">
        <f>"Name of the Program: "&amp;'STUDENT-LIST'!E44</f>
        <v>Name of the Program: COMPUTER SCIENCE &amp; ENGINEERING</v>
      </c>
      <c r="B90" s="466"/>
      <c r="C90" s="466"/>
      <c r="D90" s="466"/>
      <c r="E90" s="466"/>
      <c r="F90" s="466"/>
      <c r="G90" s="466" t="str">
        <f>"Semester: "&amp;'STUDENT-LIST'!E43</f>
        <v>Semester: III SEM DCS</v>
      </c>
      <c r="H90" s="466"/>
      <c r="I90" s="466"/>
      <c r="J90" s="466"/>
      <c r="K90" s="466"/>
      <c r="L90" s="80"/>
      <c r="M90" s="80"/>
      <c r="N90" s="80"/>
      <c r="O90" s="80"/>
      <c r="P90" s="80"/>
      <c r="Q90" s="80"/>
      <c r="R90" s="80"/>
      <c r="S90" s="80"/>
      <c r="T90" s="80"/>
      <c r="U90" s="80"/>
      <c r="V90" s="80"/>
      <c r="W90" s="80"/>
      <c r="X90" s="80"/>
      <c r="Y90" s="80"/>
    </row>
    <row r="91" spans="1:25" s="59" customFormat="1" ht="32.25" customHeight="1">
      <c r="A91" s="466" t="str">
        <f>"Course Name &amp; Code: "&amp;'STUDENT-LIST'!E45</f>
        <v>Course Name &amp; Code: IT SKILLS- 15CS20</v>
      </c>
      <c r="B91" s="466"/>
      <c r="C91" s="466"/>
      <c r="D91" s="466"/>
      <c r="E91" s="466"/>
      <c r="F91" s="466"/>
      <c r="G91" s="466" t="str">
        <f>"Name of the faculty: "&amp;'STUDENT-LIST'!E46</f>
        <v>Name of the faculty: HAMEESH</v>
      </c>
      <c r="H91" s="466"/>
      <c r="I91" s="466"/>
      <c r="J91" s="466"/>
      <c r="K91" s="466"/>
      <c r="L91" s="80"/>
      <c r="M91" s="80"/>
      <c r="N91" s="80"/>
      <c r="O91" s="80"/>
      <c r="P91" s="80"/>
      <c r="Q91" s="80"/>
      <c r="R91" s="80"/>
      <c r="S91" s="80"/>
      <c r="T91" s="80"/>
      <c r="U91" s="80"/>
      <c r="V91" s="80"/>
      <c r="W91" s="80"/>
      <c r="X91" s="80"/>
      <c r="Y91" s="80"/>
    </row>
    <row r="92" spans="1:25" s="59" customFormat="1" ht="29.25" customHeight="1">
      <c r="A92" s="466" t="s">
        <v>456</v>
      </c>
      <c r="B92" s="466"/>
      <c r="C92" s="71">
        <f>COUNTIF(D4:D73,"&lt;&gt;0")</f>
        <v>1</v>
      </c>
      <c r="D92" s="467"/>
      <c r="E92" s="467"/>
      <c r="F92" s="467"/>
      <c r="G92" s="467"/>
      <c r="H92" s="467"/>
      <c r="I92" s="467"/>
      <c r="J92" s="467"/>
      <c r="K92" s="467"/>
      <c r="L92" s="80"/>
      <c r="M92" s="80"/>
      <c r="N92" s="80"/>
      <c r="O92" s="80"/>
      <c r="P92" s="80"/>
      <c r="Q92" s="80"/>
      <c r="R92" s="80"/>
      <c r="S92" s="80"/>
      <c r="T92" s="80"/>
      <c r="U92" s="80"/>
      <c r="V92" s="80"/>
      <c r="W92" s="80"/>
      <c r="X92" s="80"/>
      <c r="Y92" s="80"/>
    </row>
    <row r="93" spans="1:25" s="59" customFormat="1" ht="18" customHeight="1">
      <c r="A93" s="467" t="str">
        <f>"END – SEMESTER FEED BACK ANALYSIS – CONSOLIDATED - "&amp;'STUDENT-LIST'!E47</f>
        <v>END – SEMESTER FEED BACK ANALYSIS – CONSOLIDATED - 2020-21 (ODD)</v>
      </c>
      <c r="B93" s="467"/>
      <c r="C93" s="467"/>
      <c r="D93" s="467"/>
      <c r="E93" s="467"/>
      <c r="F93" s="467"/>
      <c r="G93" s="467"/>
      <c r="H93" s="467"/>
      <c r="I93" s="467"/>
      <c r="J93" s="467"/>
      <c r="K93" s="467"/>
      <c r="L93" s="80"/>
      <c r="M93" s="80"/>
      <c r="N93" s="80"/>
      <c r="O93" s="80"/>
      <c r="P93" s="80"/>
      <c r="Q93" s="80"/>
      <c r="R93" s="80"/>
      <c r="S93" s="80"/>
      <c r="T93" s="80"/>
      <c r="U93" s="80"/>
      <c r="V93" s="80"/>
      <c r="W93" s="80"/>
      <c r="X93" s="80"/>
      <c r="Y93" s="80"/>
    </row>
    <row r="94" spans="1:25" s="59" customFormat="1" ht="41.25" customHeight="1">
      <c r="A94" s="468" t="s">
        <v>457</v>
      </c>
      <c r="B94" s="468"/>
      <c r="C94" s="468"/>
      <c r="D94" s="468"/>
      <c r="E94" s="72">
        <v>1</v>
      </c>
      <c r="F94" s="72">
        <v>2</v>
      </c>
      <c r="G94" s="72">
        <v>3</v>
      </c>
      <c r="H94" s="72">
        <v>4</v>
      </c>
      <c r="I94" s="72">
        <v>5</v>
      </c>
      <c r="J94" s="81" t="s">
        <v>458</v>
      </c>
      <c r="K94" s="81" t="s">
        <v>459</v>
      </c>
      <c r="L94" s="80"/>
      <c r="M94" s="80"/>
      <c r="N94" s="80"/>
      <c r="O94" s="80"/>
      <c r="P94" s="80"/>
      <c r="Q94" s="80"/>
      <c r="R94" s="80"/>
      <c r="S94" s="80"/>
      <c r="T94" s="80"/>
      <c r="U94" s="80"/>
      <c r="V94" s="80"/>
      <c r="W94" s="80"/>
      <c r="X94" s="80"/>
      <c r="Y94" s="80"/>
    </row>
    <row r="95" spans="1:25" s="59" customFormat="1" ht="15.75" customHeight="1">
      <c r="A95" s="468" t="s">
        <v>423</v>
      </c>
      <c r="B95" s="468"/>
      <c r="C95" s="468"/>
      <c r="D95" s="468"/>
      <c r="E95" s="73"/>
      <c r="F95" s="73"/>
      <c r="G95" s="73"/>
      <c r="H95" s="73"/>
      <c r="I95" s="73"/>
      <c r="J95" s="73"/>
      <c r="K95" s="73"/>
      <c r="L95" s="80"/>
      <c r="M95" s="80"/>
      <c r="N95" s="80"/>
      <c r="O95" s="80"/>
      <c r="P95" s="80"/>
      <c r="Q95" s="80"/>
      <c r="R95" s="80"/>
      <c r="S95" s="80"/>
      <c r="T95" s="80"/>
      <c r="U95" s="80"/>
      <c r="V95" s="80"/>
      <c r="W95" s="80"/>
      <c r="X95" s="80"/>
      <c r="Y95" s="80"/>
    </row>
    <row r="96" spans="1:25" s="59" customFormat="1" ht="32.25" customHeight="1">
      <c r="A96" s="74">
        <v>1</v>
      </c>
      <c r="B96" s="459" t="s">
        <v>426</v>
      </c>
      <c r="C96" s="459"/>
      <c r="D96" s="459"/>
      <c r="E96" s="75">
        <f>COUNTIF($D$4:$D$73,E94)</f>
        <v>0</v>
      </c>
      <c r="F96" s="75">
        <f>COUNTIF($D$4:$D$73,F94)</f>
        <v>0</v>
      </c>
      <c r="G96" s="75">
        <f>COUNTIF($D$4:$D$73,G94)</f>
        <v>0</v>
      </c>
      <c r="H96" s="75">
        <f>COUNTIF($D$4:$D$73,H94)</f>
        <v>0</v>
      </c>
      <c r="I96" s="75">
        <f>COUNTIF($D$4:$D$73,I94)</f>
        <v>1</v>
      </c>
      <c r="J96" s="82">
        <f t="shared" ref="J96:J102" si="0">100*((E96*$E$94)+(F96*$F$94)+(G96*$G$94)+(H96*$H$94)+(I96*$I$94))/(5*$C$92)</f>
        <v>100</v>
      </c>
      <c r="K96" s="83" t="str">
        <f t="shared" ref="K96:K103" si="1">IF(J96&gt;=80,"H",IF(J96&gt;=70,"M",IF(J96&gt;=60,"L","NS")))</f>
        <v>H</v>
      </c>
      <c r="L96" s="80"/>
      <c r="M96" s="80"/>
      <c r="N96" s="80"/>
      <c r="O96" s="80"/>
      <c r="P96" s="80"/>
      <c r="Q96" s="80"/>
      <c r="R96" s="80"/>
      <c r="S96" s="80"/>
      <c r="T96" s="80"/>
      <c r="U96" s="80"/>
      <c r="V96" s="80"/>
      <c r="W96" s="80"/>
      <c r="X96" s="80"/>
      <c r="Y96" s="80"/>
    </row>
    <row r="97" spans="1:25" s="59" customFormat="1" ht="15.75" customHeight="1">
      <c r="A97" s="74">
        <v>2</v>
      </c>
      <c r="B97" s="459" t="s">
        <v>427</v>
      </c>
      <c r="C97" s="459"/>
      <c r="D97" s="459"/>
      <c r="E97" s="75">
        <f>COUNTIF($E$4:$E$73,E94)</f>
        <v>0</v>
      </c>
      <c r="F97" s="75">
        <f>COUNTIF($E$4:$E$73,F94)</f>
        <v>0</v>
      </c>
      <c r="G97" s="75">
        <f>COUNTIF($E$4:$E$73,G94)</f>
        <v>0</v>
      </c>
      <c r="H97" s="75">
        <f>COUNTIF($E$4:$E$73,H94)</f>
        <v>0</v>
      </c>
      <c r="I97" s="75">
        <f>COUNTIF($E$4:$E$73,I94)</f>
        <v>1</v>
      </c>
      <c r="J97" s="82">
        <f t="shared" si="0"/>
        <v>100</v>
      </c>
      <c r="K97" s="83" t="str">
        <f t="shared" si="1"/>
        <v>H</v>
      </c>
      <c r="L97" s="80"/>
      <c r="M97" s="80"/>
      <c r="N97" s="80"/>
      <c r="O97" s="80"/>
      <c r="P97" s="80"/>
      <c r="Q97" s="80"/>
      <c r="R97" s="80"/>
      <c r="S97" s="80"/>
      <c r="T97" s="80"/>
      <c r="U97" s="80"/>
      <c r="V97" s="80"/>
      <c r="W97" s="80"/>
      <c r="X97" s="80"/>
      <c r="Y97" s="80"/>
    </row>
    <row r="98" spans="1:25" s="59" customFormat="1" ht="30" customHeight="1">
      <c r="A98" s="74">
        <v>3</v>
      </c>
      <c r="B98" s="459" t="s">
        <v>428</v>
      </c>
      <c r="C98" s="459"/>
      <c r="D98" s="459"/>
      <c r="E98" s="75">
        <f>COUNTIF($F$4:$F$73,E94)</f>
        <v>0</v>
      </c>
      <c r="F98" s="75">
        <f>COUNTIF($F$4:$F$73,F94)</f>
        <v>0</v>
      </c>
      <c r="G98" s="75">
        <f>COUNTIF($F$4:$F$73,G94)</f>
        <v>0</v>
      </c>
      <c r="H98" s="75">
        <f>COUNTIF($F$4:$F$73,H94)</f>
        <v>0</v>
      </c>
      <c r="I98" s="75">
        <f>COUNTIF($F$4:$F$73,I94)</f>
        <v>1</v>
      </c>
      <c r="J98" s="82">
        <f t="shared" si="0"/>
        <v>100</v>
      </c>
      <c r="K98" s="83" t="str">
        <f t="shared" si="1"/>
        <v>H</v>
      </c>
      <c r="L98" s="80"/>
      <c r="M98" s="80"/>
      <c r="N98" s="80"/>
      <c r="O98" s="80"/>
      <c r="P98" s="80"/>
      <c r="Q98" s="80"/>
      <c r="R98" s="80"/>
      <c r="S98" s="80"/>
      <c r="T98" s="80"/>
      <c r="U98" s="80"/>
      <c r="V98" s="80"/>
      <c r="W98" s="80"/>
      <c r="X98" s="80"/>
      <c r="Y98" s="80"/>
    </row>
    <row r="99" spans="1:25" s="59" customFormat="1" ht="18.75" customHeight="1">
      <c r="A99" s="74">
        <v>4</v>
      </c>
      <c r="B99" s="459" t="s">
        <v>429</v>
      </c>
      <c r="C99" s="459"/>
      <c r="D99" s="459"/>
      <c r="E99" s="75">
        <f>COUNTIF($G$4:$G$73,E94)</f>
        <v>0</v>
      </c>
      <c r="F99" s="75">
        <f>COUNTIF($G$4:$G$73,F94)</f>
        <v>0</v>
      </c>
      <c r="G99" s="75">
        <f>COUNTIF($G$4:$G$73,G94)</f>
        <v>0</v>
      </c>
      <c r="H99" s="75">
        <f>COUNTIF($G$4:$G$73,H94)</f>
        <v>0</v>
      </c>
      <c r="I99" s="75">
        <f>COUNTIF($G$4:$G$73,I94)</f>
        <v>1</v>
      </c>
      <c r="J99" s="82">
        <f t="shared" si="0"/>
        <v>100</v>
      </c>
      <c r="K99" s="83" t="str">
        <f t="shared" si="1"/>
        <v>H</v>
      </c>
      <c r="L99" s="80"/>
      <c r="M99" s="80"/>
      <c r="N99" s="80"/>
      <c r="O99" s="80"/>
      <c r="P99" s="80"/>
      <c r="Q99" s="80"/>
      <c r="R99" s="80"/>
      <c r="S99" s="80"/>
      <c r="T99" s="80"/>
      <c r="U99" s="80"/>
      <c r="V99" s="80"/>
      <c r="W99" s="80"/>
      <c r="X99" s="80"/>
      <c r="Y99" s="80"/>
    </row>
    <row r="100" spans="1:25" s="59" customFormat="1" ht="31.5" customHeight="1">
      <c r="A100" s="74">
        <v>5</v>
      </c>
      <c r="B100" s="459" t="s">
        <v>430</v>
      </c>
      <c r="C100" s="459"/>
      <c r="D100" s="459"/>
      <c r="E100" s="75">
        <f>COUNTIF($H$4:$H$73,E94)</f>
        <v>0</v>
      </c>
      <c r="F100" s="75">
        <f>COUNTIF($H$4:$H$73,F94)</f>
        <v>0</v>
      </c>
      <c r="G100" s="75">
        <f>COUNTIF($H$4:$H$73,G94)</f>
        <v>0</v>
      </c>
      <c r="H100" s="75">
        <f>COUNTIF($H$4:$H$73,H94)</f>
        <v>0</v>
      </c>
      <c r="I100" s="75">
        <f>COUNTIF($H$4:$H$73,I94)</f>
        <v>1</v>
      </c>
      <c r="J100" s="82">
        <f t="shared" si="0"/>
        <v>100</v>
      </c>
      <c r="K100" s="83" t="str">
        <f t="shared" si="1"/>
        <v>H</v>
      </c>
      <c r="L100" s="80"/>
      <c r="M100" s="80"/>
      <c r="N100" s="80"/>
      <c r="O100" s="80"/>
      <c r="P100" s="80"/>
      <c r="Q100" s="80"/>
      <c r="R100" s="80"/>
      <c r="S100" s="80"/>
      <c r="T100" s="80"/>
      <c r="U100" s="80"/>
      <c r="V100" s="80"/>
      <c r="W100" s="80"/>
      <c r="X100" s="80"/>
      <c r="Y100" s="80"/>
    </row>
    <row r="101" spans="1:25" s="59" customFormat="1" ht="15.75" customHeight="1">
      <c r="A101" s="74">
        <v>6</v>
      </c>
      <c r="B101" s="459" t="s">
        <v>431</v>
      </c>
      <c r="C101" s="459"/>
      <c r="D101" s="459"/>
      <c r="E101" s="75">
        <f>COUNTIF($I$4:$I$73,E94)</f>
        <v>0</v>
      </c>
      <c r="F101" s="75">
        <f>COUNTIF($I$4:$I$73,F94)</f>
        <v>0</v>
      </c>
      <c r="G101" s="75">
        <f>COUNTIF($I$4:$I$73,G94)</f>
        <v>0</v>
      </c>
      <c r="H101" s="75">
        <f>COUNTIF($I$4:$I$73,H94)</f>
        <v>0</v>
      </c>
      <c r="I101" s="75">
        <f>COUNTIF($I$4:$I$73,I94)</f>
        <v>1</v>
      </c>
      <c r="J101" s="82">
        <f t="shared" si="0"/>
        <v>100</v>
      </c>
      <c r="K101" s="83" t="str">
        <f t="shared" si="1"/>
        <v>H</v>
      </c>
      <c r="L101" s="80"/>
      <c r="M101" s="80"/>
      <c r="N101" s="80"/>
      <c r="O101" s="80"/>
      <c r="P101" s="80"/>
      <c r="Q101" s="80"/>
      <c r="R101" s="80"/>
      <c r="S101" s="80"/>
      <c r="T101" s="80"/>
      <c r="U101" s="80"/>
      <c r="V101" s="80"/>
      <c r="W101" s="80"/>
      <c r="X101" s="80"/>
      <c r="Y101" s="80"/>
    </row>
    <row r="102" spans="1:25" s="59" customFormat="1" ht="15.75" customHeight="1">
      <c r="A102" s="74">
        <v>7</v>
      </c>
      <c r="B102" s="459" t="s">
        <v>432</v>
      </c>
      <c r="C102" s="459"/>
      <c r="D102" s="459"/>
      <c r="E102" s="75">
        <f>COUNTIF($J$4:$J$73,E94)</f>
        <v>0</v>
      </c>
      <c r="F102" s="75">
        <f>COUNTIF($J$4:$J$73,F94)</f>
        <v>0</v>
      </c>
      <c r="G102" s="75">
        <f>COUNTIF($J$4:$J$73,G94)</f>
        <v>0</v>
      </c>
      <c r="H102" s="75">
        <f>COUNTIF($J$4:$J$73,H94)</f>
        <v>0</v>
      </c>
      <c r="I102" s="75">
        <f>COUNTIF($J$4:$J$73,I94)</f>
        <v>1</v>
      </c>
      <c r="J102" s="82">
        <f t="shared" si="0"/>
        <v>100</v>
      </c>
      <c r="K102" s="83" t="str">
        <f t="shared" si="1"/>
        <v>H</v>
      </c>
      <c r="L102" s="80"/>
      <c r="M102" s="80"/>
      <c r="N102" s="80"/>
      <c r="O102" s="80"/>
      <c r="P102" s="80"/>
      <c r="Q102" s="80"/>
      <c r="R102" s="80"/>
      <c r="S102" s="80"/>
      <c r="T102" s="80"/>
      <c r="U102" s="80"/>
      <c r="V102" s="80"/>
      <c r="W102" s="80"/>
      <c r="X102" s="80"/>
      <c r="Y102" s="80"/>
    </row>
    <row r="103" spans="1:25" s="59" customFormat="1" ht="15.75" customHeight="1">
      <c r="A103" s="74"/>
      <c r="B103" s="459"/>
      <c r="C103" s="459"/>
      <c r="D103" s="459"/>
      <c r="E103" s="76">
        <f>SUM(E96:E102)</f>
        <v>0</v>
      </c>
      <c r="F103" s="76">
        <f>SUM(F96:F102)</f>
        <v>0</v>
      </c>
      <c r="G103" s="76">
        <f>SUM(G96:G102)</f>
        <v>0</v>
      </c>
      <c r="H103" s="76">
        <f>SUM(H96:H102)</f>
        <v>0</v>
      </c>
      <c r="I103" s="76">
        <f>SUM(I96:I102)</f>
        <v>7</v>
      </c>
      <c r="J103" s="83">
        <f>AVERAGE(J96:J102)</f>
        <v>100</v>
      </c>
      <c r="K103" s="83" t="str">
        <f t="shared" si="1"/>
        <v>H</v>
      </c>
      <c r="L103" s="80"/>
      <c r="M103" s="80"/>
      <c r="N103" s="80"/>
      <c r="O103" s="80"/>
      <c r="P103" s="80"/>
      <c r="Q103" s="80"/>
      <c r="R103" s="80"/>
      <c r="S103" s="80"/>
      <c r="T103" s="80"/>
      <c r="U103" s="80"/>
      <c r="V103" s="80"/>
      <c r="W103" s="80"/>
      <c r="X103" s="80"/>
      <c r="Y103" s="80"/>
    </row>
    <row r="104" spans="1:25" s="59" customFormat="1" ht="15.75" customHeight="1">
      <c r="A104" s="463" t="s">
        <v>424</v>
      </c>
      <c r="B104" s="463"/>
      <c r="C104" s="463"/>
      <c r="D104" s="463"/>
      <c r="E104" s="73"/>
      <c r="F104" s="73"/>
      <c r="G104" s="73"/>
      <c r="H104" s="73"/>
      <c r="I104" s="73"/>
      <c r="J104" s="73"/>
      <c r="K104" s="81"/>
      <c r="L104" s="80"/>
      <c r="M104" s="80"/>
      <c r="N104" s="80"/>
      <c r="O104" s="80"/>
      <c r="P104" s="80"/>
      <c r="Q104" s="80"/>
      <c r="R104" s="80"/>
      <c r="S104" s="80"/>
      <c r="T104" s="80"/>
      <c r="U104" s="80"/>
      <c r="V104" s="80"/>
      <c r="W104" s="80"/>
      <c r="X104" s="80"/>
      <c r="Y104" s="80"/>
    </row>
    <row r="105" spans="1:25" s="59" customFormat="1" ht="15.75" customHeight="1">
      <c r="A105" s="74">
        <v>1</v>
      </c>
      <c r="B105" s="459" t="s">
        <v>433</v>
      </c>
      <c r="C105" s="459"/>
      <c r="D105" s="459"/>
      <c r="E105" s="75">
        <f>COUNTIF($K$4:$K$73,E94)</f>
        <v>0</v>
      </c>
      <c r="F105" s="75">
        <f>COUNTIF($K$4:$K$73,F94)</f>
        <v>0</v>
      </c>
      <c r="G105" s="75">
        <f>COUNTIF($K$4:$K$73,G94)</f>
        <v>0</v>
      </c>
      <c r="H105" s="75">
        <f>COUNTIF($K$4:$K$73,H94)</f>
        <v>0</v>
      </c>
      <c r="I105" s="75">
        <f>COUNTIF($K$4:$K$73,I94)</f>
        <v>1</v>
      </c>
      <c r="J105" s="82">
        <f t="shared" ref="J105:J113" si="2">100*((E105*$E$94)+(F105*$F$94)+(G105*$G$94)+(H105*$H$94)+(I105*$I$94))/(5*$C$92)</f>
        <v>100</v>
      </c>
      <c r="K105" s="83" t="str">
        <f t="shared" ref="K105:K114" si="3">IF(J105&gt;=80,"H",IF(J105&gt;=70,"M",IF(J105&gt;=60,"L","NS")))</f>
        <v>H</v>
      </c>
      <c r="L105" s="80"/>
      <c r="M105" s="80"/>
      <c r="N105" s="80"/>
      <c r="O105" s="80"/>
      <c r="P105" s="80"/>
      <c r="Q105" s="80"/>
      <c r="R105" s="80"/>
      <c r="S105" s="80"/>
      <c r="T105" s="80"/>
      <c r="U105" s="80"/>
      <c r="V105" s="80"/>
      <c r="W105" s="80"/>
      <c r="X105" s="80"/>
      <c r="Y105" s="80"/>
    </row>
    <row r="106" spans="1:25" s="59" customFormat="1" ht="15.75" customHeight="1">
      <c r="A106" s="74">
        <v>2</v>
      </c>
      <c r="B106" s="464" t="s">
        <v>461</v>
      </c>
      <c r="C106" s="464"/>
      <c r="D106" s="464"/>
      <c r="E106" s="75">
        <f>COUNTIF($L$4:$L$73,E94)</f>
        <v>0</v>
      </c>
      <c r="F106" s="75">
        <f>COUNTIF($L$4:$L$73,F94)</f>
        <v>0</v>
      </c>
      <c r="G106" s="75">
        <f>COUNTIF($L$4:$L$73,G94)</f>
        <v>0</v>
      </c>
      <c r="H106" s="75">
        <f>COUNTIF($L$4:$L$73,H94)</f>
        <v>0</v>
      </c>
      <c r="I106" s="75">
        <f>COUNTIF($L$4:$L$73,I94)</f>
        <v>1</v>
      </c>
      <c r="J106" s="82">
        <f t="shared" si="2"/>
        <v>100</v>
      </c>
      <c r="K106" s="83" t="str">
        <f t="shared" si="3"/>
        <v>H</v>
      </c>
      <c r="L106" s="80"/>
      <c r="M106" s="80"/>
      <c r="N106" s="80"/>
      <c r="O106" s="80"/>
      <c r="P106" s="80"/>
      <c r="Q106" s="80"/>
      <c r="R106" s="80"/>
      <c r="S106" s="80"/>
      <c r="T106" s="80"/>
      <c r="U106" s="80"/>
      <c r="V106" s="80"/>
      <c r="W106" s="80"/>
      <c r="X106" s="80"/>
      <c r="Y106" s="80"/>
    </row>
    <row r="107" spans="1:25" s="59" customFormat="1" ht="15.75" customHeight="1">
      <c r="A107" s="74">
        <v>3</v>
      </c>
      <c r="B107" s="461" t="s">
        <v>435</v>
      </c>
      <c r="C107" s="461"/>
      <c r="D107" s="461"/>
      <c r="E107" s="75">
        <f>COUNTIF($M$4:$M$73,E94)</f>
        <v>0</v>
      </c>
      <c r="F107" s="75">
        <f>COUNTIF($M$4:$M$73,F94)</f>
        <v>0</v>
      </c>
      <c r="G107" s="75">
        <f>COUNTIF($M$4:$M$73,G94)</f>
        <v>0</v>
      </c>
      <c r="H107" s="75">
        <f>COUNTIF($M$4:$M$73,H94)</f>
        <v>0</v>
      </c>
      <c r="I107" s="75">
        <f>COUNTIF($M$4:$M$73,I94)</f>
        <v>1</v>
      </c>
      <c r="J107" s="82">
        <f t="shared" si="2"/>
        <v>100</v>
      </c>
      <c r="K107" s="83" t="str">
        <f t="shared" si="3"/>
        <v>H</v>
      </c>
      <c r="L107" s="80"/>
      <c r="M107" s="80"/>
      <c r="N107" s="80"/>
      <c r="O107" s="80"/>
      <c r="P107" s="80"/>
      <c r="Q107" s="80"/>
      <c r="R107" s="80"/>
      <c r="S107" s="80"/>
      <c r="T107" s="80"/>
      <c r="U107" s="80"/>
      <c r="V107" s="80"/>
      <c r="W107" s="80"/>
      <c r="X107" s="80"/>
      <c r="Y107" s="80"/>
    </row>
    <row r="108" spans="1:25" s="59" customFormat="1" ht="15.75" customHeight="1">
      <c r="A108" s="74">
        <v>4</v>
      </c>
      <c r="B108" s="461" t="s">
        <v>436</v>
      </c>
      <c r="C108" s="461"/>
      <c r="D108" s="461"/>
      <c r="E108" s="75">
        <f>COUNTIF($N$4:$N$73,E94)</f>
        <v>0</v>
      </c>
      <c r="F108" s="75">
        <f>COUNTIF($N$4:$N$73,F94)</f>
        <v>0</v>
      </c>
      <c r="G108" s="75">
        <f>COUNTIF($N$4:$N$73,G94)</f>
        <v>0</v>
      </c>
      <c r="H108" s="75">
        <f>COUNTIF($N$4:$N$73,H94)</f>
        <v>0</v>
      </c>
      <c r="I108" s="75">
        <f>COUNTIF($N$4:$N$73,I94)</f>
        <v>1</v>
      </c>
      <c r="J108" s="82">
        <f t="shared" si="2"/>
        <v>100</v>
      </c>
      <c r="K108" s="83" t="str">
        <f t="shared" si="3"/>
        <v>H</v>
      </c>
      <c r="L108" s="80"/>
      <c r="M108" s="80"/>
      <c r="N108" s="80"/>
      <c r="O108" s="80"/>
      <c r="P108" s="80"/>
      <c r="Q108" s="80"/>
      <c r="R108" s="80"/>
      <c r="S108" s="80"/>
      <c r="T108" s="80"/>
      <c r="U108" s="80"/>
      <c r="V108" s="80"/>
      <c r="W108" s="80"/>
      <c r="X108" s="80"/>
      <c r="Y108" s="80"/>
    </row>
    <row r="109" spans="1:25" s="59" customFormat="1" ht="33.75" customHeight="1">
      <c r="A109" s="74">
        <v>5</v>
      </c>
      <c r="B109" s="461" t="s">
        <v>437</v>
      </c>
      <c r="C109" s="461"/>
      <c r="D109" s="461"/>
      <c r="E109" s="75">
        <f>COUNTIF($O$4:$O$73,E94)</f>
        <v>0</v>
      </c>
      <c r="F109" s="75">
        <f>COUNTIF($O$4:$O$73,F94)</f>
        <v>0</v>
      </c>
      <c r="G109" s="75">
        <f>COUNTIF($O$4:$O$73,G94)</f>
        <v>0</v>
      </c>
      <c r="H109" s="75">
        <f>COUNTIF($O$4:$O$73,H94)</f>
        <v>0</v>
      </c>
      <c r="I109" s="75">
        <f>COUNTIF($O$4:$O$73,I94)</f>
        <v>1</v>
      </c>
      <c r="J109" s="82">
        <f t="shared" si="2"/>
        <v>100</v>
      </c>
      <c r="K109" s="83" t="str">
        <f t="shared" si="3"/>
        <v>H</v>
      </c>
      <c r="L109" s="80"/>
      <c r="M109" s="80"/>
      <c r="N109" s="80"/>
      <c r="O109" s="80"/>
      <c r="P109" s="80"/>
      <c r="Q109" s="80"/>
      <c r="R109" s="80"/>
      <c r="S109" s="80"/>
      <c r="T109" s="80"/>
      <c r="U109" s="80"/>
      <c r="V109" s="80"/>
      <c r="W109" s="80"/>
      <c r="X109" s="80"/>
      <c r="Y109" s="80"/>
    </row>
    <row r="110" spans="1:25" s="59" customFormat="1" ht="15.75" customHeight="1">
      <c r="A110" s="74">
        <v>6</v>
      </c>
      <c r="B110" s="461" t="s">
        <v>438</v>
      </c>
      <c r="C110" s="461"/>
      <c r="D110" s="461"/>
      <c r="E110" s="75">
        <f>COUNTIF($P$4:$P$73,E94)</f>
        <v>0</v>
      </c>
      <c r="F110" s="75">
        <f>COUNTIF($P$4:$P$73,F94)</f>
        <v>0</v>
      </c>
      <c r="G110" s="75">
        <f>COUNTIF($P$4:$P$73,G94)</f>
        <v>0</v>
      </c>
      <c r="H110" s="75">
        <f>COUNTIF($P$4:$P$73,H94)</f>
        <v>0</v>
      </c>
      <c r="I110" s="75">
        <f>COUNTIF($P$4:$P$73,I94)</f>
        <v>1</v>
      </c>
      <c r="J110" s="82">
        <f t="shared" si="2"/>
        <v>100</v>
      </c>
      <c r="K110" s="83" t="str">
        <f t="shared" si="3"/>
        <v>H</v>
      </c>
      <c r="L110" s="80"/>
      <c r="M110" s="80"/>
      <c r="N110" s="80"/>
      <c r="O110" s="80"/>
      <c r="P110" s="80"/>
      <c r="Q110" s="80"/>
      <c r="R110" s="80"/>
      <c r="S110" s="80"/>
      <c r="T110" s="80"/>
      <c r="U110" s="80"/>
      <c r="V110" s="80"/>
      <c r="W110" s="80"/>
      <c r="X110" s="80"/>
      <c r="Y110" s="80"/>
    </row>
    <row r="111" spans="1:25" s="59" customFormat="1" ht="30.75" customHeight="1">
      <c r="A111" s="74">
        <v>7</v>
      </c>
      <c r="B111" s="461" t="s">
        <v>439</v>
      </c>
      <c r="C111" s="461"/>
      <c r="D111" s="461"/>
      <c r="E111" s="75">
        <f>COUNTIF($Q$4:$Q$73,E94)</f>
        <v>0</v>
      </c>
      <c r="F111" s="75">
        <f>COUNTIF($Q$4:$Q$73,F94)</f>
        <v>0</v>
      </c>
      <c r="G111" s="75">
        <f>COUNTIF($Q$4:$Q$73,G94)</f>
        <v>0</v>
      </c>
      <c r="H111" s="75">
        <f>COUNTIF($Q$4:$Q$73,H94)</f>
        <v>0</v>
      </c>
      <c r="I111" s="75">
        <f>COUNTIF($Q$4:$Q$73,I94)</f>
        <v>1</v>
      </c>
      <c r="J111" s="82">
        <f t="shared" si="2"/>
        <v>100</v>
      </c>
      <c r="K111" s="83" t="str">
        <f t="shared" si="3"/>
        <v>H</v>
      </c>
      <c r="L111" s="80"/>
      <c r="M111" s="80"/>
      <c r="N111" s="80"/>
      <c r="O111" s="80"/>
      <c r="P111" s="80"/>
      <c r="Q111" s="80"/>
      <c r="R111" s="80"/>
      <c r="S111" s="80"/>
      <c r="T111" s="80"/>
      <c r="U111" s="80"/>
      <c r="V111" s="80"/>
      <c r="W111" s="80"/>
      <c r="X111" s="80"/>
      <c r="Y111" s="80"/>
    </row>
    <row r="112" spans="1:25" s="59" customFormat="1" ht="48" customHeight="1">
      <c r="A112" s="74">
        <v>8</v>
      </c>
      <c r="B112" s="461" t="s">
        <v>440</v>
      </c>
      <c r="C112" s="461"/>
      <c r="D112" s="461"/>
      <c r="E112" s="75">
        <f>COUNTIF($R$4:$R$73,E94)</f>
        <v>0</v>
      </c>
      <c r="F112" s="75">
        <f>COUNTIF($R$4:$R$73,F94)</f>
        <v>0</v>
      </c>
      <c r="G112" s="75">
        <f>COUNTIF($R$4:$R$73,G94)</f>
        <v>0</v>
      </c>
      <c r="H112" s="75">
        <f>COUNTIF($R$4:$R$73,H94)</f>
        <v>0</v>
      </c>
      <c r="I112" s="75">
        <f>COUNTIF($R$4:$R$73,I94)</f>
        <v>1</v>
      </c>
      <c r="J112" s="82">
        <f t="shared" si="2"/>
        <v>100</v>
      </c>
      <c r="K112" s="83" t="str">
        <f t="shared" si="3"/>
        <v>H</v>
      </c>
      <c r="L112" s="80"/>
      <c r="M112" s="80"/>
      <c r="N112" s="80"/>
      <c r="O112" s="80"/>
      <c r="P112" s="80"/>
      <c r="Q112" s="80"/>
      <c r="R112" s="80"/>
      <c r="S112" s="80"/>
      <c r="T112" s="80"/>
      <c r="U112" s="80"/>
      <c r="V112" s="80"/>
      <c r="W112" s="80"/>
      <c r="X112" s="80"/>
      <c r="Y112" s="80"/>
    </row>
    <row r="113" spans="1:25" s="59" customFormat="1" ht="51" customHeight="1">
      <c r="A113" s="74">
        <v>9</v>
      </c>
      <c r="B113" s="462" t="s">
        <v>441</v>
      </c>
      <c r="C113" s="462"/>
      <c r="D113" s="462"/>
      <c r="E113" s="75">
        <f>COUNTIF($S$4:$S$73,E94)</f>
        <v>0</v>
      </c>
      <c r="F113" s="75">
        <f>COUNTIF($S$4:$S$73,F94)</f>
        <v>0</v>
      </c>
      <c r="G113" s="75">
        <f>COUNTIF($S$4:$S$73,G94)</f>
        <v>0</v>
      </c>
      <c r="H113" s="75">
        <f>COUNTIF($S$4:$S$73,H94)</f>
        <v>0</v>
      </c>
      <c r="I113" s="75">
        <f>COUNTIF($S$4:$S$73,I94)</f>
        <v>1</v>
      </c>
      <c r="J113" s="82">
        <f t="shared" si="2"/>
        <v>100</v>
      </c>
      <c r="K113" s="83" t="str">
        <f t="shared" si="3"/>
        <v>H</v>
      </c>
      <c r="L113" s="80"/>
      <c r="M113" s="80"/>
      <c r="N113" s="80"/>
      <c r="O113" s="80"/>
      <c r="P113" s="80"/>
      <c r="Q113" s="80"/>
      <c r="R113" s="80"/>
      <c r="S113" s="80"/>
      <c r="T113" s="80"/>
      <c r="U113" s="80"/>
      <c r="V113" s="80"/>
      <c r="W113" s="80"/>
      <c r="X113" s="80"/>
      <c r="Y113" s="80"/>
    </row>
    <row r="114" spans="1:25" s="59" customFormat="1" ht="15.75" customHeight="1">
      <c r="A114" s="74"/>
      <c r="B114" s="462"/>
      <c r="C114" s="462"/>
      <c r="D114" s="462"/>
      <c r="E114" s="76">
        <f>SUM(E105:E113)</f>
        <v>0</v>
      </c>
      <c r="F114" s="76">
        <f>SUM(F105:F113)</f>
        <v>0</v>
      </c>
      <c r="G114" s="76">
        <f>SUM(G105:G113)</f>
        <v>0</v>
      </c>
      <c r="H114" s="76">
        <f>SUM(H105:H113)</f>
        <v>0</v>
      </c>
      <c r="I114" s="76">
        <f>SUM(I105:I113)</f>
        <v>9</v>
      </c>
      <c r="J114" s="83">
        <f>AVERAGE(J105:J113)</f>
        <v>100</v>
      </c>
      <c r="K114" s="83" t="str">
        <f t="shared" si="3"/>
        <v>H</v>
      </c>
      <c r="L114" s="80"/>
      <c r="M114" s="80"/>
      <c r="N114" s="80"/>
      <c r="O114" s="80"/>
      <c r="P114" s="80"/>
      <c r="Q114" s="80"/>
      <c r="R114" s="80"/>
      <c r="S114" s="80"/>
      <c r="T114" s="80"/>
      <c r="U114" s="80"/>
      <c r="V114" s="80"/>
      <c r="W114" s="80"/>
      <c r="X114" s="80"/>
      <c r="Y114" s="80"/>
    </row>
    <row r="115" spans="1:25" s="59" customFormat="1" ht="15.75" customHeight="1">
      <c r="A115" s="463" t="s">
        <v>425</v>
      </c>
      <c r="B115" s="463"/>
      <c r="C115" s="463"/>
      <c r="D115" s="463"/>
      <c r="E115" s="73"/>
      <c r="F115" s="73"/>
      <c r="G115" s="73"/>
      <c r="H115" s="73"/>
      <c r="I115" s="73"/>
      <c r="J115" s="73"/>
      <c r="K115" s="81"/>
      <c r="L115" s="80"/>
      <c r="M115" s="80"/>
      <c r="N115" s="80"/>
      <c r="O115" s="80"/>
      <c r="P115" s="80"/>
      <c r="Q115" s="80"/>
      <c r="R115" s="80"/>
      <c r="S115" s="80"/>
      <c r="T115" s="80"/>
      <c r="U115" s="80"/>
      <c r="V115" s="80"/>
      <c r="W115" s="80"/>
      <c r="X115" s="80"/>
      <c r="Y115" s="80"/>
    </row>
    <row r="116" spans="1:25" s="59" customFormat="1" ht="35.25" customHeight="1">
      <c r="A116" s="74">
        <v>1</v>
      </c>
      <c r="B116" s="459" t="s">
        <v>442</v>
      </c>
      <c r="C116" s="459"/>
      <c r="D116" s="459"/>
      <c r="E116" s="75">
        <f>COUNTIF($T$4:$T$73,E94)</f>
        <v>0</v>
      </c>
      <c r="F116" s="75">
        <f>COUNTIF($T$4:$T$73,F94)</f>
        <v>0</v>
      </c>
      <c r="G116" s="75">
        <f>COUNTIF($T$4:$T$73,G94)</f>
        <v>0</v>
      </c>
      <c r="H116" s="75">
        <f>COUNTIF($T$4:$T$73,H94)</f>
        <v>0</v>
      </c>
      <c r="I116" s="75">
        <f>COUNTIF($T$4:$T$73,I94)</f>
        <v>1</v>
      </c>
      <c r="J116" s="82">
        <f t="shared" ref="J116:J121" si="4">100*((E116*$E$94)+(F116*$F$94)+(G116*$G$94)+(H116*$H$94)+(I116*$I$94))/(5*$C$92)</f>
        <v>100</v>
      </c>
      <c r="K116" s="83" t="str">
        <f t="shared" ref="K116:K122" si="5">IF(J116&gt;=80,"H",IF(J116&gt;=70,"M",IF(J116&gt;=60,"L","NS")))</f>
        <v>H</v>
      </c>
      <c r="L116" s="80"/>
      <c r="M116" s="80"/>
      <c r="N116" s="80"/>
      <c r="O116" s="80"/>
      <c r="P116" s="80"/>
      <c r="Q116" s="80"/>
      <c r="R116" s="80"/>
      <c r="S116" s="80"/>
      <c r="T116" s="80"/>
      <c r="U116" s="80"/>
      <c r="V116" s="80"/>
      <c r="W116" s="80"/>
      <c r="X116" s="80"/>
      <c r="Y116" s="80"/>
    </row>
    <row r="117" spans="1:25" s="59" customFormat="1" ht="32.25" customHeight="1">
      <c r="A117" s="74">
        <v>2</v>
      </c>
      <c r="B117" s="459" t="s">
        <v>443</v>
      </c>
      <c r="C117" s="459"/>
      <c r="D117" s="459"/>
      <c r="E117" s="75">
        <f>COUNTIF($U$4:$U$73,E94)</f>
        <v>0</v>
      </c>
      <c r="F117" s="75">
        <f>COUNTIF($U$4:$U$73,F94)</f>
        <v>0</v>
      </c>
      <c r="G117" s="75">
        <f>COUNTIF($U$4:$U$73,G94)</f>
        <v>0</v>
      </c>
      <c r="H117" s="75">
        <f>COUNTIF($U$4:$U$73,H94)</f>
        <v>0</v>
      </c>
      <c r="I117" s="75">
        <f>COUNTIF($U$4:$U$73,I94)</f>
        <v>1</v>
      </c>
      <c r="J117" s="82">
        <f t="shared" si="4"/>
        <v>100</v>
      </c>
      <c r="K117" s="83" t="str">
        <f t="shared" si="5"/>
        <v>H</v>
      </c>
      <c r="L117" s="80"/>
      <c r="M117" s="80"/>
      <c r="N117" s="80"/>
      <c r="O117" s="80"/>
      <c r="P117" s="80"/>
      <c r="Q117" s="80"/>
      <c r="R117" s="80"/>
      <c r="S117" s="80"/>
      <c r="T117" s="80"/>
      <c r="U117" s="80"/>
      <c r="V117" s="80"/>
      <c r="W117" s="80"/>
      <c r="X117" s="80"/>
      <c r="Y117" s="80"/>
    </row>
    <row r="118" spans="1:25" s="59" customFormat="1" ht="61.5" customHeight="1">
      <c r="A118" s="74">
        <v>3</v>
      </c>
      <c r="B118" s="459" t="s">
        <v>444</v>
      </c>
      <c r="C118" s="459"/>
      <c r="D118" s="459"/>
      <c r="E118" s="75">
        <f>COUNTIF($V$4:$V$73,E94)</f>
        <v>0</v>
      </c>
      <c r="F118" s="75">
        <f>COUNTIF($V$4:$V$73,F94)</f>
        <v>0</v>
      </c>
      <c r="G118" s="75">
        <f>COUNTIF($V$4:$V$73,G94)</f>
        <v>0</v>
      </c>
      <c r="H118" s="75">
        <f>COUNTIF($V$4:$V$73,H94)</f>
        <v>0</v>
      </c>
      <c r="I118" s="75">
        <f>COUNTIF($V$4:$V$73,I94)</f>
        <v>1</v>
      </c>
      <c r="J118" s="82">
        <f t="shared" si="4"/>
        <v>100</v>
      </c>
      <c r="K118" s="83" t="str">
        <f t="shared" si="5"/>
        <v>H</v>
      </c>
      <c r="L118" s="80"/>
      <c r="M118" s="80"/>
      <c r="N118" s="80"/>
      <c r="O118" s="80"/>
      <c r="P118" s="80"/>
      <c r="Q118" s="80"/>
      <c r="R118" s="80"/>
      <c r="S118" s="80"/>
      <c r="T118" s="80"/>
      <c r="U118" s="80"/>
      <c r="V118" s="80"/>
      <c r="W118" s="80"/>
      <c r="X118" s="80"/>
      <c r="Y118" s="80"/>
    </row>
    <row r="119" spans="1:25" s="59" customFormat="1" ht="36.75" customHeight="1">
      <c r="A119" s="74">
        <v>4</v>
      </c>
      <c r="B119" s="459" t="s">
        <v>445</v>
      </c>
      <c r="C119" s="459"/>
      <c r="D119" s="459"/>
      <c r="E119" s="75">
        <f>COUNTIF($W$4:$W$73,E94)</f>
        <v>0</v>
      </c>
      <c r="F119" s="75">
        <f>COUNTIF($W$4:$W$73,F94)</f>
        <v>0</v>
      </c>
      <c r="G119" s="75">
        <f>COUNTIF($W$4:$W$73,G94)</f>
        <v>0</v>
      </c>
      <c r="H119" s="75">
        <f>COUNTIF($W$4:$W$73,H94)</f>
        <v>0</v>
      </c>
      <c r="I119" s="75">
        <f>COUNTIF($W$4:$W$73,I94)</f>
        <v>1</v>
      </c>
      <c r="J119" s="82">
        <f t="shared" si="4"/>
        <v>100</v>
      </c>
      <c r="K119" s="83" t="str">
        <f t="shared" si="5"/>
        <v>H</v>
      </c>
      <c r="L119" s="80"/>
      <c r="M119" s="80"/>
      <c r="N119" s="80"/>
      <c r="O119" s="80"/>
      <c r="P119" s="80"/>
      <c r="Q119" s="80"/>
      <c r="R119" s="80"/>
      <c r="S119" s="80"/>
      <c r="T119" s="80"/>
      <c r="U119" s="80"/>
      <c r="V119" s="80"/>
      <c r="W119" s="80"/>
      <c r="X119" s="80"/>
      <c r="Y119" s="80"/>
    </row>
    <row r="120" spans="1:25" s="59" customFormat="1" ht="48.75" customHeight="1">
      <c r="A120" s="74">
        <v>5</v>
      </c>
      <c r="B120" s="461" t="s">
        <v>446</v>
      </c>
      <c r="C120" s="461"/>
      <c r="D120" s="461"/>
      <c r="E120" s="75">
        <f>COUNTIF($X$4:$X$73,E94)</f>
        <v>0</v>
      </c>
      <c r="F120" s="75">
        <f>COUNTIF($X$4:$X$73,F94)</f>
        <v>0</v>
      </c>
      <c r="G120" s="75">
        <f>COUNTIF($X$4:$X$73,G94)</f>
        <v>0</v>
      </c>
      <c r="H120" s="75">
        <f>COUNTIF($X$4:$X$73,H94)</f>
        <v>0</v>
      </c>
      <c r="I120" s="75">
        <f>COUNTIF($X$4:$X$73,I94)</f>
        <v>1</v>
      </c>
      <c r="J120" s="82">
        <f t="shared" si="4"/>
        <v>100</v>
      </c>
      <c r="K120" s="83" t="str">
        <f t="shared" si="5"/>
        <v>H</v>
      </c>
      <c r="L120" s="80"/>
      <c r="M120" s="80"/>
      <c r="N120" s="80"/>
      <c r="O120" s="80"/>
      <c r="P120" s="80"/>
      <c r="Q120" s="80"/>
      <c r="R120" s="80"/>
      <c r="S120" s="80"/>
      <c r="T120" s="80"/>
      <c r="U120" s="80"/>
      <c r="V120" s="80"/>
      <c r="W120" s="80"/>
      <c r="X120" s="80"/>
      <c r="Y120" s="80"/>
    </row>
    <row r="121" spans="1:25" s="59" customFormat="1" ht="33" customHeight="1">
      <c r="A121" s="74">
        <v>6</v>
      </c>
      <c r="B121" s="459" t="s">
        <v>447</v>
      </c>
      <c r="C121" s="459"/>
      <c r="D121" s="459"/>
      <c r="E121" s="75">
        <f>COUNTIF($Y$4:$Y$73,E94)</f>
        <v>0</v>
      </c>
      <c r="F121" s="75">
        <f>COUNTIF($Y$4:$Y$73,F94)</f>
        <v>0</v>
      </c>
      <c r="G121" s="75">
        <f>COUNTIF($Y$4:$Y$73,G94)</f>
        <v>0</v>
      </c>
      <c r="H121" s="75">
        <f>COUNTIF($Y$4:$Y$73,H94)</f>
        <v>0</v>
      </c>
      <c r="I121" s="75">
        <f>COUNTIF($Y$4:$Y$73,I94)</f>
        <v>1</v>
      </c>
      <c r="J121" s="82">
        <f t="shared" si="4"/>
        <v>100</v>
      </c>
      <c r="K121" s="83" t="str">
        <f t="shared" si="5"/>
        <v>H</v>
      </c>
      <c r="L121" s="80"/>
      <c r="M121" s="80"/>
      <c r="N121" s="80"/>
      <c r="O121" s="80"/>
      <c r="P121" s="80"/>
      <c r="Q121" s="80"/>
      <c r="R121" s="80"/>
      <c r="S121" s="80"/>
      <c r="T121" s="80"/>
      <c r="U121" s="80"/>
      <c r="V121" s="80"/>
      <c r="W121" s="80"/>
      <c r="X121" s="80"/>
      <c r="Y121" s="80"/>
    </row>
    <row r="122" spans="1:25" s="59" customFormat="1" ht="15.75" customHeight="1">
      <c r="A122" s="74"/>
      <c r="B122" s="459"/>
      <c r="C122" s="459"/>
      <c r="D122" s="459"/>
      <c r="E122" s="76">
        <f>SUM(E116:E121)</f>
        <v>0</v>
      </c>
      <c r="F122" s="76">
        <f>SUM(F116:F121)</f>
        <v>0</v>
      </c>
      <c r="G122" s="76">
        <f>SUM(G116:G121)</f>
        <v>0</v>
      </c>
      <c r="H122" s="76">
        <f>SUM(H116:H121)</f>
        <v>0</v>
      </c>
      <c r="I122" s="76">
        <f>SUM(I116:I121)</f>
        <v>6</v>
      </c>
      <c r="J122" s="83">
        <f>AVERAGE(J116:J121)</f>
        <v>100</v>
      </c>
      <c r="K122" s="83" t="str">
        <f t="shared" si="5"/>
        <v>H</v>
      </c>
      <c r="L122" s="80"/>
      <c r="M122" s="80"/>
      <c r="N122" s="80"/>
      <c r="O122" s="80"/>
      <c r="P122" s="80"/>
      <c r="Q122" s="80"/>
      <c r="R122" s="80"/>
      <c r="S122" s="80"/>
      <c r="T122" s="80"/>
      <c r="U122" s="80"/>
      <c r="V122" s="80"/>
      <c r="W122" s="80"/>
      <c r="X122" s="80"/>
      <c r="Y122" s="80"/>
    </row>
    <row r="123" spans="1:25" s="59" customFormat="1" ht="15.75" customHeight="1">
      <c r="A123" s="74"/>
      <c r="B123" s="459"/>
      <c r="C123" s="459"/>
      <c r="D123" s="459"/>
      <c r="E123" s="77"/>
      <c r="F123" s="77"/>
      <c r="G123" s="77"/>
      <c r="H123" s="77"/>
      <c r="I123" s="77"/>
      <c r="J123" s="82"/>
      <c r="K123" s="83"/>
      <c r="L123" s="80"/>
      <c r="M123" s="80"/>
      <c r="N123" s="80"/>
      <c r="O123" s="80"/>
      <c r="P123" s="80"/>
      <c r="Q123" s="80"/>
      <c r="R123" s="80"/>
      <c r="S123" s="80"/>
      <c r="T123" s="80"/>
      <c r="U123" s="80"/>
      <c r="V123" s="80"/>
      <c r="W123" s="80"/>
      <c r="X123" s="80"/>
      <c r="Y123" s="80"/>
    </row>
    <row r="124" spans="1:25" s="59" customFormat="1" ht="15.75" customHeight="1">
      <c r="A124" s="78"/>
      <c r="B124" s="460" t="s">
        <v>462</v>
      </c>
      <c r="C124" s="460"/>
      <c r="D124" s="460"/>
      <c r="E124" s="79">
        <f>SUM(E103,E114,E122)</f>
        <v>0</v>
      </c>
      <c r="F124" s="79">
        <f>SUM(F103,F114,F122)</f>
        <v>0</v>
      </c>
      <c r="G124" s="79">
        <f>SUM(G103,G114,G122)</f>
        <v>0</v>
      </c>
      <c r="H124" s="79">
        <f>SUM(H103,H114,H122)</f>
        <v>0</v>
      </c>
      <c r="I124" s="79">
        <f>SUM(I103,I114,I122)</f>
        <v>22</v>
      </c>
      <c r="J124" s="84">
        <f>SUM(J122,J114,J103)/3</f>
        <v>100</v>
      </c>
      <c r="K124" s="81" t="str">
        <f>IF(J124&gt;=80,"H",IF(J124&gt;=70,"M",IF(J124&gt;=60,"L","NS")))</f>
        <v>H</v>
      </c>
      <c r="L124" s="80"/>
      <c r="M124" s="80"/>
      <c r="N124" s="80"/>
      <c r="O124" s="80"/>
      <c r="P124" s="80"/>
      <c r="Q124" s="80"/>
      <c r="R124" s="80"/>
      <c r="S124" s="80"/>
      <c r="T124" s="80"/>
      <c r="U124" s="80"/>
      <c r="V124" s="80"/>
      <c r="W124" s="80"/>
      <c r="X124" s="80"/>
      <c r="Y124" s="80"/>
    </row>
  </sheetData>
  <sheetProtection selectLockedCells="1" selectUnlockedCells="1"/>
  <mergeCells count="49">
    <mergeCell ref="D1:J1"/>
    <mergeCell ref="K1:S1"/>
    <mergeCell ref="T1:Y1"/>
    <mergeCell ref="C75:Y75"/>
    <mergeCell ref="A83:K83"/>
    <mergeCell ref="A84:K84"/>
    <mergeCell ref="A85:K85"/>
    <mergeCell ref="A86:K86"/>
    <mergeCell ref="A87:K87"/>
    <mergeCell ref="A88:K88"/>
    <mergeCell ref="A89:K89"/>
    <mergeCell ref="A90:F90"/>
    <mergeCell ref="G90:K90"/>
    <mergeCell ref="A91:F91"/>
    <mergeCell ref="G91:K91"/>
    <mergeCell ref="A92:B92"/>
    <mergeCell ref="D92:K92"/>
    <mergeCell ref="A93:K93"/>
    <mergeCell ref="A94:D94"/>
    <mergeCell ref="A95:D95"/>
    <mergeCell ref="B96:D96"/>
    <mergeCell ref="B97:D97"/>
    <mergeCell ref="B98:D98"/>
    <mergeCell ref="B99:D99"/>
    <mergeCell ref="B100:D100"/>
    <mergeCell ref="B101:D101"/>
    <mergeCell ref="B102:D102"/>
    <mergeCell ref="B103:D103"/>
    <mergeCell ref="A104:D104"/>
    <mergeCell ref="B105:D105"/>
    <mergeCell ref="B106:D106"/>
    <mergeCell ref="B107:D107"/>
    <mergeCell ref="B108:D108"/>
    <mergeCell ref="B109:D109"/>
    <mergeCell ref="B110:D110"/>
    <mergeCell ref="B111:D111"/>
    <mergeCell ref="B112:D112"/>
    <mergeCell ref="B113:D113"/>
    <mergeCell ref="B114:D114"/>
    <mergeCell ref="A115:D115"/>
    <mergeCell ref="B121:D121"/>
    <mergeCell ref="B122:D122"/>
    <mergeCell ref="B123:D123"/>
    <mergeCell ref="B124:D124"/>
    <mergeCell ref="B116:D116"/>
    <mergeCell ref="B117:D117"/>
    <mergeCell ref="B118:D118"/>
    <mergeCell ref="B119:D119"/>
    <mergeCell ref="B120:D120"/>
  </mergeCells>
  <conditionalFormatting sqref="K116:K124 K96:K114">
    <cfRule type="cellIs" dxfId="0" priority="1" stopIfTrue="1" operator="equal">
      <formula>"NS"</formula>
    </cfRule>
  </conditionalFormatting>
  <dataValidations count="1">
    <dataValidation errorStyle="warning" allowBlank="1" sqref="A89:B89 L89:IV89 D92:IV92 G90:IV91 A1:XFD88 A90:C92 A93:XFD124"/>
  </dataValidations>
  <pageMargins left="0.7" right="0.7" top="0.75" bottom="0.75" header="0.51180555555555596" footer="0.51180555555555596"/>
  <pageSetup paperSize="9" firstPageNumber="0" orientation="portrait" useFirstPageNumber="1" horizontalDpi="300" verticalDpi="300"/>
  <headerFooter alignWithMargins="0"/>
</worksheet>
</file>

<file path=xl/worksheets/sheet19.xml><?xml version="1.0" encoding="utf-8"?>
<worksheet xmlns="http://schemas.openxmlformats.org/spreadsheetml/2006/main" xmlns:r="http://schemas.openxmlformats.org/officeDocument/2006/relationships">
  <dimension ref="A1:I35"/>
  <sheetViews>
    <sheetView workbookViewId="0">
      <selection activeCell="F33" sqref="F33"/>
    </sheetView>
  </sheetViews>
  <sheetFormatPr defaultColWidth="9" defaultRowHeight="12.75"/>
  <cols>
    <col min="1" max="1" width="21.42578125" customWidth="1"/>
    <col min="2" max="5" width="12.85546875" customWidth="1"/>
    <col min="6" max="6" width="14.5703125" customWidth="1"/>
    <col min="7" max="9" width="12.85546875" customWidth="1"/>
  </cols>
  <sheetData>
    <row r="1" spans="1:9">
      <c r="I1" s="57"/>
    </row>
    <row r="2" spans="1:9">
      <c r="A2" s="51" t="s">
        <v>464</v>
      </c>
      <c r="B2" s="52">
        <v>10</v>
      </c>
      <c r="C2" s="52">
        <v>9</v>
      </c>
      <c r="D2" s="52">
        <v>8</v>
      </c>
      <c r="E2" s="52">
        <v>7</v>
      </c>
      <c r="F2" s="52">
        <v>6</v>
      </c>
      <c r="G2" s="52">
        <v>5</v>
      </c>
      <c r="H2" s="52">
        <v>4</v>
      </c>
      <c r="I2" s="52">
        <v>0</v>
      </c>
    </row>
    <row r="3" spans="1:9">
      <c r="A3" s="51" t="s">
        <v>465</v>
      </c>
      <c r="B3" s="52" t="s">
        <v>466</v>
      </c>
      <c r="C3" s="52" t="s">
        <v>52</v>
      </c>
      <c r="D3" s="52" t="s">
        <v>467</v>
      </c>
      <c r="E3" s="52" t="s">
        <v>468</v>
      </c>
      <c r="F3" s="52" t="s">
        <v>469</v>
      </c>
      <c r="G3" s="52" t="s">
        <v>55</v>
      </c>
      <c r="H3" s="52" t="s">
        <v>470</v>
      </c>
      <c r="I3" s="52" t="s">
        <v>471</v>
      </c>
    </row>
    <row r="4" spans="1:9">
      <c r="A4" s="53" t="s">
        <v>459</v>
      </c>
      <c r="B4" s="52" t="s">
        <v>472</v>
      </c>
      <c r="C4" s="52" t="s">
        <v>473</v>
      </c>
      <c r="D4" s="52" t="s">
        <v>474</v>
      </c>
      <c r="E4" s="52" t="s">
        <v>475</v>
      </c>
      <c r="F4" s="52" t="s">
        <v>476</v>
      </c>
      <c r="G4" s="52" t="s">
        <v>477</v>
      </c>
      <c r="H4" s="52" t="s">
        <v>478</v>
      </c>
      <c r="I4" s="52" t="s">
        <v>479</v>
      </c>
    </row>
    <row r="5" spans="1:9">
      <c r="A5" s="53" t="s">
        <v>480</v>
      </c>
      <c r="B5" s="52" t="s">
        <v>481</v>
      </c>
      <c r="C5" s="52" t="s">
        <v>482</v>
      </c>
      <c r="D5" s="52" t="s">
        <v>483</v>
      </c>
      <c r="E5" s="52" t="s">
        <v>484</v>
      </c>
      <c r="F5" s="52" t="s">
        <v>485</v>
      </c>
      <c r="G5" s="52" t="s">
        <v>486</v>
      </c>
      <c r="H5" s="52" t="s">
        <v>487</v>
      </c>
      <c r="I5" s="52" t="s">
        <v>488</v>
      </c>
    </row>
    <row r="7" spans="1:9">
      <c r="A7" s="54" t="s">
        <v>489</v>
      </c>
    </row>
    <row r="8" spans="1:9">
      <c r="A8" s="51" t="s">
        <v>490</v>
      </c>
      <c r="B8" s="55" t="s">
        <v>491</v>
      </c>
      <c r="C8" s="55" t="s">
        <v>492</v>
      </c>
      <c r="D8" s="55" t="s">
        <v>493</v>
      </c>
      <c r="E8" s="55" t="s">
        <v>494</v>
      </c>
      <c r="F8" s="55" t="s">
        <v>495</v>
      </c>
      <c r="G8" s="55" t="s">
        <v>496</v>
      </c>
      <c r="H8" s="55" t="s">
        <v>497</v>
      </c>
    </row>
    <row r="9" spans="1:9">
      <c r="A9" s="51" t="s">
        <v>498</v>
      </c>
      <c r="B9" s="55" t="s">
        <v>499</v>
      </c>
      <c r="C9" s="55" t="s">
        <v>500</v>
      </c>
      <c r="D9" s="55" t="s">
        <v>501</v>
      </c>
      <c r="E9" s="55" t="s">
        <v>502</v>
      </c>
      <c r="F9" s="55" t="s">
        <v>503</v>
      </c>
      <c r="G9" s="55" t="s">
        <v>504</v>
      </c>
      <c r="H9" s="55" t="s">
        <v>505</v>
      </c>
    </row>
    <row r="10" spans="1:9">
      <c r="A10" s="51" t="s">
        <v>506</v>
      </c>
      <c r="B10" s="56">
        <v>4</v>
      </c>
      <c r="C10" s="56">
        <v>4</v>
      </c>
      <c r="D10" s="56">
        <v>4</v>
      </c>
      <c r="E10" s="56">
        <v>4</v>
      </c>
      <c r="F10" s="56">
        <v>2</v>
      </c>
      <c r="G10" s="56">
        <v>2</v>
      </c>
      <c r="H10" s="56">
        <v>2</v>
      </c>
      <c r="I10" s="58">
        <f>SUM(B10:H10)</f>
        <v>22</v>
      </c>
    </row>
    <row r="12" spans="1:9">
      <c r="A12" s="54" t="s">
        <v>507</v>
      </c>
    </row>
    <row r="13" spans="1:9">
      <c r="A13" s="51" t="s">
        <v>490</v>
      </c>
      <c r="B13" s="55" t="s">
        <v>508</v>
      </c>
      <c r="C13" s="55" t="s">
        <v>509</v>
      </c>
      <c r="D13" s="55" t="s">
        <v>510</v>
      </c>
      <c r="E13" s="55" t="s">
        <v>511</v>
      </c>
      <c r="F13" s="55" t="s">
        <v>512</v>
      </c>
      <c r="G13" s="55" t="s">
        <v>513</v>
      </c>
      <c r="H13" s="55" t="s">
        <v>514</v>
      </c>
    </row>
    <row r="14" spans="1:9">
      <c r="A14" s="51" t="s">
        <v>498</v>
      </c>
      <c r="B14" s="55" t="s">
        <v>515</v>
      </c>
      <c r="C14" s="55" t="s">
        <v>516</v>
      </c>
      <c r="D14" s="55" t="s">
        <v>517</v>
      </c>
      <c r="E14" s="55" t="s">
        <v>518</v>
      </c>
      <c r="F14" s="55" t="s">
        <v>519</v>
      </c>
      <c r="G14" s="55" t="s">
        <v>520</v>
      </c>
      <c r="H14" s="55" t="s">
        <v>521</v>
      </c>
    </row>
    <row r="15" spans="1:9">
      <c r="A15" s="51" t="s">
        <v>506</v>
      </c>
      <c r="B15" s="56"/>
      <c r="C15" s="56"/>
      <c r="D15" s="56"/>
      <c r="E15" s="56"/>
      <c r="F15" s="56"/>
      <c r="G15" s="56"/>
      <c r="H15" s="56"/>
      <c r="I15" s="58">
        <f>SUM(B15:H15)</f>
        <v>0</v>
      </c>
    </row>
    <row r="17" spans="1:9">
      <c r="A17" s="54" t="s">
        <v>522</v>
      </c>
    </row>
    <row r="18" spans="1:9">
      <c r="A18" s="51" t="s">
        <v>490</v>
      </c>
      <c r="B18" s="55" t="s">
        <v>523</v>
      </c>
      <c r="C18" s="55" t="s">
        <v>524</v>
      </c>
      <c r="D18" s="55" t="s">
        <v>525</v>
      </c>
      <c r="E18" s="55" t="s">
        <v>526</v>
      </c>
      <c r="F18" s="55" t="s">
        <v>527</v>
      </c>
      <c r="G18" s="55" t="s">
        <v>528</v>
      </c>
      <c r="H18" s="55" t="s">
        <v>529</v>
      </c>
    </row>
    <row r="19" spans="1:9">
      <c r="A19" s="51" t="s">
        <v>498</v>
      </c>
      <c r="B19" s="55" t="s">
        <v>530</v>
      </c>
      <c r="C19" s="55" t="s">
        <v>531</v>
      </c>
      <c r="D19" s="55" t="s">
        <v>532</v>
      </c>
      <c r="E19" s="55" t="s">
        <v>533</v>
      </c>
      <c r="F19" s="55" t="s">
        <v>534</v>
      </c>
      <c r="G19" s="55" t="s">
        <v>535</v>
      </c>
      <c r="H19" s="55" t="s">
        <v>536</v>
      </c>
    </row>
    <row r="20" spans="1:9">
      <c r="A20" s="51" t="s">
        <v>506</v>
      </c>
      <c r="B20" s="56"/>
      <c r="C20" s="56"/>
      <c r="D20" s="56"/>
      <c r="E20" s="56"/>
      <c r="F20" s="56"/>
      <c r="G20" s="56"/>
      <c r="H20" s="56"/>
      <c r="I20" s="58">
        <f>SUM(B20:H20)</f>
        <v>0</v>
      </c>
    </row>
    <row r="22" spans="1:9">
      <c r="A22" s="54" t="s">
        <v>537</v>
      </c>
    </row>
    <row r="23" spans="1:9">
      <c r="A23" s="51" t="s">
        <v>490</v>
      </c>
      <c r="B23" s="55" t="s">
        <v>538</v>
      </c>
      <c r="C23" s="55" t="s">
        <v>539</v>
      </c>
      <c r="D23" s="55" t="s">
        <v>540</v>
      </c>
      <c r="E23" s="55" t="s">
        <v>541</v>
      </c>
      <c r="F23" s="55" t="s">
        <v>542</v>
      </c>
      <c r="G23" s="55" t="s">
        <v>543</v>
      </c>
      <c r="H23" s="55" t="s">
        <v>544</v>
      </c>
    </row>
    <row r="24" spans="1:9">
      <c r="A24" s="51" t="s">
        <v>498</v>
      </c>
      <c r="B24" s="55" t="s">
        <v>545</v>
      </c>
      <c r="C24" s="55" t="s">
        <v>546</v>
      </c>
      <c r="D24" s="55" t="s">
        <v>547</v>
      </c>
      <c r="E24" s="55" t="s">
        <v>548</v>
      </c>
      <c r="F24" s="55" t="s">
        <v>549</v>
      </c>
      <c r="G24" s="55" t="s">
        <v>550</v>
      </c>
      <c r="H24" s="55" t="s">
        <v>551</v>
      </c>
    </row>
    <row r="25" spans="1:9">
      <c r="A25" s="51" t="s">
        <v>506</v>
      </c>
      <c r="B25" s="56"/>
      <c r="C25" s="56"/>
      <c r="D25" s="56"/>
      <c r="E25" s="56"/>
      <c r="F25" s="56"/>
      <c r="G25" s="56"/>
      <c r="H25" s="56"/>
      <c r="I25" s="58">
        <f>SUM(B25:H25)</f>
        <v>0</v>
      </c>
    </row>
    <row r="27" spans="1:9">
      <c r="A27" s="54" t="s">
        <v>552</v>
      </c>
    </row>
    <row r="28" spans="1:9">
      <c r="A28" s="51" t="s">
        <v>490</v>
      </c>
      <c r="B28" s="55" t="s">
        <v>553</v>
      </c>
      <c r="C28" s="55" t="s">
        <v>554</v>
      </c>
      <c r="D28" s="55" t="s">
        <v>555</v>
      </c>
      <c r="E28" s="55" t="s">
        <v>556</v>
      </c>
      <c r="F28" s="55" t="s">
        <v>557</v>
      </c>
      <c r="G28" s="55" t="s">
        <v>558</v>
      </c>
      <c r="H28" s="55" t="s">
        <v>559</v>
      </c>
    </row>
    <row r="29" spans="1:9">
      <c r="A29" s="51" t="s">
        <v>498</v>
      </c>
      <c r="B29" s="55" t="s">
        <v>560</v>
      </c>
      <c r="C29" s="55" t="s">
        <v>561</v>
      </c>
      <c r="D29" s="55" t="s">
        <v>562</v>
      </c>
      <c r="E29" s="55" t="s">
        <v>563</v>
      </c>
      <c r="F29" s="55" t="s">
        <v>564</v>
      </c>
      <c r="G29" s="55" t="s">
        <v>565</v>
      </c>
      <c r="H29" s="55" t="s">
        <v>566</v>
      </c>
    </row>
    <row r="30" spans="1:9">
      <c r="A30" s="51" t="s">
        <v>506</v>
      </c>
      <c r="B30" s="56"/>
      <c r="C30" s="56"/>
      <c r="D30" s="56"/>
      <c r="E30" s="56"/>
      <c r="F30" s="56"/>
      <c r="G30" s="56"/>
      <c r="H30" s="56"/>
      <c r="I30" s="58">
        <f>SUM(B30:H30)</f>
        <v>0</v>
      </c>
    </row>
    <row r="32" spans="1:9">
      <c r="A32" s="54" t="s">
        <v>567</v>
      </c>
    </row>
    <row r="33" spans="1:9">
      <c r="A33" s="51" t="s">
        <v>490</v>
      </c>
      <c r="B33" s="55" t="s">
        <v>568</v>
      </c>
      <c r="C33" s="55" t="s">
        <v>569</v>
      </c>
      <c r="D33" s="55" t="s">
        <v>570</v>
      </c>
      <c r="E33" s="55" t="s">
        <v>571</v>
      </c>
      <c r="F33" s="55" t="s">
        <v>572</v>
      </c>
      <c r="G33" s="55" t="s">
        <v>573</v>
      </c>
      <c r="H33" s="55" t="s">
        <v>574</v>
      </c>
    </row>
    <row r="34" spans="1:9">
      <c r="A34" s="51" t="s">
        <v>498</v>
      </c>
      <c r="B34" s="55" t="s">
        <v>575</v>
      </c>
      <c r="C34" s="55" t="s">
        <v>576</v>
      </c>
      <c r="D34" s="55" t="s">
        <v>577</v>
      </c>
      <c r="E34" s="55" t="s">
        <v>578</v>
      </c>
      <c r="F34" s="55" t="s">
        <v>579</v>
      </c>
      <c r="G34" s="55" t="s">
        <v>580</v>
      </c>
      <c r="H34" s="55" t="s">
        <v>581</v>
      </c>
    </row>
    <row r="35" spans="1:9">
      <c r="A35" s="51" t="s">
        <v>506</v>
      </c>
      <c r="B35" s="56"/>
      <c r="C35" s="56"/>
      <c r="D35" s="56"/>
      <c r="E35" s="56"/>
      <c r="F35" s="56"/>
      <c r="G35" s="56"/>
      <c r="H35" s="56"/>
      <c r="I35" s="58">
        <f>SUM(B35:H35)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33"/>
  <sheetViews>
    <sheetView workbookViewId="0">
      <selection activeCell="H43" sqref="H43"/>
    </sheetView>
  </sheetViews>
  <sheetFormatPr defaultColWidth="9" defaultRowHeight="12.75"/>
  <cols>
    <col min="1" max="1" width="11.5703125" customWidth="1"/>
    <col min="3" max="3" width="15" customWidth="1"/>
    <col min="13" max="13" width="21.5703125" customWidth="1"/>
    <col min="14" max="14" width="24.42578125" customWidth="1"/>
    <col min="15" max="15" width="27" customWidth="1"/>
  </cols>
  <sheetData>
    <row r="1" spans="1:10" ht="23.25">
      <c r="A1" s="275" t="s">
        <v>46</v>
      </c>
      <c r="B1" s="276"/>
      <c r="C1" s="276"/>
      <c r="D1" s="276"/>
      <c r="E1" s="276"/>
      <c r="F1" s="276"/>
      <c r="G1" s="276"/>
      <c r="H1" s="276"/>
      <c r="I1" s="276"/>
      <c r="J1" s="276"/>
    </row>
    <row r="3" spans="1:10">
      <c r="A3" s="277" t="s">
        <v>47</v>
      </c>
      <c r="B3" s="277" t="s">
        <v>48</v>
      </c>
      <c r="C3" s="277" t="s">
        <v>49</v>
      </c>
      <c r="D3" s="278" t="s">
        <v>50</v>
      </c>
      <c r="E3" s="278" t="s">
        <v>51</v>
      </c>
      <c r="F3" s="278" t="s">
        <v>52</v>
      </c>
      <c r="G3" s="278" t="s">
        <v>53</v>
      </c>
      <c r="H3" s="278" t="s">
        <v>54</v>
      </c>
      <c r="I3" s="278" t="s">
        <v>55</v>
      </c>
      <c r="J3" s="278" t="s">
        <v>56</v>
      </c>
    </row>
    <row r="4" spans="1:10">
      <c r="A4" s="279">
        <v>1</v>
      </c>
      <c r="B4" s="223"/>
      <c r="C4" s="279">
        <v>12</v>
      </c>
      <c r="D4" s="280">
        <v>10</v>
      </c>
      <c r="E4" s="280">
        <v>30</v>
      </c>
      <c r="F4" s="280">
        <v>10</v>
      </c>
      <c r="G4" s="280">
        <v>0</v>
      </c>
      <c r="H4" s="280">
        <v>0</v>
      </c>
      <c r="I4" s="280">
        <v>0</v>
      </c>
      <c r="J4" s="290">
        <f t="shared" ref="J4:J9" si="0">SUM(D4:I4)</f>
        <v>50</v>
      </c>
    </row>
    <row r="5" spans="1:10">
      <c r="A5" s="279">
        <v>2</v>
      </c>
      <c r="B5" s="223"/>
      <c r="C5" s="279">
        <v>14</v>
      </c>
      <c r="D5" s="280">
        <v>10</v>
      </c>
      <c r="E5" s="280">
        <v>30</v>
      </c>
      <c r="F5" s="280">
        <v>10</v>
      </c>
      <c r="G5" s="280">
        <v>0</v>
      </c>
      <c r="H5" s="280">
        <v>0</v>
      </c>
      <c r="I5" s="280">
        <v>0</v>
      </c>
      <c r="J5" s="290">
        <f t="shared" si="0"/>
        <v>50</v>
      </c>
    </row>
    <row r="6" spans="1:10">
      <c r="A6" s="279">
        <v>3</v>
      </c>
      <c r="B6" s="223"/>
      <c r="C6" s="279">
        <v>8</v>
      </c>
      <c r="D6" s="280">
        <v>5</v>
      </c>
      <c r="E6" s="280">
        <v>20</v>
      </c>
      <c r="F6" s="280">
        <v>5</v>
      </c>
      <c r="G6" s="280">
        <v>0</v>
      </c>
      <c r="H6" s="280">
        <v>0</v>
      </c>
      <c r="I6" s="280">
        <v>0</v>
      </c>
      <c r="J6" s="290">
        <f t="shared" si="0"/>
        <v>30</v>
      </c>
    </row>
    <row r="7" spans="1:10">
      <c r="A7" s="279">
        <v>4</v>
      </c>
      <c r="B7" s="223"/>
      <c r="C7" s="279">
        <v>10</v>
      </c>
      <c r="D7" s="280">
        <v>10</v>
      </c>
      <c r="E7" s="280">
        <v>20</v>
      </c>
      <c r="F7" s="280">
        <v>10</v>
      </c>
      <c r="G7" s="280">
        <v>0</v>
      </c>
      <c r="H7" s="280">
        <v>0</v>
      </c>
      <c r="I7" s="280">
        <v>0</v>
      </c>
      <c r="J7" s="290">
        <f t="shared" si="0"/>
        <v>40</v>
      </c>
    </row>
    <row r="8" spans="1:10">
      <c r="A8" s="279">
        <v>5</v>
      </c>
      <c r="B8" s="223"/>
      <c r="C8" s="279">
        <v>8</v>
      </c>
      <c r="D8" s="280">
        <v>5</v>
      </c>
      <c r="E8" s="280">
        <v>20</v>
      </c>
      <c r="F8" s="280">
        <v>5</v>
      </c>
      <c r="G8" s="280">
        <v>0</v>
      </c>
      <c r="H8" s="280">
        <v>0</v>
      </c>
      <c r="I8" s="280">
        <v>0</v>
      </c>
      <c r="J8" s="290">
        <f t="shared" si="0"/>
        <v>30</v>
      </c>
    </row>
    <row r="9" spans="1:10">
      <c r="A9" s="281"/>
      <c r="B9" s="281" t="s">
        <v>57</v>
      </c>
      <c r="C9" s="278">
        <f t="shared" ref="C9:I9" si="1">SUM(C4:C8)</f>
        <v>52</v>
      </c>
      <c r="D9" s="278">
        <f t="shared" si="1"/>
        <v>40</v>
      </c>
      <c r="E9" s="278">
        <f t="shared" si="1"/>
        <v>120</v>
      </c>
      <c r="F9" s="278">
        <f t="shared" si="1"/>
        <v>40</v>
      </c>
      <c r="G9" s="278">
        <f t="shared" si="1"/>
        <v>0</v>
      </c>
      <c r="H9" s="278">
        <f t="shared" si="1"/>
        <v>0</v>
      </c>
      <c r="I9" s="278">
        <f t="shared" si="1"/>
        <v>0</v>
      </c>
      <c r="J9" s="278">
        <f t="shared" si="0"/>
        <v>200</v>
      </c>
    </row>
    <row r="12" spans="1:10">
      <c r="A12" s="282" t="s">
        <v>58</v>
      </c>
      <c r="B12" s="282"/>
      <c r="C12" s="282"/>
      <c r="D12" s="282"/>
      <c r="E12" s="282"/>
      <c r="F12" s="282"/>
      <c r="G12" s="282"/>
      <c r="H12" s="282"/>
      <c r="I12" s="282"/>
      <c r="J12" s="282"/>
    </row>
    <row r="14" spans="1:10">
      <c r="A14" s="283" t="s">
        <v>47</v>
      </c>
      <c r="B14" s="277" t="s">
        <v>48</v>
      </c>
      <c r="C14" s="277" t="s">
        <v>49</v>
      </c>
      <c r="D14" s="278" t="s">
        <v>50</v>
      </c>
      <c r="E14" s="278" t="s">
        <v>51</v>
      </c>
      <c r="F14" s="278" t="s">
        <v>52</v>
      </c>
      <c r="G14" s="278" t="s">
        <v>53</v>
      </c>
      <c r="H14" s="278" t="s">
        <v>54</v>
      </c>
      <c r="I14" s="278" t="s">
        <v>55</v>
      </c>
      <c r="J14" s="278" t="s">
        <v>56</v>
      </c>
    </row>
    <row r="15" spans="1:10">
      <c r="A15" s="279">
        <v>1</v>
      </c>
      <c r="B15" s="223"/>
      <c r="C15" s="279">
        <v>12</v>
      </c>
      <c r="D15" s="284">
        <f t="shared" ref="D15:I15" si="2">90*D4/200</f>
        <v>4.5</v>
      </c>
      <c r="E15" s="284">
        <f t="shared" si="2"/>
        <v>13.5</v>
      </c>
      <c r="F15" s="284">
        <f t="shared" si="2"/>
        <v>4.5</v>
      </c>
      <c r="G15" s="284">
        <f t="shared" si="2"/>
        <v>0</v>
      </c>
      <c r="H15" s="284">
        <f t="shared" si="2"/>
        <v>0</v>
      </c>
      <c r="I15" s="284">
        <f t="shared" si="2"/>
        <v>0</v>
      </c>
      <c r="J15" s="290">
        <f t="shared" ref="J15:J20" si="3">SUM(D15:I15)</f>
        <v>22.5</v>
      </c>
    </row>
    <row r="16" spans="1:10">
      <c r="A16" s="279">
        <v>2</v>
      </c>
      <c r="B16" s="223"/>
      <c r="C16" s="279">
        <v>14</v>
      </c>
      <c r="D16" s="284">
        <f t="shared" ref="D16:E20" si="4">90*D5/200</f>
        <v>4.5</v>
      </c>
      <c r="E16" s="284">
        <f t="shared" si="4"/>
        <v>13.5</v>
      </c>
      <c r="F16" s="284">
        <f t="shared" ref="F16:I20" si="5">90*F5/200</f>
        <v>4.5</v>
      </c>
      <c r="G16" s="284">
        <f t="shared" si="5"/>
        <v>0</v>
      </c>
      <c r="H16" s="284">
        <f t="shared" si="5"/>
        <v>0</v>
      </c>
      <c r="I16" s="284">
        <f t="shared" si="5"/>
        <v>0</v>
      </c>
      <c r="J16" s="290">
        <f t="shared" si="3"/>
        <v>22.5</v>
      </c>
    </row>
    <row r="17" spans="1:15">
      <c r="A17" s="279">
        <v>3</v>
      </c>
      <c r="B17" s="223"/>
      <c r="C17" s="279">
        <v>8</v>
      </c>
      <c r="D17" s="284">
        <f t="shared" si="4"/>
        <v>2.25</v>
      </c>
      <c r="E17" s="284">
        <f t="shared" si="4"/>
        <v>9</v>
      </c>
      <c r="F17" s="284">
        <f t="shared" si="5"/>
        <v>2.25</v>
      </c>
      <c r="G17" s="284">
        <f t="shared" si="5"/>
        <v>0</v>
      </c>
      <c r="H17" s="284">
        <f t="shared" si="5"/>
        <v>0</v>
      </c>
      <c r="I17" s="284">
        <f t="shared" si="5"/>
        <v>0</v>
      </c>
      <c r="J17" s="290">
        <f t="shared" si="3"/>
        <v>13.5</v>
      </c>
    </row>
    <row r="18" spans="1:15">
      <c r="A18" s="279">
        <v>4</v>
      </c>
      <c r="B18" s="223"/>
      <c r="C18" s="279">
        <v>10</v>
      </c>
      <c r="D18" s="284">
        <f t="shared" si="4"/>
        <v>4.5</v>
      </c>
      <c r="E18" s="284">
        <f t="shared" si="4"/>
        <v>9</v>
      </c>
      <c r="F18" s="284">
        <f t="shared" si="5"/>
        <v>4.5</v>
      </c>
      <c r="G18" s="284">
        <f t="shared" si="5"/>
        <v>0</v>
      </c>
      <c r="H18" s="284">
        <f t="shared" si="5"/>
        <v>0</v>
      </c>
      <c r="I18" s="284">
        <f t="shared" si="5"/>
        <v>0</v>
      </c>
      <c r="J18" s="290">
        <f t="shared" si="3"/>
        <v>18</v>
      </c>
    </row>
    <row r="19" spans="1:15">
      <c r="A19" s="279">
        <v>5</v>
      </c>
      <c r="B19" s="223"/>
      <c r="C19" s="279">
        <v>8</v>
      </c>
      <c r="D19" s="284">
        <f t="shared" si="4"/>
        <v>2.25</v>
      </c>
      <c r="E19" s="284">
        <f t="shared" si="4"/>
        <v>9</v>
      </c>
      <c r="F19" s="284">
        <f t="shared" si="5"/>
        <v>2.25</v>
      </c>
      <c r="G19" s="284">
        <f t="shared" si="5"/>
        <v>0</v>
      </c>
      <c r="H19" s="284">
        <f t="shared" si="5"/>
        <v>0</v>
      </c>
      <c r="I19" s="284">
        <f t="shared" si="5"/>
        <v>0</v>
      </c>
      <c r="J19" s="290">
        <f t="shared" si="3"/>
        <v>13.5</v>
      </c>
    </row>
    <row r="20" spans="1:15">
      <c r="A20" s="281"/>
      <c r="B20" s="281" t="s">
        <v>57</v>
      </c>
      <c r="C20" s="278">
        <f>SUM(C15:C19)</f>
        <v>52</v>
      </c>
      <c r="D20" s="278">
        <f t="shared" si="4"/>
        <v>18</v>
      </c>
      <c r="E20" s="278">
        <f t="shared" si="4"/>
        <v>54</v>
      </c>
      <c r="F20" s="278">
        <f t="shared" si="5"/>
        <v>18</v>
      </c>
      <c r="G20" s="278">
        <f t="shared" si="5"/>
        <v>0</v>
      </c>
      <c r="H20" s="278">
        <f t="shared" si="5"/>
        <v>0</v>
      </c>
      <c r="I20" s="278">
        <f t="shared" si="5"/>
        <v>0</v>
      </c>
      <c r="J20" s="283">
        <f t="shared" si="3"/>
        <v>90</v>
      </c>
    </row>
    <row r="21" spans="1:15">
      <c r="A21" s="285"/>
      <c r="B21" s="285"/>
      <c r="C21" s="286"/>
      <c r="D21" s="286"/>
      <c r="E21" s="286"/>
      <c r="F21" s="286"/>
      <c r="G21" s="286"/>
      <c r="H21" s="286"/>
      <c r="I21" s="286"/>
      <c r="J21" s="291"/>
    </row>
    <row r="22" spans="1:15" ht="15.75">
      <c r="A22" s="287"/>
    </row>
    <row r="23" spans="1:15" ht="26.25">
      <c r="A23" s="312" t="s">
        <v>59</v>
      </c>
      <c r="B23" s="312"/>
      <c r="C23" s="312"/>
      <c r="D23" s="312"/>
      <c r="E23" s="313"/>
      <c r="F23" s="313"/>
      <c r="G23" s="313"/>
      <c r="H23" s="313"/>
      <c r="I23" s="313"/>
      <c r="J23" s="313"/>
      <c r="L23" s="314" t="s">
        <v>60</v>
      </c>
      <c r="M23" s="314"/>
      <c r="N23" s="314"/>
      <c r="O23" s="314"/>
    </row>
    <row r="24" spans="1:15">
      <c r="A24" s="282" t="s">
        <v>58</v>
      </c>
      <c r="B24" s="282"/>
      <c r="C24" s="282"/>
      <c r="D24" s="282"/>
      <c r="E24" s="282"/>
      <c r="F24" s="282"/>
      <c r="G24" s="282"/>
      <c r="H24" s="282"/>
      <c r="I24" s="282"/>
      <c r="J24" s="282"/>
    </row>
    <row r="25" spans="1:15">
      <c r="A25" s="315" t="s">
        <v>61</v>
      </c>
      <c r="B25" s="315"/>
      <c r="C25" s="315"/>
      <c r="D25" s="315"/>
      <c r="E25" s="315"/>
      <c r="F25" s="315"/>
      <c r="G25" s="315"/>
      <c r="H25" s="315"/>
      <c r="I25" s="315"/>
      <c r="J25" s="315"/>
      <c r="L25" s="316" t="s">
        <v>62</v>
      </c>
      <c r="M25" s="292" t="s">
        <v>63</v>
      </c>
      <c r="N25" s="292"/>
      <c r="O25" s="293"/>
    </row>
    <row r="26" spans="1:15">
      <c r="A26" s="277" t="s">
        <v>47</v>
      </c>
      <c r="B26" s="277" t="s">
        <v>48</v>
      </c>
      <c r="C26" s="277" t="s">
        <v>49</v>
      </c>
      <c r="D26" s="278" t="s">
        <v>50</v>
      </c>
      <c r="E26" s="278" t="s">
        <v>51</v>
      </c>
      <c r="F26" s="278" t="s">
        <v>52</v>
      </c>
      <c r="G26" s="278" t="s">
        <v>53</v>
      </c>
      <c r="H26" s="278" t="s">
        <v>54</v>
      </c>
      <c r="I26" s="278" t="s">
        <v>55</v>
      </c>
      <c r="J26" s="278" t="s">
        <v>56</v>
      </c>
      <c r="L26" s="317"/>
      <c r="M26" s="294" t="s">
        <v>64</v>
      </c>
      <c r="N26" s="294" t="s">
        <v>65</v>
      </c>
      <c r="O26" s="294" t="s">
        <v>66</v>
      </c>
    </row>
    <row r="27" spans="1:15">
      <c r="A27" s="223">
        <v>1</v>
      </c>
      <c r="B27" s="223"/>
      <c r="C27" s="279">
        <v>12</v>
      </c>
      <c r="D27" s="288">
        <v>5</v>
      </c>
      <c r="E27" s="288">
        <v>13</v>
      </c>
      <c r="F27" s="288">
        <v>4</v>
      </c>
      <c r="G27" s="284">
        <v>0</v>
      </c>
      <c r="H27" s="284">
        <v>0</v>
      </c>
      <c r="I27" s="284">
        <v>0</v>
      </c>
      <c r="J27" s="288">
        <f>SUM(D27:I27)</f>
        <v>22</v>
      </c>
      <c r="L27" s="284">
        <v>22</v>
      </c>
      <c r="M27" s="295" t="s">
        <v>67</v>
      </c>
      <c r="N27" s="269"/>
      <c r="O27" s="296"/>
    </row>
    <row r="28" spans="1:15">
      <c r="A28" s="223">
        <v>2</v>
      </c>
      <c r="B28" s="223"/>
      <c r="C28" s="279">
        <v>14</v>
      </c>
      <c r="D28" s="288">
        <v>5</v>
      </c>
      <c r="E28" s="288">
        <v>13</v>
      </c>
      <c r="F28" s="288">
        <v>5</v>
      </c>
      <c r="G28" s="284">
        <v>0</v>
      </c>
      <c r="H28" s="284">
        <v>0</v>
      </c>
      <c r="I28" s="284">
        <v>0</v>
      </c>
      <c r="J28" s="288">
        <f>SUM(D28:I28)</f>
        <v>23</v>
      </c>
      <c r="L28" s="284">
        <v>23</v>
      </c>
      <c r="M28" s="297" t="s">
        <v>68</v>
      </c>
      <c r="N28" s="298" t="s">
        <v>69</v>
      </c>
      <c r="O28" s="296"/>
    </row>
    <row r="29" spans="1:15">
      <c r="A29" s="223">
        <v>3</v>
      </c>
      <c r="B29" s="223"/>
      <c r="C29" s="279">
        <v>8</v>
      </c>
      <c r="D29" s="288">
        <v>2</v>
      </c>
      <c r="E29" s="284">
        <v>9</v>
      </c>
      <c r="F29" s="288">
        <v>2</v>
      </c>
      <c r="G29" s="284">
        <v>0</v>
      </c>
      <c r="H29" s="284">
        <v>0</v>
      </c>
      <c r="I29" s="284">
        <v>0</v>
      </c>
      <c r="J29" s="288">
        <f>SUM(D29:I29)</f>
        <v>13</v>
      </c>
      <c r="L29" s="284">
        <v>13</v>
      </c>
      <c r="M29" s="269"/>
      <c r="N29" s="298" t="s">
        <v>70</v>
      </c>
      <c r="O29" s="296"/>
    </row>
    <row r="30" spans="1:15">
      <c r="A30" s="223">
        <v>4</v>
      </c>
      <c r="B30" s="223"/>
      <c r="C30" s="279">
        <v>10</v>
      </c>
      <c r="D30" s="288">
        <v>5</v>
      </c>
      <c r="E30" s="284">
        <v>9</v>
      </c>
      <c r="F30" s="288">
        <v>4</v>
      </c>
      <c r="G30" s="284">
        <v>0</v>
      </c>
      <c r="H30" s="284">
        <v>0</v>
      </c>
      <c r="I30" s="284">
        <v>0</v>
      </c>
      <c r="J30" s="290">
        <f>SUM(D30:I30)</f>
        <v>18</v>
      </c>
      <c r="L30" s="284">
        <v>18</v>
      </c>
      <c r="M30" s="269"/>
      <c r="N30" s="299" t="s">
        <v>71</v>
      </c>
      <c r="O30" s="300" t="s">
        <v>72</v>
      </c>
    </row>
    <row r="31" spans="1:15">
      <c r="A31" s="223">
        <v>5</v>
      </c>
      <c r="B31" s="223"/>
      <c r="C31" s="279">
        <v>8</v>
      </c>
      <c r="D31" s="288">
        <v>3</v>
      </c>
      <c r="E31" s="284">
        <v>9</v>
      </c>
      <c r="F31" s="288">
        <v>2</v>
      </c>
      <c r="G31" s="284">
        <v>0</v>
      </c>
      <c r="H31" s="284">
        <v>0</v>
      </c>
      <c r="I31" s="284">
        <v>0</v>
      </c>
      <c r="J31" s="288">
        <f>SUM(D31:I31)</f>
        <v>14</v>
      </c>
      <c r="L31" s="284">
        <v>14</v>
      </c>
      <c r="M31" s="269"/>
      <c r="N31" s="269"/>
      <c r="O31" s="301" t="s">
        <v>73</v>
      </c>
    </row>
    <row r="32" spans="1:15">
      <c r="A32" s="281"/>
      <c r="B32" s="281" t="s">
        <v>57</v>
      </c>
      <c r="C32" s="278">
        <f>SUM(C27:C31)</f>
        <v>52</v>
      </c>
      <c r="D32" s="289">
        <f>SUM(D27:D31)</f>
        <v>20</v>
      </c>
      <c r="E32" s="289">
        <f t="shared" ref="E32:J32" si="6">SUM(E27:E31)</f>
        <v>53</v>
      </c>
      <c r="F32" s="289">
        <f t="shared" si="6"/>
        <v>17</v>
      </c>
      <c r="G32" s="278">
        <f t="shared" si="6"/>
        <v>0</v>
      </c>
      <c r="H32" s="278">
        <f t="shared" si="6"/>
        <v>0</v>
      </c>
      <c r="I32" s="278">
        <f t="shared" si="6"/>
        <v>0</v>
      </c>
      <c r="J32" s="278">
        <f t="shared" si="6"/>
        <v>90</v>
      </c>
      <c r="L32" s="278">
        <f>SUM(L27:L31)</f>
        <v>90</v>
      </c>
      <c r="M32" s="302">
        <v>30</v>
      </c>
      <c r="N32" s="302">
        <v>30</v>
      </c>
      <c r="O32" s="302">
        <v>30</v>
      </c>
    </row>
    <row r="33" spans="12:15">
      <c r="L33" s="303"/>
      <c r="M33" s="269"/>
      <c r="N33" s="269"/>
      <c r="O33" s="269"/>
    </row>
  </sheetData>
  <mergeCells count="4">
    <mergeCell ref="A23:J23"/>
    <mergeCell ref="L23:O23"/>
    <mergeCell ref="A25:J25"/>
    <mergeCell ref="L25:L26"/>
  </mergeCells>
  <dataValidations count="1">
    <dataValidation errorStyle="warning" allowBlank="1" sqref="A22"/>
  </dataValidations>
  <pageMargins left="0.7" right="0.7" top="0.75" bottom="0.75" header="0.3" footer="0.3"/>
  <pageSetup orientation="portrait" horizontalDpi="300"/>
  <ignoredErrors>
    <ignoredError sqref="J4" formulaRange="1"/>
  </ignoredErrors>
</worksheet>
</file>

<file path=xl/worksheets/sheet20.xml><?xml version="1.0" encoding="utf-8"?>
<worksheet xmlns="http://schemas.openxmlformats.org/spreadsheetml/2006/main" xmlns:r="http://schemas.openxmlformats.org/officeDocument/2006/relationships">
  <dimension ref="A1:IT103"/>
  <sheetViews>
    <sheetView zoomScale="70" zoomScaleNormal="70" workbookViewId="0">
      <selection activeCell="C13" sqref="C13"/>
    </sheetView>
  </sheetViews>
  <sheetFormatPr defaultColWidth="11.5703125" defaultRowHeight="12.75"/>
  <cols>
    <col min="1" max="1" width="6.42578125" style="2" customWidth="1"/>
    <col min="2" max="2" width="13" style="2" customWidth="1"/>
    <col min="3" max="3" width="30.5703125" style="3" customWidth="1"/>
    <col min="4" max="4" width="8.42578125" style="2" customWidth="1"/>
    <col min="5" max="5" width="8.5703125" style="2" customWidth="1"/>
    <col min="6" max="11" width="9.140625" style="2" customWidth="1"/>
    <col min="12" max="16" width="7.5703125" style="2" customWidth="1"/>
    <col min="17" max="17" width="7.42578125" style="2" customWidth="1"/>
    <col min="18" max="18" width="7.140625" style="2" customWidth="1"/>
    <col min="19" max="39" width="8.5703125" style="2" customWidth="1"/>
    <col min="40" max="254" width="11.5703125" style="2"/>
    <col min="255" max="16384" width="11.5703125" style="4"/>
  </cols>
  <sheetData>
    <row r="1" spans="1:40" s="1" customFormat="1" ht="17.100000000000001" customHeight="1">
      <c r="A1" s="395" t="s">
        <v>305</v>
      </c>
      <c r="B1" s="395"/>
      <c r="C1" s="395"/>
      <c r="D1" s="395"/>
      <c r="E1" s="395"/>
      <c r="F1" s="395"/>
      <c r="G1" s="395"/>
      <c r="H1" s="395"/>
      <c r="I1" s="395"/>
      <c r="J1" s="395"/>
      <c r="K1" s="395"/>
      <c r="L1" s="395"/>
      <c r="M1" s="395"/>
      <c r="N1" s="395"/>
      <c r="O1" s="395"/>
      <c r="P1" s="395"/>
      <c r="Q1" s="395"/>
      <c r="R1" s="395"/>
      <c r="S1" s="19"/>
      <c r="Z1" s="19"/>
      <c r="AG1" s="19"/>
    </row>
    <row r="2" spans="1:40" s="1" customFormat="1" ht="17.100000000000001" customHeight="1">
      <c r="A2" s="474" t="s">
        <v>205</v>
      </c>
      <c r="B2" s="474"/>
      <c r="C2" s="474"/>
      <c r="D2" s="474"/>
      <c r="E2" s="474"/>
      <c r="F2" s="474"/>
      <c r="G2" s="474"/>
      <c r="H2" s="474"/>
      <c r="I2" s="474"/>
      <c r="J2" s="474"/>
      <c r="K2" s="474"/>
      <c r="L2" s="474"/>
      <c r="M2" s="474"/>
      <c r="N2" s="474"/>
      <c r="O2" s="474"/>
      <c r="P2" s="474"/>
      <c r="Q2" s="474"/>
      <c r="R2" s="474"/>
      <c r="S2" s="19"/>
      <c r="Z2" s="19"/>
      <c r="AG2" s="19"/>
    </row>
    <row r="3" spans="1:40" s="1" customFormat="1" ht="17.100000000000001" customHeight="1">
      <c r="A3" s="394" t="s">
        <v>582</v>
      </c>
      <c r="B3" s="394"/>
      <c r="C3" s="7" t="s">
        <v>583</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40" s="1" customFormat="1" ht="17.100000000000001" customHeight="1">
      <c r="A4" s="472" t="s">
        <v>584</v>
      </c>
      <c r="B4" s="472"/>
      <c r="C4" s="8" t="s">
        <v>585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40" s="1" customFormat="1" ht="17.100000000000001" customHeight="1">
      <c r="A5" s="394" t="s">
        <v>586</v>
      </c>
      <c r="B5" s="394"/>
      <c r="C5" s="7" t="str">
        <f>'STUDENT-LIST'!E4</f>
        <v>COMPUTER SCIENCE</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40" s="1" customFormat="1" ht="17.100000000000001" customHeight="1">
      <c r="A6" s="472" t="s">
        <v>587</v>
      </c>
      <c r="B6" s="472"/>
      <c r="C6" s="9">
        <f>'STUDENT-LIST'!E2</f>
        <v>6</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40" s="1" customFormat="1" ht="27.6" customHeight="1">
      <c r="A7" s="473" t="s">
        <v>588</v>
      </c>
      <c r="B7" s="473"/>
      <c r="C7" s="473"/>
      <c r="D7" s="473"/>
      <c r="E7" s="473"/>
      <c r="F7" s="473"/>
      <c r="G7" s="473"/>
      <c r="H7" s="473"/>
      <c r="I7" s="473"/>
      <c r="J7" s="473"/>
      <c r="K7" s="473"/>
      <c r="L7" s="473"/>
      <c r="M7" s="473"/>
      <c r="N7" s="473"/>
      <c r="O7" s="473"/>
      <c r="P7" s="473"/>
      <c r="Q7" s="473"/>
      <c r="R7" s="473"/>
      <c r="S7" s="19"/>
      <c r="Z7" s="19"/>
      <c r="AG7" s="19"/>
    </row>
    <row r="8" spans="1:40" s="1" customFormat="1" ht="31.35" customHeight="1">
      <c r="A8" s="5"/>
      <c r="B8" s="5"/>
      <c r="C8" s="5"/>
      <c r="D8" s="5"/>
      <c r="E8" s="395" t="s">
        <v>589</v>
      </c>
      <c r="F8" s="395"/>
      <c r="G8" s="395"/>
      <c r="H8" s="395"/>
      <c r="I8" s="395"/>
      <c r="J8" s="395"/>
      <c r="K8" s="395"/>
      <c r="L8" s="395" t="s">
        <v>291</v>
      </c>
      <c r="M8" s="395"/>
      <c r="N8" s="395"/>
      <c r="O8" s="395"/>
      <c r="P8" s="395"/>
      <c r="Q8" s="395"/>
      <c r="R8" s="395"/>
      <c r="S8" s="431" t="s">
        <v>590</v>
      </c>
      <c r="T8" s="431"/>
      <c r="U8" s="431"/>
      <c r="V8" s="431"/>
      <c r="W8" s="431"/>
      <c r="X8" s="431"/>
      <c r="Y8" s="431"/>
      <c r="Z8" s="431" t="s">
        <v>591</v>
      </c>
      <c r="AA8" s="431"/>
      <c r="AB8" s="431"/>
      <c r="AC8" s="431"/>
      <c r="AD8" s="431"/>
      <c r="AE8" s="431"/>
      <c r="AF8" s="431"/>
      <c r="AG8" s="431" t="s">
        <v>592</v>
      </c>
      <c r="AH8" s="431"/>
      <c r="AI8" s="431"/>
      <c r="AJ8" s="431"/>
      <c r="AK8" s="431"/>
      <c r="AL8" s="431"/>
      <c r="AM8" s="431"/>
      <c r="AN8" s="24" t="s">
        <v>593</v>
      </c>
    </row>
    <row r="9" spans="1:40" s="1" customFormat="1" ht="25.5">
      <c r="A9" s="10" t="s">
        <v>0</v>
      </c>
      <c r="B9" s="10" t="s">
        <v>214</v>
      </c>
      <c r="C9" s="11" t="s">
        <v>215</v>
      </c>
      <c r="D9" s="10" t="s">
        <v>33</v>
      </c>
      <c r="E9" s="10" t="str">
        <f>'ALL-COURSE-GRADE'!B8</f>
        <v>CCode-11</v>
      </c>
      <c r="F9" s="10" t="str">
        <f>'ALL-COURSE-GRADE'!C8</f>
        <v>CCode-12</v>
      </c>
      <c r="G9" s="10" t="str">
        <f>'ALL-COURSE-GRADE'!D8</f>
        <v>CCode-13</v>
      </c>
      <c r="H9" s="10" t="str">
        <f>'ALL-COURSE-GRADE'!E8</f>
        <v>CCode-14</v>
      </c>
      <c r="I9" s="10" t="str">
        <f>'ALL-COURSE-GRADE'!F8</f>
        <v>CCode-15</v>
      </c>
      <c r="J9" s="10" t="str">
        <f>'ALL-COURSE-GRADE'!G8</f>
        <v>CCode-16</v>
      </c>
      <c r="K9" s="10" t="str">
        <f>'ALL-COURSE-GRADE'!H8</f>
        <v>CCode-17</v>
      </c>
      <c r="L9" s="16" t="s">
        <v>594</v>
      </c>
      <c r="M9" s="16" t="s">
        <v>595</v>
      </c>
      <c r="N9" s="16" t="s">
        <v>596</v>
      </c>
      <c r="O9" s="16" t="s">
        <v>597</v>
      </c>
      <c r="P9" s="16" t="s">
        <v>598</v>
      </c>
      <c r="Q9" s="16" t="s">
        <v>599</v>
      </c>
      <c r="R9" s="16" t="s">
        <v>600</v>
      </c>
      <c r="S9" s="16" t="str">
        <f>'ALL-COURSE-GRADE'!B8</f>
        <v>CCode-11</v>
      </c>
      <c r="T9" s="16" t="str">
        <f>'ALL-COURSE-GRADE'!C8</f>
        <v>CCode-12</v>
      </c>
      <c r="U9" s="16" t="str">
        <f>'ALL-COURSE-GRADE'!D8</f>
        <v>CCode-13</v>
      </c>
      <c r="V9" s="16" t="str">
        <f>'ALL-COURSE-GRADE'!E8</f>
        <v>CCode-14</v>
      </c>
      <c r="W9" s="16" t="str">
        <f>'ALL-COURSE-GRADE'!F8</f>
        <v>CCode-15</v>
      </c>
      <c r="X9" s="16" t="str">
        <f>'ALL-COURSE-GRADE'!G8</f>
        <v>CCode-16</v>
      </c>
      <c r="Y9" s="16" t="str">
        <f>'ALL-COURSE-GRADE'!H8</f>
        <v>CCode-17</v>
      </c>
      <c r="Z9" s="16" t="str">
        <f>'ALL-COURSE-GRADE'!B8</f>
        <v>CCode-11</v>
      </c>
      <c r="AA9" s="16" t="str">
        <f>'ALL-COURSE-GRADE'!C8</f>
        <v>CCode-12</v>
      </c>
      <c r="AB9" s="16" t="str">
        <f>'ALL-COURSE-GRADE'!D8</f>
        <v>CCode-13</v>
      </c>
      <c r="AC9" s="16" t="str">
        <f>'ALL-COURSE-GRADE'!E8</f>
        <v>CCode-14</v>
      </c>
      <c r="AD9" s="16" t="str">
        <f>'ALL-COURSE-GRADE'!F8</f>
        <v>CCode-15</v>
      </c>
      <c r="AE9" s="16" t="str">
        <f>'ALL-COURSE-GRADE'!G8</f>
        <v>CCode-16</v>
      </c>
      <c r="AF9" s="16" t="str">
        <f>'ALL-COURSE-GRADE'!H8</f>
        <v>CCode-17</v>
      </c>
      <c r="AG9" s="16" t="str">
        <f>'ALL-COURSE-GRADE'!B8</f>
        <v>CCode-11</v>
      </c>
      <c r="AH9" s="16" t="str">
        <f>'ALL-COURSE-GRADE'!C8</f>
        <v>CCode-12</v>
      </c>
      <c r="AI9" s="16" t="str">
        <f>'ALL-COURSE-GRADE'!D8</f>
        <v>CCode-13</v>
      </c>
      <c r="AJ9" s="16" t="str">
        <f>'ALL-COURSE-GRADE'!E8</f>
        <v>CCode-14</v>
      </c>
      <c r="AK9" s="16" t="str">
        <f>'ALL-COURSE-GRADE'!F8</f>
        <v>CCode-15</v>
      </c>
      <c r="AL9" s="16" t="str">
        <f>'ALL-COURSE-GRADE'!G8</f>
        <v>CCode-16</v>
      </c>
      <c r="AM9" s="16" t="str">
        <f>'ALL-COURSE-GRADE'!H8</f>
        <v>CCode-17</v>
      </c>
    </row>
    <row r="10" spans="1:40" s="1" customFormat="1">
      <c r="A10" s="10" t="s">
        <v>222</v>
      </c>
      <c r="B10" s="10" t="s">
        <v>222</v>
      </c>
      <c r="C10" s="11" t="s">
        <v>223</v>
      </c>
      <c r="D10" s="10" t="s">
        <v>222</v>
      </c>
      <c r="E10" s="12">
        <v>50</v>
      </c>
      <c r="F10" s="12">
        <v>50</v>
      </c>
      <c r="G10" s="12">
        <v>50</v>
      </c>
      <c r="H10" s="12">
        <v>50</v>
      </c>
      <c r="I10" s="12">
        <v>50</v>
      </c>
      <c r="J10" s="12">
        <v>50</v>
      </c>
      <c r="K10" s="12">
        <v>50</v>
      </c>
      <c r="L10" s="17">
        <v>50</v>
      </c>
      <c r="M10" s="17">
        <v>50</v>
      </c>
      <c r="N10" s="17">
        <v>50</v>
      </c>
      <c r="O10" s="17">
        <v>50</v>
      </c>
      <c r="P10" s="17">
        <v>50</v>
      </c>
      <c r="Q10" s="17">
        <v>50</v>
      </c>
      <c r="R10" s="17">
        <v>50</v>
      </c>
      <c r="S10" s="21">
        <v>100</v>
      </c>
      <c r="T10" s="21">
        <v>100</v>
      </c>
      <c r="U10" s="21">
        <v>100</v>
      </c>
      <c r="V10" s="21">
        <v>100</v>
      </c>
      <c r="W10" s="21">
        <v>100</v>
      </c>
      <c r="X10" s="21">
        <v>100</v>
      </c>
      <c r="Y10" s="21">
        <v>100</v>
      </c>
      <c r="Z10" s="21">
        <v>100</v>
      </c>
      <c r="AA10" s="21">
        <v>100</v>
      </c>
      <c r="AB10" s="21">
        <v>100</v>
      </c>
      <c r="AC10" s="21">
        <v>100</v>
      </c>
      <c r="AD10" s="21">
        <v>100</v>
      </c>
      <c r="AE10" s="21">
        <v>100</v>
      </c>
      <c r="AF10" s="21">
        <v>100</v>
      </c>
      <c r="AG10" s="21">
        <v>100</v>
      </c>
      <c r="AH10" s="21">
        <v>100</v>
      </c>
      <c r="AI10" s="21">
        <v>100</v>
      </c>
      <c r="AJ10" s="21">
        <v>100</v>
      </c>
      <c r="AK10" s="21">
        <v>100</v>
      </c>
      <c r="AL10" s="21">
        <v>100</v>
      </c>
      <c r="AM10" s="21">
        <v>100</v>
      </c>
    </row>
    <row r="11" spans="1:40" s="1" customFormat="1">
      <c r="A11" s="10" t="s">
        <v>222</v>
      </c>
      <c r="B11" s="10" t="s">
        <v>222</v>
      </c>
      <c r="C11" s="11" t="s">
        <v>224</v>
      </c>
      <c r="D11" s="10" t="s">
        <v>222</v>
      </c>
      <c r="E11" s="12">
        <f t="shared" ref="E11:L11" si="0">0.6*E10</f>
        <v>30</v>
      </c>
      <c r="F11" s="12">
        <f t="shared" si="0"/>
        <v>30</v>
      </c>
      <c r="G11" s="12">
        <f t="shared" si="0"/>
        <v>30</v>
      </c>
      <c r="H11" s="12">
        <f t="shared" si="0"/>
        <v>30</v>
      </c>
      <c r="I11" s="12">
        <f t="shared" si="0"/>
        <v>30</v>
      </c>
      <c r="J11" s="12">
        <f t="shared" si="0"/>
        <v>30</v>
      </c>
      <c r="K11" s="12">
        <f t="shared" si="0"/>
        <v>30</v>
      </c>
      <c r="L11" s="17">
        <f t="shared" si="0"/>
        <v>30</v>
      </c>
      <c r="M11" s="17">
        <f t="shared" ref="M11:S11" si="1">0.6*M10</f>
        <v>30</v>
      </c>
      <c r="N11" s="17">
        <f t="shared" si="1"/>
        <v>30</v>
      </c>
      <c r="O11" s="17">
        <f t="shared" si="1"/>
        <v>30</v>
      </c>
      <c r="P11" s="17">
        <f t="shared" si="1"/>
        <v>30</v>
      </c>
      <c r="Q11" s="17">
        <f t="shared" si="1"/>
        <v>30</v>
      </c>
      <c r="R11" s="17">
        <f t="shared" si="1"/>
        <v>30</v>
      </c>
      <c r="S11" s="21">
        <f t="shared" si="1"/>
        <v>60</v>
      </c>
      <c r="T11" s="21">
        <f t="shared" ref="T11:Y11" si="2">0.6*T10</f>
        <v>60</v>
      </c>
      <c r="U11" s="21">
        <f t="shared" si="2"/>
        <v>60</v>
      </c>
      <c r="V11" s="21">
        <f t="shared" si="2"/>
        <v>60</v>
      </c>
      <c r="W11" s="21">
        <f t="shared" si="2"/>
        <v>60</v>
      </c>
      <c r="X11" s="21">
        <f t="shared" si="2"/>
        <v>60</v>
      </c>
      <c r="Y11" s="21">
        <f t="shared" si="2"/>
        <v>60</v>
      </c>
      <c r="Z11" s="21">
        <f t="shared" ref="Z11:AM11" si="3">0.6*Z10</f>
        <v>60</v>
      </c>
      <c r="AA11" s="21">
        <f t="shared" si="3"/>
        <v>60</v>
      </c>
      <c r="AB11" s="21">
        <f t="shared" si="3"/>
        <v>60</v>
      </c>
      <c r="AC11" s="21">
        <f t="shared" si="3"/>
        <v>60</v>
      </c>
      <c r="AD11" s="21">
        <f t="shared" si="3"/>
        <v>60</v>
      </c>
      <c r="AE11" s="21">
        <f t="shared" si="3"/>
        <v>60</v>
      </c>
      <c r="AF11" s="21">
        <f t="shared" si="3"/>
        <v>60</v>
      </c>
      <c r="AG11" s="21">
        <f t="shared" si="3"/>
        <v>60</v>
      </c>
      <c r="AH11" s="21">
        <f t="shared" si="3"/>
        <v>60</v>
      </c>
      <c r="AI11" s="21">
        <f t="shared" si="3"/>
        <v>60</v>
      </c>
      <c r="AJ11" s="21">
        <f t="shared" si="3"/>
        <v>60</v>
      </c>
      <c r="AK11" s="21">
        <f t="shared" si="3"/>
        <v>60</v>
      </c>
      <c r="AL11" s="21">
        <f t="shared" si="3"/>
        <v>60</v>
      </c>
      <c r="AM11" s="21">
        <f t="shared" si="3"/>
        <v>60</v>
      </c>
    </row>
    <row r="12" spans="1:40">
      <c r="A12" s="13">
        <v>1</v>
      </c>
      <c r="B12" s="13" t="str">
        <f>'STUDENT-LIST'!B2</f>
        <v>478CS20001</v>
      </c>
      <c r="C12" s="14" t="str">
        <f>'STUDENT-LIST'!C2</f>
        <v>Anusha Acharya</v>
      </c>
      <c r="D12" s="13">
        <v>1</v>
      </c>
      <c r="E12" s="15">
        <v>0</v>
      </c>
      <c r="F12" s="15">
        <v>0</v>
      </c>
      <c r="G12" s="15">
        <v>0</v>
      </c>
      <c r="H12" s="15">
        <v>0</v>
      </c>
      <c r="I12" s="15">
        <v>0</v>
      </c>
      <c r="J12" s="15">
        <v>0</v>
      </c>
      <c r="K12" s="15">
        <v>0</v>
      </c>
      <c r="L12" s="18">
        <v>0</v>
      </c>
      <c r="M12" s="18">
        <v>0</v>
      </c>
      <c r="N12" s="18">
        <v>0</v>
      </c>
      <c r="O12" s="18">
        <v>0</v>
      </c>
      <c r="P12" s="18">
        <v>0</v>
      </c>
      <c r="Q12" s="18">
        <v>0</v>
      </c>
      <c r="R12" s="18">
        <v>0</v>
      </c>
      <c r="S12" s="22">
        <f>SUM(E12,L12)</f>
        <v>0</v>
      </c>
      <c r="T12" s="22">
        <f t="shared" ref="T12:Y27" si="4">SUM(F12,M12)</f>
        <v>0</v>
      </c>
      <c r="U12" s="22">
        <f t="shared" si="4"/>
        <v>0</v>
      </c>
      <c r="V12" s="22">
        <f t="shared" si="4"/>
        <v>0</v>
      </c>
      <c r="W12" s="22">
        <f t="shared" si="4"/>
        <v>0</v>
      </c>
      <c r="X12" s="22">
        <f t="shared" si="4"/>
        <v>0</v>
      </c>
      <c r="Y12" s="22">
        <f t="shared" si="4"/>
        <v>0</v>
      </c>
      <c r="Z12" s="23" t="str">
        <f>IF(AND(S12&gt;=91,S12&lt;=100),"A+",IF(AND(S12&gt;=81,S12&lt;=90),"A",IF(AND(S12&gt;=71,S12&lt;=80),"B+",IF(AND(S12&gt;=61,S12&lt;=70),"B",IF(AND(S12&gt;=51,S12&lt;=60),"C+",IF(AND(S12&gt;=45,S12&lt;=50),"C",IF(AND(S12&gt;=40,S12&lt;=44),"D","F")))))))</f>
        <v>F</v>
      </c>
      <c r="AA12" s="23" t="str">
        <f t="shared" ref="AA12:AF27" si="5">IF(AND(T12&gt;=91,T12&lt;=100),"A+",IF(AND(T12&gt;=81,T12&lt;=90),"A",IF(AND(T12&gt;=71,T12&lt;=80),"B+",IF(AND(T12&gt;=61,T12&lt;=70),"B",IF(AND(T12&gt;=51,T12&lt;=60),"C+",IF(AND(T12&gt;=45,T12&lt;=50),"C",IF(AND(T12&gt;=40,T12&lt;=44),"D","F")))))))</f>
        <v>F</v>
      </c>
      <c r="AB12" s="23" t="str">
        <f t="shared" si="5"/>
        <v>F</v>
      </c>
      <c r="AC12" s="23" t="str">
        <f t="shared" si="5"/>
        <v>F</v>
      </c>
      <c r="AD12" s="23" t="str">
        <f t="shared" si="5"/>
        <v>F</v>
      </c>
      <c r="AE12" s="23" t="str">
        <f t="shared" si="5"/>
        <v>F</v>
      </c>
      <c r="AF12" s="23" t="str">
        <f t="shared" si="5"/>
        <v>F</v>
      </c>
      <c r="AG12" s="25">
        <f>IF(AND(S12&gt;=91,S12&lt;=100),10,IF(AND(S12&gt;=81,S12&lt;=90),9,IF(AND(S12&gt;=71,S12&lt;=80),8,IF(AND(S12&gt;=61,S12&lt;=70),7,IF(AND(S12&gt;=51,S12&lt;=60),6,IF(AND(S12&gt;=45,S12&lt;=50),5,IF(AND(S12&gt;=40,S12&lt;=44),4,0)))))))</f>
        <v>0</v>
      </c>
      <c r="AH12" s="25">
        <f t="shared" ref="AH12:AM12" si="6">IF(AND(T12&gt;=91,T12&lt;=100),10,IF(AND(T12&gt;=81,T12&lt;=90),9,IF(AND(T12&gt;=71,T12&lt;=80),8,IF(AND(T12&gt;=61,T12&lt;=70),7,IF(AND(T12&gt;=51,T12&lt;=60),6,IF(AND(T12&gt;=45,T12&lt;=50),5,IF(AND(T12&gt;=40,T12&lt;=44),4,0)))))))</f>
        <v>0</v>
      </c>
      <c r="AI12" s="25">
        <f t="shared" si="6"/>
        <v>0</v>
      </c>
      <c r="AJ12" s="25">
        <f t="shared" si="6"/>
        <v>0</v>
      </c>
      <c r="AK12" s="25">
        <f t="shared" si="6"/>
        <v>0</v>
      </c>
      <c r="AL12" s="25">
        <f t="shared" si="6"/>
        <v>0</v>
      </c>
      <c r="AM12" s="25">
        <f t="shared" si="6"/>
        <v>0</v>
      </c>
      <c r="AN12" s="26">
        <f>((AG12*'ALL-COURSE-GRADE'!$B$10)+('ALL COURSE SEM-I'!AH12*'ALL-COURSE-GRADE'!$C$10)+('ALL COURSE SEM-I'!AI12*'ALL-COURSE-GRADE'!$D$10)+('ALL COURSE SEM-I'!AJ12*'ALL-COURSE-GRADE'!$E$10)+('ALL COURSE SEM-I'!AK12*'ALL-COURSE-GRADE'!$F$10)+('ALL COURSE SEM-I'!AL12*'ALL-COURSE-GRADE'!$G$10)+('ALL COURSE SEM-I'!AM12*'ALL-COURSE-GRADE'!$H$10))/'ALL-COURSE-GRADE'!$I$10</f>
        <v>0</v>
      </c>
    </row>
    <row r="13" spans="1:40">
      <c r="A13" s="13">
        <v>2</v>
      </c>
      <c r="B13" s="13" t="str">
        <f>'STUDENT-LIST'!B3</f>
        <v>478CS20002</v>
      </c>
      <c r="C13" s="14" t="str">
        <f>'STUDENT-LIST'!C3</f>
        <v>John Ratan Menezes</v>
      </c>
      <c r="D13" s="13">
        <v>1</v>
      </c>
      <c r="E13" s="15">
        <v>10</v>
      </c>
      <c r="F13" s="15">
        <v>10</v>
      </c>
      <c r="G13" s="15">
        <v>10</v>
      </c>
      <c r="H13" s="15">
        <v>10</v>
      </c>
      <c r="I13" s="15">
        <v>10</v>
      </c>
      <c r="J13" s="15">
        <v>10</v>
      </c>
      <c r="K13" s="15">
        <v>10</v>
      </c>
      <c r="L13" s="18">
        <v>30</v>
      </c>
      <c r="M13" s="18">
        <v>40</v>
      </c>
      <c r="N13" s="18">
        <v>50</v>
      </c>
      <c r="O13" s="18">
        <v>60</v>
      </c>
      <c r="P13" s="18">
        <v>70</v>
      </c>
      <c r="Q13" s="18">
        <v>80</v>
      </c>
      <c r="R13" s="18">
        <v>90</v>
      </c>
      <c r="S13" s="22">
        <f t="shared" ref="S13:S76" si="7">SUM(E13,L13)</f>
        <v>40</v>
      </c>
      <c r="T13" s="22">
        <f t="shared" si="4"/>
        <v>50</v>
      </c>
      <c r="U13" s="22">
        <f t="shared" si="4"/>
        <v>60</v>
      </c>
      <c r="V13" s="22">
        <f t="shared" si="4"/>
        <v>70</v>
      </c>
      <c r="W13" s="22">
        <f t="shared" si="4"/>
        <v>80</v>
      </c>
      <c r="X13" s="22">
        <f t="shared" si="4"/>
        <v>90</v>
      </c>
      <c r="Y13" s="22">
        <f t="shared" si="4"/>
        <v>100</v>
      </c>
      <c r="Z13" s="23" t="str">
        <f t="shared" ref="Z13:Z76" si="8">IF(AND(S13&gt;=91,S13&lt;=100),"A+",IF(AND(S13&gt;=81,S13&lt;=90),"A",IF(AND(S13&gt;=71,S13&lt;=80),"B+",IF(AND(S13&gt;=61,S13&lt;=70),"B",IF(AND(S13&gt;=51,S13&lt;=60),"C+",IF(AND(S13&gt;=45,S13&lt;=50),"C",IF(AND(S13&gt;=40,S13&lt;=44),"D","F")))))))</f>
        <v>D</v>
      </c>
      <c r="AA13" s="23" t="str">
        <f t="shared" si="5"/>
        <v>C</v>
      </c>
      <c r="AB13" s="23" t="str">
        <f t="shared" si="5"/>
        <v>C+</v>
      </c>
      <c r="AC13" s="23" t="str">
        <f t="shared" si="5"/>
        <v>B</v>
      </c>
      <c r="AD13" s="23" t="str">
        <f t="shared" si="5"/>
        <v>B+</v>
      </c>
      <c r="AE13" s="23" t="str">
        <f t="shared" si="5"/>
        <v>A</v>
      </c>
      <c r="AF13" s="23" t="str">
        <f t="shared" si="5"/>
        <v>A+</v>
      </c>
      <c r="AG13" s="25">
        <f t="shared" ref="AG13:AG76" si="9">IF(AND(S13&gt;=91,S13&lt;=100),10,IF(AND(S13&gt;=81,S13&lt;=90),9,IF(AND(S13&gt;=71,S13&lt;=80),8,IF(AND(S13&gt;=61,S13&lt;=70),7,IF(AND(S13&gt;=51,S13&lt;=60),6,IF(AND(S13&gt;=45,S13&lt;=50),5,IF(AND(S13&gt;=40,S13&lt;=44),4,0)))))))</f>
        <v>4</v>
      </c>
      <c r="AH13" s="25">
        <f t="shared" ref="AH13:AH76" si="10">IF(AND(T13&gt;=91,T13&lt;=100),10,IF(AND(T13&gt;=81,T13&lt;=90),9,IF(AND(T13&gt;=71,T13&lt;=80),8,IF(AND(T13&gt;=61,T13&lt;=70),7,IF(AND(T13&gt;=51,T13&lt;=60),6,IF(AND(T13&gt;=45,T13&lt;=50),5,IF(AND(T13&gt;=40,T13&lt;=44),4,0)))))))</f>
        <v>5</v>
      </c>
      <c r="AI13" s="25">
        <f t="shared" ref="AI13:AI76" si="11">IF(AND(U13&gt;=91,U13&lt;=100),10,IF(AND(U13&gt;=81,U13&lt;=90),9,IF(AND(U13&gt;=71,U13&lt;=80),8,IF(AND(U13&gt;=61,U13&lt;=70),7,IF(AND(U13&gt;=51,U13&lt;=60),6,IF(AND(U13&gt;=45,U13&lt;=50),5,IF(AND(U13&gt;=40,U13&lt;=44),4,0)))))))</f>
        <v>6</v>
      </c>
      <c r="AJ13" s="25">
        <f t="shared" ref="AJ13:AJ76" si="12">IF(AND(V13&gt;=91,V13&lt;=100),10,IF(AND(V13&gt;=81,V13&lt;=90),9,IF(AND(V13&gt;=71,V13&lt;=80),8,IF(AND(V13&gt;=61,V13&lt;=70),7,IF(AND(V13&gt;=51,V13&lt;=60),6,IF(AND(V13&gt;=45,V13&lt;=50),5,IF(AND(V13&gt;=40,V13&lt;=44),4,0)))))))</f>
        <v>7</v>
      </c>
      <c r="AK13" s="25">
        <f t="shared" ref="AK13:AK76" si="13">IF(AND(W13&gt;=91,W13&lt;=100),10,IF(AND(W13&gt;=81,W13&lt;=90),9,IF(AND(W13&gt;=71,W13&lt;=80),8,IF(AND(W13&gt;=61,W13&lt;=70),7,IF(AND(W13&gt;=51,W13&lt;=60),6,IF(AND(W13&gt;=45,W13&lt;=50),5,IF(AND(W13&gt;=40,W13&lt;=44),4,0)))))))</f>
        <v>8</v>
      </c>
      <c r="AL13" s="25">
        <f t="shared" ref="AL13:AL76" si="14">IF(AND(X13&gt;=91,X13&lt;=100),10,IF(AND(X13&gt;=81,X13&lt;=90),9,IF(AND(X13&gt;=71,X13&lt;=80),8,IF(AND(X13&gt;=61,X13&lt;=70),7,IF(AND(X13&gt;=51,X13&lt;=60),6,IF(AND(X13&gt;=45,X13&lt;=50),5,IF(AND(X13&gt;=40,X13&lt;=44),4,0)))))))</f>
        <v>9</v>
      </c>
      <c r="AM13" s="25">
        <f t="shared" ref="AM13:AM76" si="15">IF(AND(Y13&gt;=91,Y13&lt;=100),10,IF(AND(Y13&gt;=81,Y13&lt;=90),9,IF(AND(Y13&gt;=71,Y13&lt;=80),8,IF(AND(Y13&gt;=61,Y13&lt;=70),7,IF(AND(Y13&gt;=51,Y13&lt;=60),6,IF(AND(Y13&gt;=45,Y13&lt;=50),5,IF(AND(Y13&gt;=40,Y13&lt;=44),4,0)))))))</f>
        <v>10</v>
      </c>
      <c r="AN13" s="26">
        <f>((AG13*'ALL-COURSE-GRADE'!$B$10)+('ALL COURSE SEM-I'!AH13*'ALL-COURSE-GRADE'!$C$10)+('ALL COURSE SEM-I'!AI13*'ALL-COURSE-GRADE'!$D$10)+('ALL COURSE SEM-I'!AJ13*'ALL-COURSE-GRADE'!$E$10)+('ALL COURSE SEM-I'!AK13*'ALL-COURSE-GRADE'!$F$10)+('ALL COURSE SEM-I'!AL13*'ALL-COURSE-GRADE'!$G$10)+('ALL COURSE SEM-I'!AM13*'ALL-COURSE-GRADE'!$H$10))/'ALL-COURSE-GRADE'!$I$10</f>
        <v>6.4545454545454497</v>
      </c>
    </row>
    <row r="14" spans="1:40">
      <c r="A14" s="13">
        <v>3</v>
      </c>
      <c r="B14" s="13" t="str">
        <f>'STUDENT-LIST'!B4</f>
        <v>478CS20003</v>
      </c>
      <c r="C14" s="14" t="str">
        <f>'STUDENT-LIST'!C4</f>
        <v>Kiran G Shat</v>
      </c>
      <c r="D14" s="13">
        <v>1</v>
      </c>
      <c r="E14" s="15">
        <v>0</v>
      </c>
      <c r="F14" s="15">
        <v>0</v>
      </c>
      <c r="G14" s="15">
        <v>0</v>
      </c>
      <c r="H14" s="15">
        <v>0</v>
      </c>
      <c r="I14" s="15">
        <v>0</v>
      </c>
      <c r="J14" s="15">
        <v>0</v>
      </c>
      <c r="K14" s="15">
        <v>0</v>
      </c>
      <c r="L14" s="18">
        <v>0</v>
      </c>
      <c r="M14" s="18">
        <v>0</v>
      </c>
      <c r="N14" s="18">
        <v>0</v>
      </c>
      <c r="O14" s="18">
        <v>0</v>
      </c>
      <c r="P14" s="18">
        <v>0</v>
      </c>
      <c r="Q14" s="18">
        <v>0</v>
      </c>
      <c r="R14" s="18">
        <v>0</v>
      </c>
      <c r="S14" s="22">
        <f t="shared" si="7"/>
        <v>0</v>
      </c>
      <c r="T14" s="22">
        <f t="shared" si="4"/>
        <v>0</v>
      </c>
      <c r="U14" s="22">
        <f t="shared" si="4"/>
        <v>0</v>
      </c>
      <c r="V14" s="22">
        <f t="shared" si="4"/>
        <v>0</v>
      </c>
      <c r="W14" s="22">
        <f t="shared" si="4"/>
        <v>0</v>
      </c>
      <c r="X14" s="22">
        <f t="shared" si="4"/>
        <v>0</v>
      </c>
      <c r="Y14" s="22">
        <f t="shared" si="4"/>
        <v>0</v>
      </c>
      <c r="Z14" s="23" t="str">
        <f t="shared" si="8"/>
        <v>F</v>
      </c>
      <c r="AA14" s="23" t="str">
        <f t="shared" si="5"/>
        <v>F</v>
      </c>
      <c r="AB14" s="23" t="str">
        <f t="shared" si="5"/>
        <v>F</v>
      </c>
      <c r="AC14" s="23" t="str">
        <f t="shared" si="5"/>
        <v>F</v>
      </c>
      <c r="AD14" s="23" t="str">
        <f t="shared" si="5"/>
        <v>F</v>
      </c>
      <c r="AE14" s="23" t="str">
        <f t="shared" si="5"/>
        <v>F</v>
      </c>
      <c r="AF14" s="23" t="str">
        <f t="shared" si="5"/>
        <v>F</v>
      </c>
      <c r="AG14" s="25">
        <f t="shared" si="9"/>
        <v>0</v>
      </c>
      <c r="AH14" s="25">
        <f t="shared" si="10"/>
        <v>0</v>
      </c>
      <c r="AI14" s="25">
        <f t="shared" si="11"/>
        <v>0</v>
      </c>
      <c r="AJ14" s="25">
        <f t="shared" si="12"/>
        <v>0</v>
      </c>
      <c r="AK14" s="25">
        <f t="shared" si="13"/>
        <v>0</v>
      </c>
      <c r="AL14" s="25">
        <f t="shared" si="14"/>
        <v>0</v>
      </c>
      <c r="AM14" s="25">
        <f t="shared" si="15"/>
        <v>0</v>
      </c>
      <c r="AN14" s="26">
        <f>((AG14*'ALL-COURSE-GRADE'!$B$10)+('ALL COURSE SEM-I'!AH14*'ALL-COURSE-GRADE'!$C$10)+('ALL COURSE SEM-I'!AI14*'ALL-COURSE-GRADE'!$D$10)+('ALL COURSE SEM-I'!AJ14*'ALL-COURSE-GRADE'!$E$10)+('ALL COURSE SEM-I'!AK14*'ALL-COURSE-GRADE'!$F$10)+('ALL COURSE SEM-I'!AL14*'ALL-COURSE-GRADE'!$G$10)+('ALL COURSE SEM-I'!AM14*'ALL-COURSE-GRADE'!$H$10))/'ALL-COURSE-GRADE'!$I$10</f>
        <v>0</v>
      </c>
    </row>
    <row r="15" spans="1:40">
      <c r="A15" s="13">
        <v>4</v>
      </c>
      <c r="B15" s="13" t="str">
        <f>'STUDENT-LIST'!B5</f>
        <v>478CS20004</v>
      </c>
      <c r="C15" s="14" t="str">
        <f>'STUDENT-LIST'!C5</f>
        <v>Mohammed Aman</v>
      </c>
      <c r="D15" s="13">
        <v>1</v>
      </c>
      <c r="E15" s="15">
        <v>0</v>
      </c>
      <c r="F15" s="15">
        <v>0</v>
      </c>
      <c r="G15" s="15">
        <v>0</v>
      </c>
      <c r="H15" s="15">
        <v>0</v>
      </c>
      <c r="I15" s="15">
        <v>0</v>
      </c>
      <c r="J15" s="15">
        <v>0</v>
      </c>
      <c r="K15" s="15">
        <v>0</v>
      </c>
      <c r="L15" s="18">
        <v>0</v>
      </c>
      <c r="M15" s="18">
        <v>0</v>
      </c>
      <c r="N15" s="18">
        <v>0</v>
      </c>
      <c r="O15" s="18">
        <v>0</v>
      </c>
      <c r="P15" s="18">
        <v>0</v>
      </c>
      <c r="Q15" s="18">
        <v>0</v>
      </c>
      <c r="R15" s="18">
        <v>0</v>
      </c>
      <c r="S15" s="22">
        <f t="shared" si="7"/>
        <v>0</v>
      </c>
      <c r="T15" s="22">
        <f t="shared" si="4"/>
        <v>0</v>
      </c>
      <c r="U15" s="22">
        <f t="shared" si="4"/>
        <v>0</v>
      </c>
      <c r="V15" s="22">
        <f t="shared" si="4"/>
        <v>0</v>
      </c>
      <c r="W15" s="22">
        <f t="shared" si="4"/>
        <v>0</v>
      </c>
      <c r="X15" s="22">
        <f t="shared" si="4"/>
        <v>0</v>
      </c>
      <c r="Y15" s="22">
        <f t="shared" si="4"/>
        <v>0</v>
      </c>
      <c r="Z15" s="23" t="str">
        <f t="shared" si="8"/>
        <v>F</v>
      </c>
      <c r="AA15" s="23" t="str">
        <f t="shared" si="5"/>
        <v>F</v>
      </c>
      <c r="AB15" s="23" t="str">
        <f t="shared" si="5"/>
        <v>F</v>
      </c>
      <c r="AC15" s="23" t="str">
        <f t="shared" si="5"/>
        <v>F</v>
      </c>
      <c r="AD15" s="23" t="str">
        <f t="shared" si="5"/>
        <v>F</v>
      </c>
      <c r="AE15" s="23" t="str">
        <f t="shared" si="5"/>
        <v>F</v>
      </c>
      <c r="AF15" s="23" t="str">
        <f t="shared" si="5"/>
        <v>F</v>
      </c>
      <c r="AG15" s="25">
        <f t="shared" si="9"/>
        <v>0</v>
      </c>
      <c r="AH15" s="25">
        <f t="shared" si="10"/>
        <v>0</v>
      </c>
      <c r="AI15" s="25">
        <f t="shared" si="11"/>
        <v>0</v>
      </c>
      <c r="AJ15" s="25">
        <f t="shared" si="12"/>
        <v>0</v>
      </c>
      <c r="AK15" s="25">
        <f t="shared" si="13"/>
        <v>0</v>
      </c>
      <c r="AL15" s="25">
        <f t="shared" si="14"/>
        <v>0</v>
      </c>
      <c r="AM15" s="25">
        <f t="shared" si="15"/>
        <v>0</v>
      </c>
      <c r="AN15" s="26">
        <f>((AG15*'ALL-COURSE-GRADE'!$B$10)+('ALL COURSE SEM-I'!AH15*'ALL-COURSE-GRADE'!$C$10)+('ALL COURSE SEM-I'!AI15*'ALL-COURSE-GRADE'!$D$10)+('ALL COURSE SEM-I'!AJ15*'ALL-COURSE-GRADE'!$E$10)+('ALL COURSE SEM-I'!AK15*'ALL-COURSE-GRADE'!$F$10)+('ALL COURSE SEM-I'!AL15*'ALL-COURSE-GRADE'!$G$10)+('ALL COURSE SEM-I'!AM15*'ALL-COURSE-GRADE'!$H$10))/'ALL-COURSE-GRADE'!$I$10</f>
        <v>0</v>
      </c>
    </row>
    <row r="16" spans="1:40">
      <c r="A16" s="13">
        <v>5</v>
      </c>
      <c r="B16" s="13" t="str">
        <f>'STUDENT-LIST'!B6</f>
        <v>478CS20005</v>
      </c>
      <c r="C16" s="14" t="str">
        <f>'STUDENT-LIST'!C6</f>
        <v>Sachin Bhat</v>
      </c>
      <c r="D16" s="13">
        <v>1</v>
      </c>
      <c r="E16" s="15">
        <v>0</v>
      </c>
      <c r="F16" s="15">
        <v>0</v>
      </c>
      <c r="G16" s="15">
        <v>0</v>
      </c>
      <c r="H16" s="15">
        <v>0</v>
      </c>
      <c r="I16" s="15">
        <v>0</v>
      </c>
      <c r="J16" s="15">
        <v>0</v>
      </c>
      <c r="K16" s="15">
        <v>0</v>
      </c>
      <c r="L16" s="18">
        <v>0</v>
      </c>
      <c r="M16" s="18">
        <v>0</v>
      </c>
      <c r="N16" s="18">
        <v>0</v>
      </c>
      <c r="O16" s="18">
        <v>0</v>
      </c>
      <c r="P16" s="18">
        <v>0</v>
      </c>
      <c r="Q16" s="18">
        <v>0</v>
      </c>
      <c r="R16" s="18">
        <v>0</v>
      </c>
      <c r="S16" s="22">
        <f t="shared" si="7"/>
        <v>0</v>
      </c>
      <c r="T16" s="22">
        <f t="shared" si="4"/>
        <v>0</v>
      </c>
      <c r="U16" s="22">
        <f t="shared" si="4"/>
        <v>0</v>
      </c>
      <c r="V16" s="22">
        <f t="shared" si="4"/>
        <v>0</v>
      </c>
      <c r="W16" s="22">
        <f t="shared" si="4"/>
        <v>0</v>
      </c>
      <c r="X16" s="22">
        <f t="shared" si="4"/>
        <v>0</v>
      </c>
      <c r="Y16" s="22">
        <f t="shared" si="4"/>
        <v>0</v>
      </c>
      <c r="Z16" s="23" t="str">
        <f t="shared" si="8"/>
        <v>F</v>
      </c>
      <c r="AA16" s="23" t="str">
        <f t="shared" si="5"/>
        <v>F</v>
      </c>
      <c r="AB16" s="23" t="str">
        <f t="shared" si="5"/>
        <v>F</v>
      </c>
      <c r="AC16" s="23" t="str">
        <f t="shared" si="5"/>
        <v>F</v>
      </c>
      <c r="AD16" s="23" t="str">
        <f t="shared" si="5"/>
        <v>F</v>
      </c>
      <c r="AE16" s="23" t="str">
        <f t="shared" si="5"/>
        <v>F</v>
      </c>
      <c r="AF16" s="23" t="str">
        <f t="shared" si="5"/>
        <v>F</v>
      </c>
      <c r="AG16" s="25">
        <f t="shared" si="9"/>
        <v>0</v>
      </c>
      <c r="AH16" s="25">
        <f t="shared" si="10"/>
        <v>0</v>
      </c>
      <c r="AI16" s="25">
        <f t="shared" si="11"/>
        <v>0</v>
      </c>
      <c r="AJ16" s="25">
        <f t="shared" si="12"/>
        <v>0</v>
      </c>
      <c r="AK16" s="25">
        <f t="shared" si="13"/>
        <v>0</v>
      </c>
      <c r="AL16" s="25">
        <f t="shared" si="14"/>
        <v>0</v>
      </c>
      <c r="AM16" s="25">
        <f t="shared" si="15"/>
        <v>0</v>
      </c>
      <c r="AN16" s="26">
        <f>((AG16*'ALL-COURSE-GRADE'!$B$10)+('ALL COURSE SEM-I'!AH16*'ALL-COURSE-GRADE'!$C$10)+('ALL COURSE SEM-I'!AI16*'ALL-COURSE-GRADE'!$D$10)+('ALL COURSE SEM-I'!AJ16*'ALL-COURSE-GRADE'!$E$10)+('ALL COURSE SEM-I'!AK16*'ALL-COURSE-GRADE'!$F$10)+('ALL COURSE SEM-I'!AL16*'ALL-COURSE-GRADE'!$G$10)+('ALL COURSE SEM-I'!AM16*'ALL-COURSE-GRADE'!$H$10))/'ALL-COURSE-GRADE'!$I$10</f>
        <v>0</v>
      </c>
    </row>
    <row r="17" spans="1:40">
      <c r="A17" s="13">
        <v>6</v>
      </c>
      <c r="B17" s="13" t="str">
        <f>'STUDENT-LIST'!B7</f>
        <v>478CS20006</v>
      </c>
      <c r="C17" s="14" t="str">
        <f>'STUDENT-LIST'!C7</f>
        <v>Sooraj Kumar</v>
      </c>
      <c r="D17" s="13">
        <v>1</v>
      </c>
      <c r="E17" s="15">
        <v>0</v>
      </c>
      <c r="F17" s="15">
        <v>0</v>
      </c>
      <c r="G17" s="15">
        <v>0</v>
      </c>
      <c r="H17" s="15">
        <v>0</v>
      </c>
      <c r="I17" s="15">
        <v>0</v>
      </c>
      <c r="J17" s="15">
        <v>0</v>
      </c>
      <c r="K17" s="15">
        <v>0</v>
      </c>
      <c r="L17" s="18">
        <v>0</v>
      </c>
      <c r="M17" s="18">
        <v>0</v>
      </c>
      <c r="N17" s="18">
        <v>0</v>
      </c>
      <c r="O17" s="18">
        <v>0</v>
      </c>
      <c r="P17" s="18">
        <v>0</v>
      </c>
      <c r="Q17" s="18">
        <v>0</v>
      </c>
      <c r="R17" s="18">
        <v>0</v>
      </c>
      <c r="S17" s="22">
        <f t="shared" si="7"/>
        <v>0</v>
      </c>
      <c r="T17" s="22">
        <f t="shared" si="4"/>
        <v>0</v>
      </c>
      <c r="U17" s="22">
        <f t="shared" si="4"/>
        <v>0</v>
      </c>
      <c r="V17" s="22">
        <f t="shared" si="4"/>
        <v>0</v>
      </c>
      <c r="W17" s="22">
        <f t="shared" si="4"/>
        <v>0</v>
      </c>
      <c r="X17" s="22">
        <f t="shared" si="4"/>
        <v>0</v>
      </c>
      <c r="Y17" s="22">
        <f t="shared" si="4"/>
        <v>0</v>
      </c>
      <c r="Z17" s="23" t="str">
        <f t="shared" si="8"/>
        <v>F</v>
      </c>
      <c r="AA17" s="23" t="str">
        <f t="shared" si="5"/>
        <v>F</v>
      </c>
      <c r="AB17" s="23" t="str">
        <f t="shared" si="5"/>
        <v>F</v>
      </c>
      <c r="AC17" s="23" t="str">
        <f t="shared" si="5"/>
        <v>F</v>
      </c>
      <c r="AD17" s="23" t="str">
        <f t="shared" si="5"/>
        <v>F</v>
      </c>
      <c r="AE17" s="23" t="str">
        <f t="shared" si="5"/>
        <v>F</v>
      </c>
      <c r="AF17" s="23" t="str">
        <f t="shared" si="5"/>
        <v>F</v>
      </c>
      <c r="AG17" s="25">
        <f t="shared" si="9"/>
        <v>0</v>
      </c>
      <c r="AH17" s="25">
        <f t="shared" si="10"/>
        <v>0</v>
      </c>
      <c r="AI17" s="25">
        <f t="shared" si="11"/>
        <v>0</v>
      </c>
      <c r="AJ17" s="25">
        <f t="shared" si="12"/>
        <v>0</v>
      </c>
      <c r="AK17" s="25">
        <f t="shared" si="13"/>
        <v>0</v>
      </c>
      <c r="AL17" s="25">
        <f t="shared" si="14"/>
        <v>0</v>
      </c>
      <c r="AM17" s="25">
        <f t="shared" si="15"/>
        <v>0</v>
      </c>
      <c r="AN17" s="26">
        <f>((AG17*'ALL-COURSE-GRADE'!$B$10)+('ALL COURSE SEM-I'!AH17*'ALL-COURSE-GRADE'!$C$10)+('ALL COURSE SEM-I'!AI17*'ALL-COURSE-GRADE'!$D$10)+('ALL COURSE SEM-I'!AJ17*'ALL-COURSE-GRADE'!$E$10)+('ALL COURSE SEM-I'!AK17*'ALL-COURSE-GRADE'!$F$10)+('ALL COURSE SEM-I'!AL17*'ALL-COURSE-GRADE'!$G$10)+('ALL COURSE SEM-I'!AM17*'ALL-COURSE-GRADE'!$H$10))/'ALL-COURSE-GRADE'!$I$10</f>
        <v>0</v>
      </c>
    </row>
    <row r="18" spans="1:40">
      <c r="A18" s="13">
        <v>7</v>
      </c>
      <c r="B18" s="13">
        <f>'STUDENT-LIST'!B8</f>
        <v>0</v>
      </c>
      <c r="C18" s="14">
        <f>'STUDENT-LIST'!C8</f>
        <v>0</v>
      </c>
      <c r="D18" s="13">
        <v>1</v>
      </c>
      <c r="E18" s="15">
        <v>0</v>
      </c>
      <c r="F18" s="15">
        <v>0</v>
      </c>
      <c r="G18" s="15">
        <v>0</v>
      </c>
      <c r="H18" s="15">
        <v>0</v>
      </c>
      <c r="I18" s="15">
        <v>0</v>
      </c>
      <c r="J18" s="15">
        <v>0</v>
      </c>
      <c r="K18" s="15">
        <v>0</v>
      </c>
      <c r="L18" s="18">
        <v>0</v>
      </c>
      <c r="M18" s="18">
        <v>0</v>
      </c>
      <c r="N18" s="18">
        <v>0</v>
      </c>
      <c r="O18" s="18">
        <v>0</v>
      </c>
      <c r="P18" s="18">
        <v>0</v>
      </c>
      <c r="Q18" s="18">
        <v>0</v>
      </c>
      <c r="R18" s="18">
        <v>0</v>
      </c>
      <c r="S18" s="22">
        <f t="shared" si="7"/>
        <v>0</v>
      </c>
      <c r="T18" s="22">
        <f t="shared" si="4"/>
        <v>0</v>
      </c>
      <c r="U18" s="22">
        <f t="shared" si="4"/>
        <v>0</v>
      </c>
      <c r="V18" s="22">
        <f t="shared" si="4"/>
        <v>0</v>
      </c>
      <c r="W18" s="22">
        <f t="shared" si="4"/>
        <v>0</v>
      </c>
      <c r="X18" s="22">
        <f t="shared" si="4"/>
        <v>0</v>
      </c>
      <c r="Y18" s="22">
        <f t="shared" si="4"/>
        <v>0</v>
      </c>
      <c r="Z18" s="23" t="str">
        <f t="shared" si="8"/>
        <v>F</v>
      </c>
      <c r="AA18" s="23" t="str">
        <f t="shared" si="5"/>
        <v>F</v>
      </c>
      <c r="AB18" s="23" t="str">
        <f t="shared" si="5"/>
        <v>F</v>
      </c>
      <c r="AC18" s="23" t="str">
        <f t="shared" si="5"/>
        <v>F</v>
      </c>
      <c r="AD18" s="23" t="str">
        <f t="shared" si="5"/>
        <v>F</v>
      </c>
      <c r="AE18" s="23" t="str">
        <f t="shared" si="5"/>
        <v>F</v>
      </c>
      <c r="AF18" s="23" t="str">
        <f t="shared" si="5"/>
        <v>F</v>
      </c>
      <c r="AG18" s="25">
        <f t="shared" si="9"/>
        <v>0</v>
      </c>
      <c r="AH18" s="25">
        <f t="shared" si="10"/>
        <v>0</v>
      </c>
      <c r="AI18" s="25">
        <f t="shared" si="11"/>
        <v>0</v>
      </c>
      <c r="AJ18" s="25">
        <f t="shared" si="12"/>
        <v>0</v>
      </c>
      <c r="AK18" s="25">
        <f t="shared" si="13"/>
        <v>0</v>
      </c>
      <c r="AL18" s="25">
        <f t="shared" si="14"/>
        <v>0</v>
      </c>
      <c r="AM18" s="25">
        <f t="shared" si="15"/>
        <v>0</v>
      </c>
      <c r="AN18" s="26">
        <f>((AG18*'ALL-COURSE-GRADE'!$B$10)+('ALL COURSE SEM-I'!AH18*'ALL-COURSE-GRADE'!$C$10)+('ALL COURSE SEM-I'!AI18*'ALL-COURSE-GRADE'!$D$10)+('ALL COURSE SEM-I'!AJ18*'ALL-COURSE-GRADE'!$E$10)+('ALL COURSE SEM-I'!AK18*'ALL-COURSE-GRADE'!$F$10)+('ALL COURSE SEM-I'!AL18*'ALL-COURSE-GRADE'!$G$10)+('ALL COURSE SEM-I'!AM18*'ALL-COURSE-GRADE'!$H$10))/'ALL-COURSE-GRADE'!$I$10</f>
        <v>0</v>
      </c>
    </row>
    <row r="19" spans="1:40">
      <c r="A19" s="13">
        <v>8</v>
      </c>
      <c r="B19" s="13">
        <f>'STUDENT-LIST'!B15</f>
        <v>0</v>
      </c>
      <c r="C19" s="14">
        <f>'STUDENT-LIST'!C15</f>
        <v>0</v>
      </c>
      <c r="D19" s="13">
        <v>1</v>
      </c>
      <c r="E19" s="15">
        <v>0</v>
      </c>
      <c r="F19" s="15">
        <v>0</v>
      </c>
      <c r="G19" s="15">
        <v>0</v>
      </c>
      <c r="H19" s="15">
        <v>0</v>
      </c>
      <c r="I19" s="15">
        <v>0</v>
      </c>
      <c r="J19" s="15">
        <v>0</v>
      </c>
      <c r="K19" s="15">
        <v>0</v>
      </c>
      <c r="L19" s="18">
        <v>0</v>
      </c>
      <c r="M19" s="18">
        <v>0</v>
      </c>
      <c r="N19" s="18">
        <v>0</v>
      </c>
      <c r="O19" s="18">
        <v>0</v>
      </c>
      <c r="P19" s="18">
        <v>0</v>
      </c>
      <c r="Q19" s="18">
        <v>0</v>
      </c>
      <c r="R19" s="18">
        <v>0</v>
      </c>
      <c r="S19" s="22">
        <f t="shared" si="7"/>
        <v>0</v>
      </c>
      <c r="T19" s="22">
        <f t="shared" si="4"/>
        <v>0</v>
      </c>
      <c r="U19" s="22">
        <f t="shared" si="4"/>
        <v>0</v>
      </c>
      <c r="V19" s="22">
        <f t="shared" si="4"/>
        <v>0</v>
      </c>
      <c r="W19" s="22">
        <f t="shared" si="4"/>
        <v>0</v>
      </c>
      <c r="X19" s="22">
        <f t="shared" si="4"/>
        <v>0</v>
      </c>
      <c r="Y19" s="22">
        <f t="shared" si="4"/>
        <v>0</v>
      </c>
      <c r="Z19" s="23" t="str">
        <f t="shared" si="8"/>
        <v>F</v>
      </c>
      <c r="AA19" s="23" t="str">
        <f t="shared" si="5"/>
        <v>F</v>
      </c>
      <c r="AB19" s="23" t="str">
        <f t="shared" si="5"/>
        <v>F</v>
      </c>
      <c r="AC19" s="23" t="str">
        <f t="shared" si="5"/>
        <v>F</v>
      </c>
      <c r="AD19" s="23" t="str">
        <f t="shared" si="5"/>
        <v>F</v>
      </c>
      <c r="AE19" s="23" t="str">
        <f t="shared" si="5"/>
        <v>F</v>
      </c>
      <c r="AF19" s="23" t="str">
        <f t="shared" si="5"/>
        <v>F</v>
      </c>
      <c r="AG19" s="25">
        <f t="shared" si="9"/>
        <v>0</v>
      </c>
      <c r="AH19" s="25">
        <f t="shared" si="10"/>
        <v>0</v>
      </c>
      <c r="AI19" s="25">
        <f t="shared" si="11"/>
        <v>0</v>
      </c>
      <c r="AJ19" s="25">
        <f t="shared" si="12"/>
        <v>0</v>
      </c>
      <c r="AK19" s="25">
        <f t="shared" si="13"/>
        <v>0</v>
      </c>
      <c r="AL19" s="25">
        <f t="shared" si="14"/>
        <v>0</v>
      </c>
      <c r="AM19" s="25">
        <f t="shared" si="15"/>
        <v>0</v>
      </c>
      <c r="AN19" s="26">
        <f>((AG19*'ALL-COURSE-GRADE'!$B$10)+('ALL COURSE SEM-I'!AH19*'ALL-COURSE-GRADE'!$C$10)+('ALL COURSE SEM-I'!AI19*'ALL-COURSE-GRADE'!$D$10)+('ALL COURSE SEM-I'!AJ19*'ALL-COURSE-GRADE'!$E$10)+('ALL COURSE SEM-I'!AK19*'ALL-COURSE-GRADE'!$F$10)+('ALL COURSE SEM-I'!AL19*'ALL-COURSE-GRADE'!$G$10)+('ALL COURSE SEM-I'!AM19*'ALL-COURSE-GRADE'!$H$10))/'ALL-COURSE-GRADE'!$I$10</f>
        <v>0</v>
      </c>
    </row>
    <row r="20" spans="1:40">
      <c r="A20" s="13">
        <v>9</v>
      </c>
      <c r="B20" s="13">
        <f>'STUDENT-LIST'!B16</f>
        <v>0</v>
      </c>
      <c r="C20" s="14">
        <f>'STUDENT-LIST'!C16</f>
        <v>0</v>
      </c>
      <c r="D20" s="13">
        <v>1</v>
      </c>
      <c r="E20" s="15">
        <v>0</v>
      </c>
      <c r="F20" s="15">
        <v>0</v>
      </c>
      <c r="G20" s="15">
        <v>0</v>
      </c>
      <c r="H20" s="15">
        <v>0</v>
      </c>
      <c r="I20" s="15">
        <v>0</v>
      </c>
      <c r="J20" s="15">
        <v>0</v>
      </c>
      <c r="K20" s="15">
        <v>0</v>
      </c>
      <c r="L20" s="18">
        <v>0</v>
      </c>
      <c r="M20" s="18">
        <v>0</v>
      </c>
      <c r="N20" s="18">
        <v>0</v>
      </c>
      <c r="O20" s="18">
        <v>0</v>
      </c>
      <c r="P20" s="18">
        <v>0</v>
      </c>
      <c r="Q20" s="18">
        <v>0</v>
      </c>
      <c r="R20" s="18">
        <v>0</v>
      </c>
      <c r="S20" s="22">
        <f t="shared" si="7"/>
        <v>0</v>
      </c>
      <c r="T20" s="22">
        <f t="shared" si="4"/>
        <v>0</v>
      </c>
      <c r="U20" s="22">
        <f t="shared" si="4"/>
        <v>0</v>
      </c>
      <c r="V20" s="22">
        <f t="shared" si="4"/>
        <v>0</v>
      </c>
      <c r="W20" s="22">
        <f t="shared" si="4"/>
        <v>0</v>
      </c>
      <c r="X20" s="22">
        <f t="shared" si="4"/>
        <v>0</v>
      </c>
      <c r="Y20" s="22">
        <f t="shared" si="4"/>
        <v>0</v>
      </c>
      <c r="Z20" s="23" t="str">
        <f t="shared" si="8"/>
        <v>F</v>
      </c>
      <c r="AA20" s="23" t="str">
        <f t="shared" si="5"/>
        <v>F</v>
      </c>
      <c r="AB20" s="23" t="str">
        <f t="shared" si="5"/>
        <v>F</v>
      </c>
      <c r="AC20" s="23" t="str">
        <f t="shared" si="5"/>
        <v>F</v>
      </c>
      <c r="AD20" s="23" t="str">
        <f t="shared" si="5"/>
        <v>F</v>
      </c>
      <c r="AE20" s="23" t="str">
        <f t="shared" si="5"/>
        <v>F</v>
      </c>
      <c r="AF20" s="23" t="str">
        <f t="shared" si="5"/>
        <v>F</v>
      </c>
      <c r="AG20" s="25">
        <f t="shared" si="9"/>
        <v>0</v>
      </c>
      <c r="AH20" s="25">
        <f t="shared" si="10"/>
        <v>0</v>
      </c>
      <c r="AI20" s="25">
        <f t="shared" si="11"/>
        <v>0</v>
      </c>
      <c r="AJ20" s="25">
        <f t="shared" si="12"/>
        <v>0</v>
      </c>
      <c r="AK20" s="25">
        <f t="shared" si="13"/>
        <v>0</v>
      </c>
      <c r="AL20" s="25">
        <f t="shared" si="14"/>
        <v>0</v>
      </c>
      <c r="AM20" s="25">
        <f t="shared" si="15"/>
        <v>0</v>
      </c>
      <c r="AN20" s="26">
        <f>((AG20*'ALL-COURSE-GRADE'!$B$10)+('ALL COURSE SEM-I'!AH20*'ALL-COURSE-GRADE'!$C$10)+('ALL COURSE SEM-I'!AI20*'ALL-COURSE-GRADE'!$D$10)+('ALL COURSE SEM-I'!AJ20*'ALL-COURSE-GRADE'!$E$10)+('ALL COURSE SEM-I'!AK20*'ALL-COURSE-GRADE'!$F$10)+('ALL COURSE SEM-I'!AL20*'ALL-COURSE-GRADE'!$G$10)+('ALL COURSE SEM-I'!AM20*'ALL-COURSE-GRADE'!$H$10))/'ALL-COURSE-GRADE'!$I$10</f>
        <v>0</v>
      </c>
    </row>
    <row r="21" spans="1:40">
      <c r="A21" s="13">
        <v>10</v>
      </c>
      <c r="B21" s="13">
        <f>'STUDENT-LIST'!B17</f>
        <v>0</v>
      </c>
      <c r="C21" s="14">
        <f>'STUDENT-LIST'!C17</f>
        <v>0</v>
      </c>
      <c r="D21" s="13">
        <v>1</v>
      </c>
      <c r="E21" s="15">
        <v>0</v>
      </c>
      <c r="F21" s="15">
        <v>0</v>
      </c>
      <c r="G21" s="15">
        <v>0</v>
      </c>
      <c r="H21" s="15">
        <v>0</v>
      </c>
      <c r="I21" s="15">
        <v>0</v>
      </c>
      <c r="J21" s="15">
        <v>0</v>
      </c>
      <c r="K21" s="15">
        <v>0</v>
      </c>
      <c r="L21" s="18">
        <v>0</v>
      </c>
      <c r="M21" s="18">
        <v>0</v>
      </c>
      <c r="N21" s="18">
        <v>0</v>
      </c>
      <c r="O21" s="18">
        <v>0</v>
      </c>
      <c r="P21" s="18">
        <v>0</v>
      </c>
      <c r="Q21" s="18">
        <v>0</v>
      </c>
      <c r="R21" s="18">
        <v>0</v>
      </c>
      <c r="S21" s="22">
        <f t="shared" si="7"/>
        <v>0</v>
      </c>
      <c r="T21" s="22">
        <f t="shared" si="4"/>
        <v>0</v>
      </c>
      <c r="U21" s="22">
        <f t="shared" si="4"/>
        <v>0</v>
      </c>
      <c r="V21" s="22">
        <f t="shared" si="4"/>
        <v>0</v>
      </c>
      <c r="W21" s="22">
        <f t="shared" si="4"/>
        <v>0</v>
      </c>
      <c r="X21" s="22">
        <f t="shared" si="4"/>
        <v>0</v>
      </c>
      <c r="Y21" s="22">
        <f t="shared" si="4"/>
        <v>0</v>
      </c>
      <c r="Z21" s="23" t="str">
        <f t="shared" si="8"/>
        <v>F</v>
      </c>
      <c r="AA21" s="23" t="str">
        <f t="shared" si="5"/>
        <v>F</v>
      </c>
      <c r="AB21" s="23" t="str">
        <f t="shared" si="5"/>
        <v>F</v>
      </c>
      <c r="AC21" s="23" t="str">
        <f t="shared" si="5"/>
        <v>F</v>
      </c>
      <c r="AD21" s="23" t="str">
        <f t="shared" si="5"/>
        <v>F</v>
      </c>
      <c r="AE21" s="23" t="str">
        <f t="shared" si="5"/>
        <v>F</v>
      </c>
      <c r="AF21" s="23" t="str">
        <f t="shared" si="5"/>
        <v>F</v>
      </c>
      <c r="AG21" s="25">
        <f t="shared" si="9"/>
        <v>0</v>
      </c>
      <c r="AH21" s="25">
        <f t="shared" si="10"/>
        <v>0</v>
      </c>
      <c r="AI21" s="25">
        <f t="shared" si="11"/>
        <v>0</v>
      </c>
      <c r="AJ21" s="25">
        <f t="shared" si="12"/>
        <v>0</v>
      </c>
      <c r="AK21" s="25">
        <f t="shared" si="13"/>
        <v>0</v>
      </c>
      <c r="AL21" s="25">
        <f t="shared" si="14"/>
        <v>0</v>
      </c>
      <c r="AM21" s="25">
        <f t="shared" si="15"/>
        <v>0</v>
      </c>
      <c r="AN21" s="26">
        <f>((AG21*'ALL-COURSE-GRADE'!$B$10)+('ALL COURSE SEM-I'!AH21*'ALL-COURSE-GRADE'!$C$10)+('ALL COURSE SEM-I'!AI21*'ALL-COURSE-GRADE'!$D$10)+('ALL COURSE SEM-I'!AJ21*'ALL-COURSE-GRADE'!$E$10)+('ALL COURSE SEM-I'!AK21*'ALL-COURSE-GRADE'!$F$10)+('ALL COURSE SEM-I'!AL21*'ALL-COURSE-GRADE'!$G$10)+('ALL COURSE SEM-I'!AM21*'ALL-COURSE-GRADE'!$H$10))/'ALL-COURSE-GRADE'!$I$10</f>
        <v>0</v>
      </c>
    </row>
    <row r="22" spans="1:40">
      <c r="A22" s="13">
        <v>11</v>
      </c>
      <c r="B22" s="13">
        <f>'STUDENT-LIST'!B39</f>
        <v>0</v>
      </c>
      <c r="C22" s="14">
        <f>'STUDENT-LIST'!C39</f>
        <v>0</v>
      </c>
      <c r="D22" s="13">
        <v>1</v>
      </c>
      <c r="E22" s="15">
        <v>0</v>
      </c>
      <c r="F22" s="15">
        <v>0</v>
      </c>
      <c r="G22" s="15">
        <v>0</v>
      </c>
      <c r="H22" s="15">
        <v>0</v>
      </c>
      <c r="I22" s="15">
        <v>0</v>
      </c>
      <c r="J22" s="15">
        <v>0</v>
      </c>
      <c r="K22" s="15">
        <v>0</v>
      </c>
      <c r="L22" s="18">
        <v>0</v>
      </c>
      <c r="M22" s="18">
        <v>0</v>
      </c>
      <c r="N22" s="18">
        <v>0</v>
      </c>
      <c r="O22" s="18">
        <v>0</v>
      </c>
      <c r="P22" s="18">
        <v>0</v>
      </c>
      <c r="Q22" s="18">
        <v>0</v>
      </c>
      <c r="R22" s="18">
        <v>0</v>
      </c>
      <c r="S22" s="22">
        <f t="shared" si="7"/>
        <v>0</v>
      </c>
      <c r="T22" s="22">
        <f t="shared" si="4"/>
        <v>0</v>
      </c>
      <c r="U22" s="22">
        <f t="shared" si="4"/>
        <v>0</v>
      </c>
      <c r="V22" s="22">
        <f t="shared" si="4"/>
        <v>0</v>
      </c>
      <c r="W22" s="22">
        <f t="shared" si="4"/>
        <v>0</v>
      </c>
      <c r="X22" s="22">
        <f t="shared" si="4"/>
        <v>0</v>
      </c>
      <c r="Y22" s="22">
        <f t="shared" si="4"/>
        <v>0</v>
      </c>
      <c r="Z22" s="23" t="str">
        <f t="shared" si="8"/>
        <v>F</v>
      </c>
      <c r="AA22" s="23" t="str">
        <f t="shared" si="5"/>
        <v>F</v>
      </c>
      <c r="AB22" s="23" t="str">
        <f t="shared" si="5"/>
        <v>F</v>
      </c>
      <c r="AC22" s="23" t="str">
        <f t="shared" si="5"/>
        <v>F</v>
      </c>
      <c r="AD22" s="23" t="str">
        <f t="shared" si="5"/>
        <v>F</v>
      </c>
      <c r="AE22" s="23" t="str">
        <f t="shared" si="5"/>
        <v>F</v>
      </c>
      <c r="AF22" s="23" t="str">
        <f t="shared" si="5"/>
        <v>F</v>
      </c>
      <c r="AG22" s="25">
        <f t="shared" si="9"/>
        <v>0</v>
      </c>
      <c r="AH22" s="25">
        <f t="shared" si="10"/>
        <v>0</v>
      </c>
      <c r="AI22" s="25">
        <f t="shared" si="11"/>
        <v>0</v>
      </c>
      <c r="AJ22" s="25">
        <f t="shared" si="12"/>
        <v>0</v>
      </c>
      <c r="AK22" s="25">
        <f t="shared" si="13"/>
        <v>0</v>
      </c>
      <c r="AL22" s="25">
        <f t="shared" si="14"/>
        <v>0</v>
      </c>
      <c r="AM22" s="25">
        <f t="shared" si="15"/>
        <v>0</v>
      </c>
      <c r="AN22" s="26">
        <f>((AG22*'ALL-COURSE-GRADE'!$B$10)+('ALL COURSE SEM-I'!AH22*'ALL-COURSE-GRADE'!$C$10)+('ALL COURSE SEM-I'!AI22*'ALL-COURSE-GRADE'!$D$10)+('ALL COURSE SEM-I'!AJ22*'ALL-COURSE-GRADE'!$E$10)+('ALL COURSE SEM-I'!AK22*'ALL-COURSE-GRADE'!$F$10)+('ALL COURSE SEM-I'!AL22*'ALL-COURSE-GRADE'!$G$10)+('ALL COURSE SEM-I'!AM22*'ALL-COURSE-GRADE'!$H$10))/'ALL-COURSE-GRADE'!$I$10</f>
        <v>0</v>
      </c>
    </row>
    <row r="23" spans="1:40">
      <c r="A23" s="13">
        <v>12</v>
      </c>
      <c r="B23" s="13">
        <f>'STUDENT-LIST'!B40</f>
        <v>0</v>
      </c>
      <c r="C23" s="14">
        <f>'STUDENT-LIST'!C40</f>
        <v>0</v>
      </c>
      <c r="D23" s="13">
        <v>1</v>
      </c>
      <c r="E23" s="15">
        <v>0</v>
      </c>
      <c r="F23" s="15">
        <v>0</v>
      </c>
      <c r="G23" s="15">
        <v>0</v>
      </c>
      <c r="H23" s="15">
        <v>0</v>
      </c>
      <c r="I23" s="15">
        <v>0</v>
      </c>
      <c r="J23" s="15">
        <v>0</v>
      </c>
      <c r="K23" s="15">
        <v>0</v>
      </c>
      <c r="L23" s="18">
        <v>0</v>
      </c>
      <c r="M23" s="18">
        <v>0</v>
      </c>
      <c r="N23" s="18">
        <v>0</v>
      </c>
      <c r="O23" s="18">
        <v>0</v>
      </c>
      <c r="P23" s="18">
        <v>0</v>
      </c>
      <c r="Q23" s="18">
        <v>0</v>
      </c>
      <c r="R23" s="18">
        <v>0</v>
      </c>
      <c r="S23" s="22">
        <f t="shared" si="7"/>
        <v>0</v>
      </c>
      <c r="T23" s="22">
        <f t="shared" si="4"/>
        <v>0</v>
      </c>
      <c r="U23" s="22">
        <f t="shared" si="4"/>
        <v>0</v>
      </c>
      <c r="V23" s="22">
        <f t="shared" si="4"/>
        <v>0</v>
      </c>
      <c r="W23" s="22">
        <f t="shared" si="4"/>
        <v>0</v>
      </c>
      <c r="X23" s="22">
        <f t="shared" si="4"/>
        <v>0</v>
      </c>
      <c r="Y23" s="22">
        <f t="shared" si="4"/>
        <v>0</v>
      </c>
      <c r="Z23" s="23" t="str">
        <f t="shared" si="8"/>
        <v>F</v>
      </c>
      <c r="AA23" s="23" t="str">
        <f t="shared" si="5"/>
        <v>F</v>
      </c>
      <c r="AB23" s="23" t="str">
        <f t="shared" si="5"/>
        <v>F</v>
      </c>
      <c r="AC23" s="23" t="str">
        <f t="shared" si="5"/>
        <v>F</v>
      </c>
      <c r="AD23" s="23" t="str">
        <f t="shared" si="5"/>
        <v>F</v>
      </c>
      <c r="AE23" s="23" t="str">
        <f t="shared" si="5"/>
        <v>F</v>
      </c>
      <c r="AF23" s="23" t="str">
        <f t="shared" si="5"/>
        <v>F</v>
      </c>
      <c r="AG23" s="25">
        <f t="shared" si="9"/>
        <v>0</v>
      </c>
      <c r="AH23" s="25">
        <f t="shared" si="10"/>
        <v>0</v>
      </c>
      <c r="AI23" s="25">
        <f t="shared" si="11"/>
        <v>0</v>
      </c>
      <c r="AJ23" s="25">
        <f t="shared" si="12"/>
        <v>0</v>
      </c>
      <c r="AK23" s="25">
        <f t="shared" si="13"/>
        <v>0</v>
      </c>
      <c r="AL23" s="25">
        <f t="shared" si="14"/>
        <v>0</v>
      </c>
      <c r="AM23" s="25">
        <f t="shared" si="15"/>
        <v>0</v>
      </c>
      <c r="AN23" s="26">
        <f>((AG23*'ALL-COURSE-GRADE'!$B$10)+('ALL COURSE SEM-I'!AH23*'ALL-COURSE-GRADE'!$C$10)+('ALL COURSE SEM-I'!AI23*'ALL-COURSE-GRADE'!$D$10)+('ALL COURSE SEM-I'!AJ23*'ALL-COURSE-GRADE'!$E$10)+('ALL COURSE SEM-I'!AK23*'ALL-COURSE-GRADE'!$F$10)+('ALL COURSE SEM-I'!AL23*'ALL-COURSE-GRADE'!$G$10)+('ALL COURSE SEM-I'!AM23*'ALL-COURSE-GRADE'!$H$10))/'ALL-COURSE-GRADE'!$I$10</f>
        <v>0</v>
      </c>
    </row>
    <row r="24" spans="1:40">
      <c r="A24" s="13">
        <v>13</v>
      </c>
      <c r="B24" s="13">
        <f>'STUDENT-LIST'!B41</f>
        <v>0</v>
      </c>
      <c r="C24" s="14">
        <f>'STUDENT-LIST'!C41</f>
        <v>0</v>
      </c>
      <c r="D24" s="13">
        <v>1</v>
      </c>
      <c r="E24" s="15">
        <v>0</v>
      </c>
      <c r="F24" s="15">
        <v>0</v>
      </c>
      <c r="G24" s="15">
        <v>0</v>
      </c>
      <c r="H24" s="15">
        <v>0</v>
      </c>
      <c r="I24" s="15">
        <v>0</v>
      </c>
      <c r="J24" s="15">
        <v>0</v>
      </c>
      <c r="K24" s="15">
        <v>0</v>
      </c>
      <c r="L24" s="18">
        <v>0</v>
      </c>
      <c r="M24" s="18">
        <v>0</v>
      </c>
      <c r="N24" s="18">
        <v>0</v>
      </c>
      <c r="O24" s="18">
        <v>0</v>
      </c>
      <c r="P24" s="18">
        <v>0</v>
      </c>
      <c r="Q24" s="18">
        <v>0</v>
      </c>
      <c r="R24" s="18">
        <v>0</v>
      </c>
      <c r="S24" s="22">
        <f t="shared" si="7"/>
        <v>0</v>
      </c>
      <c r="T24" s="22">
        <f t="shared" si="4"/>
        <v>0</v>
      </c>
      <c r="U24" s="22">
        <f t="shared" si="4"/>
        <v>0</v>
      </c>
      <c r="V24" s="22">
        <f t="shared" si="4"/>
        <v>0</v>
      </c>
      <c r="W24" s="22">
        <f t="shared" si="4"/>
        <v>0</v>
      </c>
      <c r="X24" s="22">
        <f t="shared" si="4"/>
        <v>0</v>
      </c>
      <c r="Y24" s="22">
        <f t="shared" si="4"/>
        <v>0</v>
      </c>
      <c r="Z24" s="23" t="str">
        <f t="shared" si="8"/>
        <v>F</v>
      </c>
      <c r="AA24" s="23" t="str">
        <f t="shared" si="5"/>
        <v>F</v>
      </c>
      <c r="AB24" s="23" t="str">
        <f t="shared" si="5"/>
        <v>F</v>
      </c>
      <c r="AC24" s="23" t="str">
        <f t="shared" si="5"/>
        <v>F</v>
      </c>
      <c r="AD24" s="23" t="str">
        <f t="shared" si="5"/>
        <v>F</v>
      </c>
      <c r="AE24" s="23" t="str">
        <f t="shared" si="5"/>
        <v>F</v>
      </c>
      <c r="AF24" s="23" t="str">
        <f t="shared" si="5"/>
        <v>F</v>
      </c>
      <c r="AG24" s="25">
        <f t="shared" si="9"/>
        <v>0</v>
      </c>
      <c r="AH24" s="25">
        <f t="shared" si="10"/>
        <v>0</v>
      </c>
      <c r="AI24" s="25">
        <f t="shared" si="11"/>
        <v>0</v>
      </c>
      <c r="AJ24" s="25">
        <f t="shared" si="12"/>
        <v>0</v>
      </c>
      <c r="AK24" s="25">
        <f t="shared" si="13"/>
        <v>0</v>
      </c>
      <c r="AL24" s="25">
        <f t="shared" si="14"/>
        <v>0</v>
      </c>
      <c r="AM24" s="25">
        <f t="shared" si="15"/>
        <v>0</v>
      </c>
      <c r="AN24" s="26">
        <f>((AG24*'ALL-COURSE-GRADE'!$B$10)+('ALL COURSE SEM-I'!AH24*'ALL-COURSE-GRADE'!$C$10)+('ALL COURSE SEM-I'!AI24*'ALL-COURSE-GRADE'!$D$10)+('ALL COURSE SEM-I'!AJ24*'ALL-COURSE-GRADE'!$E$10)+('ALL COURSE SEM-I'!AK24*'ALL-COURSE-GRADE'!$F$10)+('ALL COURSE SEM-I'!AL24*'ALL-COURSE-GRADE'!$G$10)+('ALL COURSE SEM-I'!AM24*'ALL-COURSE-GRADE'!$H$10))/'ALL-COURSE-GRADE'!$I$10</f>
        <v>0</v>
      </c>
    </row>
    <row r="25" spans="1:40">
      <c r="A25" s="13">
        <v>14</v>
      </c>
      <c r="B25" s="13">
        <f>'STUDENT-LIST'!B42</f>
        <v>0</v>
      </c>
      <c r="C25" s="14">
        <f>'STUDENT-LIST'!C42</f>
        <v>0</v>
      </c>
      <c r="D25" s="13">
        <v>1</v>
      </c>
      <c r="E25" s="15">
        <v>0</v>
      </c>
      <c r="F25" s="15">
        <v>0</v>
      </c>
      <c r="G25" s="15">
        <v>0</v>
      </c>
      <c r="H25" s="15">
        <v>0</v>
      </c>
      <c r="I25" s="15">
        <v>0</v>
      </c>
      <c r="J25" s="15">
        <v>0</v>
      </c>
      <c r="K25" s="15">
        <v>0</v>
      </c>
      <c r="L25" s="18">
        <v>0</v>
      </c>
      <c r="M25" s="18">
        <v>0</v>
      </c>
      <c r="N25" s="18">
        <v>0</v>
      </c>
      <c r="O25" s="18">
        <v>0</v>
      </c>
      <c r="P25" s="18">
        <v>0</v>
      </c>
      <c r="Q25" s="18">
        <v>0</v>
      </c>
      <c r="R25" s="18">
        <v>0</v>
      </c>
      <c r="S25" s="22">
        <f t="shared" si="7"/>
        <v>0</v>
      </c>
      <c r="T25" s="22">
        <f t="shared" si="4"/>
        <v>0</v>
      </c>
      <c r="U25" s="22">
        <f t="shared" si="4"/>
        <v>0</v>
      </c>
      <c r="V25" s="22">
        <f t="shared" si="4"/>
        <v>0</v>
      </c>
      <c r="W25" s="22">
        <f t="shared" si="4"/>
        <v>0</v>
      </c>
      <c r="X25" s="22">
        <f t="shared" si="4"/>
        <v>0</v>
      </c>
      <c r="Y25" s="22">
        <f t="shared" si="4"/>
        <v>0</v>
      </c>
      <c r="Z25" s="23" t="str">
        <f t="shared" si="8"/>
        <v>F</v>
      </c>
      <c r="AA25" s="23" t="str">
        <f t="shared" si="5"/>
        <v>F</v>
      </c>
      <c r="AB25" s="23" t="str">
        <f t="shared" si="5"/>
        <v>F</v>
      </c>
      <c r="AC25" s="23" t="str">
        <f t="shared" si="5"/>
        <v>F</v>
      </c>
      <c r="AD25" s="23" t="str">
        <f t="shared" si="5"/>
        <v>F</v>
      </c>
      <c r="AE25" s="23" t="str">
        <f t="shared" si="5"/>
        <v>F</v>
      </c>
      <c r="AF25" s="23" t="str">
        <f t="shared" si="5"/>
        <v>F</v>
      </c>
      <c r="AG25" s="25">
        <f t="shared" si="9"/>
        <v>0</v>
      </c>
      <c r="AH25" s="25">
        <f t="shared" si="10"/>
        <v>0</v>
      </c>
      <c r="AI25" s="25">
        <f t="shared" si="11"/>
        <v>0</v>
      </c>
      <c r="AJ25" s="25">
        <f t="shared" si="12"/>
        <v>0</v>
      </c>
      <c r="AK25" s="25">
        <f t="shared" si="13"/>
        <v>0</v>
      </c>
      <c r="AL25" s="25">
        <f t="shared" si="14"/>
        <v>0</v>
      </c>
      <c r="AM25" s="25">
        <f t="shared" si="15"/>
        <v>0</v>
      </c>
      <c r="AN25" s="26">
        <f>((AG25*'ALL-COURSE-GRADE'!$B$10)+('ALL COURSE SEM-I'!AH25*'ALL-COURSE-GRADE'!$C$10)+('ALL COURSE SEM-I'!AI25*'ALL-COURSE-GRADE'!$D$10)+('ALL COURSE SEM-I'!AJ25*'ALL-COURSE-GRADE'!$E$10)+('ALL COURSE SEM-I'!AK25*'ALL-COURSE-GRADE'!$F$10)+('ALL COURSE SEM-I'!AL25*'ALL-COURSE-GRADE'!$G$10)+('ALL COURSE SEM-I'!AM25*'ALL-COURSE-GRADE'!$H$10))/'ALL-COURSE-GRADE'!$I$10</f>
        <v>0</v>
      </c>
    </row>
    <row r="26" spans="1:40">
      <c r="A26" s="13">
        <v>15</v>
      </c>
      <c r="B26" s="13">
        <f>'STUDENT-LIST'!B43</f>
        <v>0</v>
      </c>
      <c r="C26" s="14">
        <f>'STUDENT-LIST'!C43</f>
        <v>0</v>
      </c>
      <c r="D26" s="13">
        <v>1</v>
      </c>
      <c r="E26" s="15">
        <v>0</v>
      </c>
      <c r="F26" s="15">
        <v>0</v>
      </c>
      <c r="G26" s="15">
        <v>0</v>
      </c>
      <c r="H26" s="15">
        <v>0</v>
      </c>
      <c r="I26" s="15">
        <v>0</v>
      </c>
      <c r="J26" s="15">
        <v>0</v>
      </c>
      <c r="K26" s="15">
        <v>0</v>
      </c>
      <c r="L26" s="18">
        <v>0</v>
      </c>
      <c r="M26" s="18">
        <v>0</v>
      </c>
      <c r="N26" s="18">
        <v>0</v>
      </c>
      <c r="O26" s="18">
        <v>0</v>
      </c>
      <c r="P26" s="18">
        <v>0</v>
      </c>
      <c r="Q26" s="18">
        <v>0</v>
      </c>
      <c r="R26" s="18">
        <v>0</v>
      </c>
      <c r="S26" s="22">
        <f t="shared" si="7"/>
        <v>0</v>
      </c>
      <c r="T26" s="22">
        <f t="shared" si="4"/>
        <v>0</v>
      </c>
      <c r="U26" s="22">
        <f t="shared" si="4"/>
        <v>0</v>
      </c>
      <c r="V26" s="22">
        <f t="shared" si="4"/>
        <v>0</v>
      </c>
      <c r="W26" s="22">
        <f t="shared" si="4"/>
        <v>0</v>
      </c>
      <c r="X26" s="22">
        <f t="shared" si="4"/>
        <v>0</v>
      </c>
      <c r="Y26" s="22">
        <f t="shared" si="4"/>
        <v>0</v>
      </c>
      <c r="Z26" s="23" t="str">
        <f t="shared" si="8"/>
        <v>F</v>
      </c>
      <c r="AA26" s="23" t="str">
        <f t="shared" si="5"/>
        <v>F</v>
      </c>
      <c r="AB26" s="23" t="str">
        <f t="shared" si="5"/>
        <v>F</v>
      </c>
      <c r="AC26" s="23" t="str">
        <f t="shared" si="5"/>
        <v>F</v>
      </c>
      <c r="AD26" s="23" t="str">
        <f t="shared" si="5"/>
        <v>F</v>
      </c>
      <c r="AE26" s="23" t="str">
        <f t="shared" si="5"/>
        <v>F</v>
      </c>
      <c r="AF26" s="23" t="str">
        <f t="shared" si="5"/>
        <v>F</v>
      </c>
      <c r="AG26" s="25">
        <f t="shared" si="9"/>
        <v>0</v>
      </c>
      <c r="AH26" s="25">
        <f t="shared" si="10"/>
        <v>0</v>
      </c>
      <c r="AI26" s="25">
        <f t="shared" si="11"/>
        <v>0</v>
      </c>
      <c r="AJ26" s="25">
        <f t="shared" si="12"/>
        <v>0</v>
      </c>
      <c r="AK26" s="25">
        <f t="shared" si="13"/>
        <v>0</v>
      </c>
      <c r="AL26" s="25">
        <f t="shared" si="14"/>
        <v>0</v>
      </c>
      <c r="AM26" s="25">
        <f t="shared" si="15"/>
        <v>0</v>
      </c>
      <c r="AN26" s="26">
        <f>((AG26*'ALL-COURSE-GRADE'!$B$10)+('ALL COURSE SEM-I'!AH26*'ALL-COURSE-GRADE'!$C$10)+('ALL COURSE SEM-I'!AI26*'ALL-COURSE-GRADE'!$D$10)+('ALL COURSE SEM-I'!AJ26*'ALL-COURSE-GRADE'!$E$10)+('ALL COURSE SEM-I'!AK26*'ALL-COURSE-GRADE'!$F$10)+('ALL COURSE SEM-I'!AL26*'ALL-COURSE-GRADE'!$G$10)+('ALL COURSE SEM-I'!AM26*'ALL-COURSE-GRADE'!$H$10))/'ALL-COURSE-GRADE'!$I$10</f>
        <v>0</v>
      </c>
    </row>
    <row r="27" spans="1:40">
      <c r="A27" s="13">
        <v>16</v>
      </c>
      <c r="B27" s="13">
        <f>'STUDENT-LIST'!B44</f>
        <v>0</v>
      </c>
      <c r="C27" s="14">
        <f>'STUDENT-LIST'!C44</f>
        <v>0</v>
      </c>
      <c r="D27" s="13">
        <v>1</v>
      </c>
      <c r="E27" s="15">
        <v>0</v>
      </c>
      <c r="F27" s="15">
        <v>0</v>
      </c>
      <c r="G27" s="15">
        <v>0</v>
      </c>
      <c r="H27" s="15">
        <v>0</v>
      </c>
      <c r="I27" s="15">
        <v>0</v>
      </c>
      <c r="J27" s="15">
        <v>0</v>
      </c>
      <c r="K27" s="15">
        <v>0</v>
      </c>
      <c r="L27" s="18">
        <v>0</v>
      </c>
      <c r="M27" s="18">
        <v>0</v>
      </c>
      <c r="N27" s="18">
        <v>0</v>
      </c>
      <c r="O27" s="18">
        <v>0</v>
      </c>
      <c r="P27" s="18">
        <v>0</v>
      </c>
      <c r="Q27" s="18">
        <v>0</v>
      </c>
      <c r="R27" s="18">
        <v>0</v>
      </c>
      <c r="S27" s="22">
        <f t="shared" si="7"/>
        <v>0</v>
      </c>
      <c r="T27" s="22">
        <f t="shared" si="4"/>
        <v>0</v>
      </c>
      <c r="U27" s="22">
        <f t="shared" si="4"/>
        <v>0</v>
      </c>
      <c r="V27" s="22">
        <f t="shared" si="4"/>
        <v>0</v>
      </c>
      <c r="W27" s="22">
        <f t="shared" si="4"/>
        <v>0</v>
      </c>
      <c r="X27" s="22">
        <f t="shared" si="4"/>
        <v>0</v>
      </c>
      <c r="Y27" s="22">
        <f t="shared" si="4"/>
        <v>0</v>
      </c>
      <c r="Z27" s="23" t="str">
        <f t="shared" si="8"/>
        <v>F</v>
      </c>
      <c r="AA27" s="23" t="str">
        <f t="shared" si="5"/>
        <v>F</v>
      </c>
      <c r="AB27" s="23" t="str">
        <f t="shared" si="5"/>
        <v>F</v>
      </c>
      <c r="AC27" s="23" t="str">
        <f t="shared" si="5"/>
        <v>F</v>
      </c>
      <c r="AD27" s="23" t="str">
        <f t="shared" si="5"/>
        <v>F</v>
      </c>
      <c r="AE27" s="23" t="str">
        <f t="shared" si="5"/>
        <v>F</v>
      </c>
      <c r="AF27" s="23" t="str">
        <f t="shared" si="5"/>
        <v>F</v>
      </c>
      <c r="AG27" s="25">
        <f t="shared" si="9"/>
        <v>0</v>
      </c>
      <c r="AH27" s="25">
        <f t="shared" si="10"/>
        <v>0</v>
      </c>
      <c r="AI27" s="25">
        <f t="shared" si="11"/>
        <v>0</v>
      </c>
      <c r="AJ27" s="25">
        <f t="shared" si="12"/>
        <v>0</v>
      </c>
      <c r="AK27" s="25">
        <f t="shared" si="13"/>
        <v>0</v>
      </c>
      <c r="AL27" s="25">
        <f t="shared" si="14"/>
        <v>0</v>
      </c>
      <c r="AM27" s="25">
        <f t="shared" si="15"/>
        <v>0</v>
      </c>
      <c r="AN27" s="26">
        <f>((AG27*'ALL-COURSE-GRADE'!$B$10)+('ALL COURSE SEM-I'!AH27*'ALL-COURSE-GRADE'!$C$10)+('ALL COURSE SEM-I'!AI27*'ALL-COURSE-GRADE'!$D$10)+('ALL COURSE SEM-I'!AJ27*'ALL-COURSE-GRADE'!$E$10)+('ALL COURSE SEM-I'!AK27*'ALL-COURSE-GRADE'!$F$10)+('ALL COURSE SEM-I'!AL27*'ALL-COURSE-GRADE'!$G$10)+('ALL COURSE SEM-I'!AM27*'ALL-COURSE-GRADE'!$H$10))/'ALL-COURSE-GRADE'!$I$10</f>
        <v>0</v>
      </c>
    </row>
    <row r="28" spans="1:40">
      <c r="A28" s="13">
        <v>17</v>
      </c>
      <c r="B28" s="13">
        <f>'STUDENT-LIST'!B45</f>
        <v>0</v>
      </c>
      <c r="C28" s="14">
        <f>'STUDENT-LIST'!C45</f>
        <v>0</v>
      </c>
      <c r="D28" s="13">
        <v>1</v>
      </c>
      <c r="E28" s="15">
        <v>0</v>
      </c>
      <c r="F28" s="15">
        <v>0</v>
      </c>
      <c r="G28" s="15">
        <v>0</v>
      </c>
      <c r="H28" s="15">
        <v>0</v>
      </c>
      <c r="I28" s="15">
        <v>0</v>
      </c>
      <c r="J28" s="15">
        <v>0</v>
      </c>
      <c r="K28" s="15">
        <v>0</v>
      </c>
      <c r="L28" s="18">
        <v>0</v>
      </c>
      <c r="M28" s="18">
        <v>0</v>
      </c>
      <c r="N28" s="18">
        <v>0</v>
      </c>
      <c r="O28" s="18">
        <v>0</v>
      </c>
      <c r="P28" s="18">
        <v>0</v>
      </c>
      <c r="Q28" s="18">
        <v>0</v>
      </c>
      <c r="R28" s="18">
        <v>0</v>
      </c>
      <c r="S28" s="22">
        <f t="shared" si="7"/>
        <v>0</v>
      </c>
      <c r="T28" s="22">
        <f t="shared" ref="T28:T81" si="16">SUM(F28,M28)</f>
        <v>0</v>
      </c>
      <c r="U28" s="22">
        <f t="shared" ref="U28:U81" si="17">SUM(G28,N28)</f>
        <v>0</v>
      </c>
      <c r="V28" s="22">
        <f t="shared" ref="V28:V81" si="18">SUM(H28,O28)</f>
        <v>0</v>
      </c>
      <c r="W28" s="22">
        <f t="shared" ref="W28:W81" si="19">SUM(I28,P28)</f>
        <v>0</v>
      </c>
      <c r="X28" s="22">
        <f t="shared" ref="X28:X81" si="20">SUM(J28,Q28)</f>
        <v>0</v>
      </c>
      <c r="Y28" s="22">
        <f t="shared" ref="Y28:Y81" si="21">SUM(K28,R28)</f>
        <v>0</v>
      </c>
      <c r="Z28" s="23" t="str">
        <f t="shared" si="8"/>
        <v>F</v>
      </c>
      <c r="AA28" s="23" t="str">
        <f t="shared" ref="AA28:AA81" si="22">IF(AND(T28&gt;=91,T28&lt;=100),"A+",IF(AND(T28&gt;=81,T28&lt;=90),"A",IF(AND(T28&gt;=71,T28&lt;=80),"B+",IF(AND(T28&gt;=61,T28&lt;=70),"B",IF(AND(T28&gt;=51,T28&lt;=60),"C+",IF(AND(T28&gt;=45,T28&lt;=50),"C",IF(AND(T28&gt;=40,T28&lt;=44),"D","F")))))))</f>
        <v>F</v>
      </c>
      <c r="AB28" s="23" t="str">
        <f t="shared" ref="AB28:AB81" si="23">IF(AND(U28&gt;=91,U28&lt;=100),"A+",IF(AND(U28&gt;=81,U28&lt;=90),"A",IF(AND(U28&gt;=71,U28&lt;=80),"B+",IF(AND(U28&gt;=61,U28&lt;=70),"B",IF(AND(U28&gt;=51,U28&lt;=60),"C+",IF(AND(U28&gt;=45,U28&lt;=50),"C",IF(AND(U28&gt;=40,U28&lt;=44),"D","F")))))))</f>
        <v>F</v>
      </c>
      <c r="AC28" s="23" t="str">
        <f t="shared" ref="AC28:AC81" si="24">IF(AND(V28&gt;=91,V28&lt;=100),"A+",IF(AND(V28&gt;=81,V28&lt;=90),"A",IF(AND(V28&gt;=71,V28&lt;=80),"B+",IF(AND(V28&gt;=61,V28&lt;=70),"B",IF(AND(V28&gt;=51,V28&lt;=60),"C+",IF(AND(V28&gt;=45,V28&lt;=50),"C",IF(AND(V28&gt;=40,V28&lt;=44),"D","F")))))))</f>
        <v>F</v>
      </c>
      <c r="AD28" s="23" t="str">
        <f t="shared" ref="AD28:AD81" si="25">IF(AND(W28&gt;=91,W28&lt;=100),"A+",IF(AND(W28&gt;=81,W28&lt;=90),"A",IF(AND(W28&gt;=71,W28&lt;=80),"B+",IF(AND(W28&gt;=61,W28&lt;=70),"B",IF(AND(W28&gt;=51,W28&lt;=60),"C+",IF(AND(W28&gt;=45,W28&lt;=50),"C",IF(AND(W28&gt;=40,W28&lt;=44),"D","F")))))))</f>
        <v>F</v>
      </c>
      <c r="AE28" s="23" t="str">
        <f t="shared" ref="AE28:AE81" si="26">IF(AND(X28&gt;=91,X28&lt;=100),"A+",IF(AND(X28&gt;=81,X28&lt;=90),"A",IF(AND(X28&gt;=71,X28&lt;=80),"B+",IF(AND(X28&gt;=61,X28&lt;=70),"B",IF(AND(X28&gt;=51,X28&lt;=60),"C+",IF(AND(X28&gt;=45,X28&lt;=50),"C",IF(AND(X28&gt;=40,X28&lt;=44),"D","F")))))))</f>
        <v>F</v>
      </c>
      <c r="AF28" s="23" t="str">
        <f t="shared" ref="AF28:AF81" si="27">IF(AND(Y28&gt;=91,Y28&lt;=100),"A+",IF(AND(Y28&gt;=81,Y28&lt;=90),"A",IF(AND(Y28&gt;=71,Y28&lt;=80),"B+",IF(AND(Y28&gt;=61,Y28&lt;=70),"B",IF(AND(Y28&gt;=51,Y28&lt;=60),"C+",IF(AND(Y28&gt;=45,Y28&lt;=50),"C",IF(AND(Y28&gt;=40,Y28&lt;=44),"D","F")))))))</f>
        <v>F</v>
      </c>
      <c r="AG28" s="25">
        <f t="shared" si="9"/>
        <v>0</v>
      </c>
      <c r="AH28" s="25">
        <f t="shared" si="10"/>
        <v>0</v>
      </c>
      <c r="AI28" s="25">
        <f t="shared" si="11"/>
        <v>0</v>
      </c>
      <c r="AJ28" s="25">
        <f t="shared" si="12"/>
        <v>0</v>
      </c>
      <c r="AK28" s="25">
        <f t="shared" si="13"/>
        <v>0</v>
      </c>
      <c r="AL28" s="25">
        <f t="shared" si="14"/>
        <v>0</v>
      </c>
      <c r="AM28" s="25">
        <f t="shared" si="15"/>
        <v>0</v>
      </c>
      <c r="AN28" s="26">
        <f>((AG28*'ALL-COURSE-GRADE'!$B$10)+('ALL COURSE SEM-I'!AH28*'ALL-COURSE-GRADE'!$C$10)+('ALL COURSE SEM-I'!AI28*'ALL-COURSE-GRADE'!$D$10)+('ALL COURSE SEM-I'!AJ28*'ALL-COURSE-GRADE'!$E$10)+('ALL COURSE SEM-I'!AK28*'ALL-COURSE-GRADE'!$F$10)+('ALL COURSE SEM-I'!AL28*'ALL-COURSE-GRADE'!$G$10)+('ALL COURSE SEM-I'!AM28*'ALL-COURSE-GRADE'!$H$10))/'ALL-COURSE-GRADE'!$I$10</f>
        <v>0</v>
      </c>
    </row>
    <row r="29" spans="1:40">
      <c r="A29" s="13">
        <v>18</v>
      </c>
      <c r="B29" s="13">
        <f>'STUDENT-LIST'!B46</f>
        <v>0</v>
      </c>
      <c r="C29" s="14">
        <f>'STUDENT-LIST'!C46</f>
        <v>0</v>
      </c>
      <c r="D29" s="13">
        <v>1</v>
      </c>
      <c r="E29" s="15">
        <v>0</v>
      </c>
      <c r="F29" s="15">
        <v>0</v>
      </c>
      <c r="G29" s="15">
        <v>0</v>
      </c>
      <c r="H29" s="15">
        <v>0</v>
      </c>
      <c r="I29" s="15">
        <v>0</v>
      </c>
      <c r="J29" s="15">
        <v>0</v>
      </c>
      <c r="K29" s="15">
        <v>0</v>
      </c>
      <c r="L29" s="18">
        <v>0</v>
      </c>
      <c r="M29" s="18">
        <v>0</v>
      </c>
      <c r="N29" s="18">
        <v>0</v>
      </c>
      <c r="O29" s="18">
        <v>0</v>
      </c>
      <c r="P29" s="18">
        <v>0</v>
      </c>
      <c r="Q29" s="18">
        <v>0</v>
      </c>
      <c r="R29" s="18">
        <v>0</v>
      </c>
      <c r="S29" s="22">
        <f t="shared" si="7"/>
        <v>0</v>
      </c>
      <c r="T29" s="22">
        <f t="shared" si="16"/>
        <v>0</v>
      </c>
      <c r="U29" s="22">
        <f t="shared" si="17"/>
        <v>0</v>
      </c>
      <c r="V29" s="22">
        <f t="shared" si="18"/>
        <v>0</v>
      </c>
      <c r="W29" s="22">
        <f t="shared" si="19"/>
        <v>0</v>
      </c>
      <c r="X29" s="22">
        <f t="shared" si="20"/>
        <v>0</v>
      </c>
      <c r="Y29" s="22">
        <f t="shared" si="21"/>
        <v>0</v>
      </c>
      <c r="Z29" s="23" t="str">
        <f t="shared" si="8"/>
        <v>F</v>
      </c>
      <c r="AA29" s="23" t="str">
        <f t="shared" si="22"/>
        <v>F</v>
      </c>
      <c r="AB29" s="23" t="str">
        <f t="shared" si="23"/>
        <v>F</v>
      </c>
      <c r="AC29" s="23" t="str">
        <f t="shared" si="24"/>
        <v>F</v>
      </c>
      <c r="AD29" s="23" t="str">
        <f t="shared" si="25"/>
        <v>F</v>
      </c>
      <c r="AE29" s="23" t="str">
        <f t="shared" si="26"/>
        <v>F</v>
      </c>
      <c r="AF29" s="23" t="str">
        <f t="shared" si="27"/>
        <v>F</v>
      </c>
      <c r="AG29" s="25">
        <f t="shared" si="9"/>
        <v>0</v>
      </c>
      <c r="AH29" s="25">
        <f t="shared" si="10"/>
        <v>0</v>
      </c>
      <c r="AI29" s="25">
        <f t="shared" si="11"/>
        <v>0</v>
      </c>
      <c r="AJ29" s="25">
        <f t="shared" si="12"/>
        <v>0</v>
      </c>
      <c r="AK29" s="25">
        <f t="shared" si="13"/>
        <v>0</v>
      </c>
      <c r="AL29" s="25">
        <f t="shared" si="14"/>
        <v>0</v>
      </c>
      <c r="AM29" s="25">
        <f t="shared" si="15"/>
        <v>0</v>
      </c>
      <c r="AN29" s="26">
        <f>((AG29*'ALL-COURSE-GRADE'!$B$10)+('ALL COURSE SEM-I'!AH29*'ALL-COURSE-GRADE'!$C$10)+('ALL COURSE SEM-I'!AI29*'ALL-COURSE-GRADE'!$D$10)+('ALL COURSE SEM-I'!AJ29*'ALL-COURSE-GRADE'!$E$10)+('ALL COURSE SEM-I'!AK29*'ALL-COURSE-GRADE'!$F$10)+('ALL COURSE SEM-I'!AL29*'ALL-COURSE-GRADE'!$G$10)+('ALL COURSE SEM-I'!AM29*'ALL-COURSE-GRADE'!$H$10))/'ALL-COURSE-GRADE'!$I$10</f>
        <v>0</v>
      </c>
    </row>
    <row r="30" spans="1:40">
      <c r="A30" s="13">
        <v>19</v>
      </c>
      <c r="B30" s="13">
        <f>'STUDENT-LIST'!B47</f>
        <v>0</v>
      </c>
      <c r="C30" s="14">
        <f>'STUDENT-LIST'!C47</f>
        <v>0</v>
      </c>
      <c r="D30" s="13">
        <v>1</v>
      </c>
      <c r="E30" s="15">
        <v>0</v>
      </c>
      <c r="F30" s="15">
        <v>0</v>
      </c>
      <c r="G30" s="15">
        <v>0</v>
      </c>
      <c r="H30" s="15">
        <v>0</v>
      </c>
      <c r="I30" s="15">
        <v>0</v>
      </c>
      <c r="J30" s="15">
        <v>0</v>
      </c>
      <c r="K30" s="15">
        <v>0</v>
      </c>
      <c r="L30" s="18">
        <v>0</v>
      </c>
      <c r="M30" s="18">
        <v>0</v>
      </c>
      <c r="N30" s="18">
        <v>0</v>
      </c>
      <c r="O30" s="18">
        <v>0</v>
      </c>
      <c r="P30" s="18">
        <v>0</v>
      </c>
      <c r="Q30" s="18">
        <v>0</v>
      </c>
      <c r="R30" s="18">
        <v>0</v>
      </c>
      <c r="S30" s="22">
        <f t="shared" si="7"/>
        <v>0</v>
      </c>
      <c r="T30" s="22">
        <f t="shared" si="16"/>
        <v>0</v>
      </c>
      <c r="U30" s="22">
        <f t="shared" si="17"/>
        <v>0</v>
      </c>
      <c r="V30" s="22">
        <f t="shared" si="18"/>
        <v>0</v>
      </c>
      <c r="W30" s="22">
        <f t="shared" si="19"/>
        <v>0</v>
      </c>
      <c r="X30" s="22">
        <f t="shared" si="20"/>
        <v>0</v>
      </c>
      <c r="Y30" s="22">
        <f t="shared" si="21"/>
        <v>0</v>
      </c>
      <c r="Z30" s="23" t="str">
        <f t="shared" si="8"/>
        <v>F</v>
      </c>
      <c r="AA30" s="23" t="str">
        <f t="shared" si="22"/>
        <v>F</v>
      </c>
      <c r="AB30" s="23" t="str">
        <f t="shared" si="23"/>
        <v>F</v>
      </c>
      <c r="AC30" s="23" t="str">
        <f t="shared" si="24"/>
        <v>F</v>
      </c>
      <c r="AD30" s="23" t="str">
        <f t="shared" si="25"/>
        <v>F</v>
      </c>
      <c r="AE30" s="23" t="str">
        <f t="shared" si="26"/>
        <v>F</v>
      </c>
      <c r="AF30" s="23" t="str">
        <f t="shared" si="27"/>
        <v>F</v>
      </c>
      <c r="AG30" s="25">
        <f t="shared" si="9"/>
        <v>0</v>
      </c>
      <c r="AH30" s="25">
        <f t="shared" si="10"/>
        <v>0</v>
      </c>
      <c r="AI30" s="25">
        <f t="shared" si="11"/>
        <v>0</v>
      </c>
      <c r="AJ30" s="25">
        <f t="shared" si="12"/>
        <v>0</v>
      </c>
      <c r="AK30" s="25">
        <f t="shared" si="13"/>
        <v>0</v>
      </c>
      <c r="AL30" s="25">
        <f t="shared" si="14"/>
        <v>0</v>
      </c>
      <c r="AM30" s="25">
        <f t="shared" si="15"/>
        <v>0</v>
      </c>
      <c r="AN30" s="26">
        <f>((AG30*'ALL-COURSE-GRADE'!$B$10)+('ALL COURSE SEM-I'!AH30*'ALL-COURSE-GRADE'!$C$10)+('ALL COURSE SEM-I'!AI30*'ALL-COURSE-GRADE'!$D$10)+('ALL COURSE SEM-I'!AJ30*'ALL-COURSE-GRADE'!$E$10)+('ALL COURSE SEM-I'!AK30*'ALL-COURSE-GRADE'!$F$10)+('ALL COURSE SEM-I'!AL30*'ALL-COURSE-GRADE'!$G$10)+('ALL COURSE SEM-I'!AM30*'ALL-COURSE-GRADE'!$H$10))/'ALL-COURSE-GRADE'!$I$10</f>
        <v>0</v>
      </c>
    </row>
    <row r="31" spans="1:40">
      <c r="A31" s="13">
        <v>20</v>
      </c>
      <c r="B31" s="13">
        <f>'STUDENT-LIST'!B48</f>
        <v>0</v>
      </c>
      <c r="C31" s="14">
        <f>'STUDENT-LIST'!C48</f>
        <v>0</v>
      </c>
      <c r="D31" s="13">
        <v>1</v>
      </c>
      <c r="E31" s="15">
        <v>0</v>
      </c>
      <c r="F31" s="15">
        <v>0</v>
      </c>
      <c r="G31" s="15">
        <v>0</v>
      </c>
      <c r="H31" s="15">
        <v>0</v>
      </c>
      <c r="I31" s="15">
        <v>0</v>
      </c>
      <c r="J31" s="15">
        <v>0</v>
      </c>
      <c r="K31" s="15">
        <v>0</v>
      </c>
      <c r="L31" s="18">
        <v>0</v>
      </c>
      <c r="M31" s="18">
        <v>0</v>
      </c>
      <c r="N31" s="18">
        <v>0</v>
      </c>
      <c r="O31" s="18">
        <v>0</v>
      </c>
      <c r="P31" s="18">
        <v>0</v>
      </c>
      <c r="Q31" s="18">
        <v>0</v>
      </c>
      <c r="R31" s="18">
        <v>0</v>
      </c>
      <c r="S31" s="22">
        <f t="shared" si="7"/>
        <v>0</v>
      </c>
      <c r="T31" s="22">
        <f t="shared" si="16"/>
        <v>0</v>
      </c>
      <c r="U31" s="22">
        <f t="shared" si="17"/>
        <v>0</v>
      </c>
      <c r="V31" s="22">
        <f t="shared" si="18"/>
        <v>0</v>
      </c>
      <c r="W31" s="22">
        <f t="shared" si="19"/>
        <v>0</v>
      </c>
      <c r="X31" s="22">
        <f t="shared" si="20"/>
        <v>0</v>
      </c>
      <c r="Y31" s="22">
        <f t="shared" si="21"/>
        <v>0</v>
      </c>
      <c r="Z31" s="23" t="str">
        <f t="shared" si="8"/>
        <v>F</v>
      </c>
      <c r="AA31" s="23" t="str">
        <f t="shared" si="22"/>
        <v>F</v>
      </c>
      <c r="AB31" s="23" t="str">
        <f t="shared" si="23"/>
        <v>F</v>
      </c>
      <c r="AC31" s="23" t="str">
        <f t="shared" si="24"/>
        <v>F</v>
      </c>
      <c r="AD31" s="23" t="str">
        <f t="shared" si="25"/>
        <v>F</v>
      </c>
      <c r="AE31" s="23" t="str">
        <f t="shared" si="26"/>
        <v>F</v>
      </c>
      <c r="AF31" s="23" t="str">
        <f t="shared" si="27"/>
        <v>F</v>
      </c>
      <c r="AG31" s="25">
        <f t="shared" si="9"/>
        <v>0</v>
      </c>
      <c r="AH31" s="25">
        <f t="shared" si="10"/>
        <v>0</v>
      </c>
      <c r="AI31" s="25">
        <f t="shared" si="11"/>
        <v>0</v>
      </c>
      <c r="AJ31" s="25">
        <f t="shared" si="12"/>
        <v>0</v>
      </c>
      <c r="AK31" s="25">
        <f t="shared" si="13"/>
        <v>0</v>
      </c>
      <c r="AL31" s="25">
        <f t="shared" si="14"/>
        <v>0</v>
      </c>
      <c r="AM31" s="25">
        <f t="shared" si="15"/>
        <v>0</v>
      </c>
      <c r="AN31" s="26">
        <f>((AG31*'ALL-COURSE-GRADE'!$B$10)+('ALL COURSE SEM-I'!AH31*'ALL-COURSE-GRADE'!$C$10)+('ALL COURSE SEM-I'!AI31*'ALL-COURSE-GRADE'!$D$10)+('ALL COURSE SEM-I'!AJ31*'ALL-COURSE-GRADE'!$E$10)+('ALL COURSE SEM-I'!AK31*'ALL-COURSE-GRADE'!$F$10)+('ALL COURSE SEM-I'!AL31*'ALL-COURSE-GRADE'!$G$10)+('ALL COURSE SEM-I'!AM31*'ALL-COURSE-GRADE'!$H$10))/'ALL-COURSE-GRADE'!$I$10</f>
        <v>0</v>
      </c>
    </row>
    <row r="32" spans="1:40">
      <c r="A32" s="13">
        <v>21</v>
      </c>
      <c r="B32" s="13">
        <f>'STUDENT-LIST'!B49</f>
        <v>0</v>
      </c>
      <c r="C32" s="14">
        <f>'STUDENT-LIST'!C49</f>
        <v>0</v>
      </c>
      <c r="D32" s="13">
        <v>1</v>
      </c>
      <c r="E32" s="15">
        <v>0</v>
      </c>
      <c r="F32" s="15">
        <v>0</v>
      </c>
      <c r="G32" s="15">
        <v>0</v>
      </c>
      <c r="H32" s="15">
        <v>0</v>
      </c>
      <c r="I32" s="15">
        <v>0</v>
      </c>
      <c r="J32" s="15">
        <v>0</v>
      </c>
      <c r="K32" s="15">
        <v>0</v>
      </c>
      <c r="L32" s="18">
        <v>0</v>
      </c>
      <c r="M32" s="18">
        <v>0</v>
      </c>
      <c r="N32" s="18">
        <v>0</v>
      </c>
      <c r="O32" s="18">
        <v>0</v>
      </c>
      <c r="P32" s="18">
        <v>0</v>
      </c>
      <c r="Q32" s="18">
        <v>0</v>
      </c>
      <c r="R32" s="18">
        <v>0</v>
      </c>
      <c r="S32" s="22">
        <f t="shared" si="7"/>
        <v>0</v>
      </c>
      <c r="T32" s="22">
        <f t="shared" si="16"/>
        <v>0</v>
      </c>
      <c r="U32" s="22">
        <f t="shared" si="17"/>
        <v>0</v>
      </c>
      <c r="V32" s="22">
        <f t="shared" si="18"/>
        <v>0</v>
      </c>
      <c r="W32" s="22">
        <f t="shared" si="19"/>
        <v>0</v>
      </c>
      <c r="X32" s="22">
        <f t="shared" si="20"/>
        <v>0</v>
      </c>
      <c r="Y32" s="22">
        <f t="shared" si="21"/>
        <v>0</v>
      </c>
      <c r="Z32" s="23" t="str">
        <f t="shared" si="8"/>
        <v>F</v>
      </c>
      <c r="AA32" s="23" t="str">
        <f t="shared" si="22"/>
        <v>F</v>
      </c>
      <c r="AB32" s="23" t="str">
        <f t="shared" si="23"/>
        <v>F</v>
      </c>
      <c r="AC32" s="23" t="str">
        <f t="shared" si="24"/>
        <v>F</v>
      </c>
      <c r="AD32" s="23" t="str">
        <f t="shared" si="25"/>
        <v>F</v>
      </c>
      <c r="AE32" s="23" t="str">
        <f t="shared" si="26"/>
        <v>F</v>
      </c>
      <c r="AF32" s="23" t="str">
        <f t="shared" si="27"/>
        <v>F</v>
      </c>
      <c r="AG32" s="25">
        <f t="shared" si="9"/>
        <v>0</v>
      </c>
      <c r="AH32" s="25">
        <f t="shared" si="10"/>
        <v>0</v>
      </c>
      <c r="AI32" s="25">
        <f t="shared" si="11"/>
        <v>0</v>
      </c>
      <c r="AJ32" s="25">
        <f t="shared" si="12"/>
        <v>0</v>
      </c>
      <c r="AK32" s="25">
        <f t="shared" si="13"/>
        <v>0</v>
      </c>
      <c r="AL32" s="25">
        <f t="shared" si="14"/>
        <v>0</v>
      </c>
      <c r="AM32" s="25">
        <f t="shared" si="15"/>
        <v>0</v>
      </c>
      <c r="AN32" s="26">
        <f>((AG32*'ALL-COURSE-GRADE'!$B$10)+('ALL COURSE SEM-I'!AH32*'ALL-COURSE-GRADE'!$C$10)+('ALL COURSE SEM-I'!AI32*'ALL-COURSE-GRADE'!$D$10)+('ALL COURSE SEM-I'!AJ32*'ALL-COURSE-GRADE'!$E$10)+('ALL COURSE SEM-I'!AK32*'ALL-COURSE-GRADE'!$F$10)+('ALL COURSE SEM-I'!AL32*'ALL-COURSE-GRADE'!$G$10)+('ALL COURSE SEM-I'!AM32*'ALL-COURSE-GRADE'!$H$10))/'ALL-COURSE-GRADE'!$I$10</f>
        <v>0</v>
      </c>
    </row>
    <row r="33" spans="1:40">
      <c r="A33" s="13">
        <v>22</v>
      </c>
      <c r="B33" s="13">
        <f>'STUDENT-LIST'!B50</f>
        <v>0</v>
      </c>
      <c r="C33" s="14">
        <f>'STUDENT-LIST'!C50</f>
        <v>0</v>
      </c>
      <c r="D33" s="13">
        <v>1</v>
      </c>
      <c r="E33" s="15">
        <v>0</v>
      </c>
      <c r="F33" s="15">
        <v>0</v>
      </c>
      <c r="G33" s="15">
        <v>0</v>
      </c>
      <c r="H33" s="15">
        <v>0</v>
      </c>
      <c r="I33" s="15">
        <v>0</v>
      </c>
      <c r="J33" s="15">
        <v>0</v>
      </c>
      <c r="K33" s="15">
        <v>0</v>
      </c>
      <c r="L33" s="18">
        <v>0</v>
      </c>
      <c r="M33" s="18">
        <v>0</v>
      </c>
      <c r="N33" s="18">
        <v>0</v>
      </c>
      <c r="O33" s="18">
        <v>0</v>
      </c>
      <c r="P33" s="18">
        <v>0</v>
      </c>
      <c r="Q33" s="18">
        <v>0</v>
      </c>
      <c r="R33" s="18">
        <v>0</v>
      </c>
      <c r="S33" s="22">
        <f t="shared" si="7"/>
        <v>0</v>
      </c>
      <c r="T33" s="22">
        <f t="shared" si="16"/>
        <v>0</v>
      </c>
      <c r="U33" s="22">
        <f t="shared" si="17"/>
        <v>0</v>
      </c>
      <c r="V33" s="22">
        <f t="shared" si="18"/>
        <v>0</v>
      </c>
      <c r="W33" s="22">
        <f t="shared" si="19"/>
        <v>0</v>
      </c>
      <c r="X33" s="22">
        <f t="shared" si="20"/>
        <v>0</v>
      </c>
      <c r="Y33" s="22">
        <f t="shared" si="21"/>
        <v>0</v>
      </c>
      <c r="Z33" s="23" t="str">
        <f t="shared" si="8"/>
        <v>F</v>
      </c>
      <c r="AA33" s="23" t="str">
        <f t="shared" si="22"/>
        <v>F</v>
      </c>
      <c r="AB33" s="23" t="str">
        <f t="shared" si="23"/>
        <v>F</v>
      </c>
      <c r="AC33" s="23" t="str">
        <f t="shared" si="24"/>
        <v>F</v>
      </c>
      <c r="AD33" s="23" t="str">
        <f t="shared" si="25"/>
        <v>F</v>
      </c>
      <c r="AE33" s="23" t="str">
        <f t="shared" si="26"/>
        <v>F</v>
      </c>
      <c r="AF33" s="23" t="str">
        <f t="shared" si="27"/>
        <v>F</v>
      </c>
      <c r="AG33" s="25">
        <f t="shared" si="9"/>
        <v>0</v>
      </c>
      <c r="AH33" s="25">
        <f t="shared" si="10"/>
        <v>0</v>
      </c>
      <c r="AI33" s="25">
        <f t="shared" si="11"/>
        <v>0</v>
      </c>
      <c r="AJ33" s="25">
        <f t="shared" si="12"/>
        <v>0</v>
      </c>
      <c r="AK33" s="25">
        <f t="shared" si="13"/>
        <v>0</v>
      </c>
      <c r="AL33" s="25">
        <f t="shared" si="14"/>
        <v>0</v>
      </c>
      <c r="AM33" s="25">
        <f t="shared" si="15"/>
        <v>0</v>
      </c>
      <c r="AN33" s="26">
        <f>((AG33*'ALL-COURSE-GRADE'!$B$10)+('ALL COURSE SEM-I'!AH33*'ALL-COURSE-GRADE'!$C$10)+('ALL COURSE SEM-I'!AI33*'ALL-COURSE-GRADE'!$D$10)+('ALL COURSE SEM-I'!AJ33*'ALL-COURSE-GRADE'!$E$10)+('ALL COURSE SEM-I'!AK33*'ALL-COURSE-GRADE'!$F$10)+('ALL COURSE SEM-I'!AL33*'ALL-COURSE-GRADE'!$G$10)+('ALL COURSE SEM-I'!AM33*'ALL-COURSE-GRADE'!$H$10))/'ALL-COURSE-GRADE'!$I$10</f>
        <v>0</v>
      </c>
    </row>
    <row r="34" spans="1:40">
      <c r="A34" s="13">
        <v>23</v>
      </c>
      <c r="B34" s="13">
        <f>'STUDENT-LIST'!B51</f>
        <v>0</v>
      </c>
      <c r="C34" s="14">
        <f>'STUDENT-LIST'!C51</f>
        <v>0</v>
      </c>
      <c r="D34" s="13">
        <v>1</v>
      </c>
      <c r="E34" s="15">
        <v>0</v>
      </c>
      <c r="F34" s="15">
        <v>0</v>
      </c>
      <c r="G34" s="15">
        <v>0</v>
      </c>
      <c r="H34" s="15">
        <v>0</v>
      </c>
      <c r="I34" s="15">
        <v>0</v>
      </c>
      <c r="J34" s="15">
        <v>0</v>
      </c>
      <c r="K34" s="15">
        <v>0</v>
      </c>
      <c r="L34" s="18">
        <v>0</v>
      </c>
      <c r="M34" s="18">
        <v>0</v>
      </c>
      <c r="N34" s="18">
        <v>0</v>
      </c>
      <c r="O34" s="18">
        <v>0</v>
      </c>
      <c r="P34" s="18">
        <v>0</v>
      </c>
      <c r="Q34" s="18">
        <v>0</v>
      </c>
      <c r="R34" s="18">
        <v>0</v>
      </c>
      <c r="S34" s="22">
        <f t="shared" si="7"/>
        <v>0</v>
      </c>
      <c r="T34" s="22">
        <f t="shared" si="16"/>
        <v>0</v>
      </c>
      <c r="U34" s="22">
        <f t="shared" si="17"/>
        <v>0</v>
      </c>
      <c r="V34" s="22">
        <f t="shared" si="18"/>
        <v>0</v>
      </c>
      <c r="W34" s="22">
        <f t="shared" si="19"/>
        <v>0</v>
      </c>
      <c r="X34" s="22">
        <f t="shared" si="20"/>
        <v>0</v>
      </c>
      <c r="Y34" s="22">
        <f t="shared" si="21"/>
        <v>0</v>
      </c>
      <c r="Z34" s="23" t="str">
        <f t="shared" si="8"/>
        <v>F</v>
      </c>
      <c r="AA34" s="23" t="str">
        <f t="shared" si="22"/>
        <v>F</v>
      </c>
      <c r="AB34" s="23" t="str">
        <f t="shared" si="23"/>
        <v>F</v>
      </c>
      <c r="AC34" s="23" t="str">
        <f t="shared" si="24"/>
        <v>F</v>
      </c>
      <c r="AD34" s="23" t="str">
        <f t="shared" si="25"/>
        <v>F</v>
      </c>
      <c r="AE34" s="23" t="str">
        <f t="shared" si="26"/>
        <v>F</v>
      </c>
      <c r="AF34" s="23" t="str">
        <f t="shared" si="27"/>
        <v>F</v>
      </c>
      <c r="AG34" s="25">
        <f t="shared" si="9"/>
        <v>0</v>
      </c>
      <c r="AH34" s="25">
        <f t="shared" si="10"/>
        <v>0</v>
      </c>
      <c r="AI34" s="25">
        <f t="shared" si="11"/>
        <v>0</v>
      </c>
      <c r="AJ34" s="25">
        <f t="shared" si="12"/>
        <v>0</v>
      </c>
      <c r="AK34" s="25">
        <f t="shared" si="13"/>
        <v>0</v>
      </c>
      <c r="AL34" s="25">
        <f t="shared" si="14"/>
        <v>0</v>
      </c>
      <c r="AM34" s="25">
        <f t="shared" si="15"/>
        <v>0</v>
      </c>
      <c r="AN34" s="26">
        <f>((AG34*'ALL-COURSE-GRADE'!$B$10)+('ALL COURSE SEM-I'!AH34*'ALL-COURSE-GRADE'!$C$10)+('ALL COURSE SEM-I'!AI34*'ALL-COURSE-GRADE'!$D$10)+('ALL COURSE SEM-I'!AJ34*'ALL-COURSE-GRADE'!$E$10)+('ALL COURSE SEM-I'!AK34*'ALL-COURSE-GRADE'!$F$10)+('ALL COURSE SEM-I'!AL34*'ALL-COURSE-GRADE'!$G$10)+('ALL COURSE SEM-I'!AM34*'ALL-COURSE-GRADE'!$H$10))/'ALL-COURSE-GRADE'!$I$10</f>
        <v>0</v>
      </c>
    </row>
    <row r="35" spans="1:40">
      <c r="A35" s="13">
        <v>24</v>
      </c>
      <c r="B35" s="13">
        <f>'STUDENT-LIST'!B52</f>
        <v>0</v>
      </c>
      <c r="C35" s="14">
        <f>'STUDENT-LIST'!C52</f>
        <v>0</v>
      </c>
      <c r="D35" s="13">
        <v>1</v>
      </c>
      <c r="E35" s="15">
        <v>0</v>
      </c>
      <c r="F35" s="15">
        <v>0</v>
      </c>
      <c r="G35" s="15">
        <v>0</v>
      </c>
      <c r="H35" s="15">
        <v>0</v>
      </c>
      <c r="I35" s="15">
        <v>0</v>
      </c>
      <c r="J35" s="15">
        <v>0</v>
      </c>
      <c r="K35" s="15">
        <v>0</v>
      </c>
      <c r="L35" s="18">
        <v>0</v>
      </c>
      <c r="M35" s="18">
        <v>0</v>
      </c>
      <c r="N35" s="18">
        <v>0</v>
      </c>
      <c r="O35" s="18">
        <v>0</v>
      </c>
      <c r="P35" s="18">
        <v>0</v>
      </c>
      <c r="Q35" s="18">
        <v>0</v>
      </c>
      <c r="R35" s="18">
        <v>0</v>
      </c>
      <c r="S35" s="22">
        <f t="shared" si="7"/>
        <v>0</v>
      </c>
      <c r="T35" s="22">
        <f t="shared" si="16"/>
        <v>0</v>
      </c>
      <c r="U35" s="22">
        <f t="shared" si="17"/>
        <v>0</v>
      </c>
      <c r="V35" s="22">
        <f t="shared" si="18"/>
        <v>0</v>
      </c>
      <c r="W35" s="22">
        <f t="shared" si="19"/>
        <v>0</v>
      </c>
      <c r="X35" s="22">
        <f t="shared" si="20"/>
        <v>0</v>
      </c>
      <c r="Y35" s="22">
        <f t="shared" si="21"/>
        <v>0</v>
      </c>
      <c r="Z35" s="23" t="str">
        <f t="shared" si="8"/>
        <v>F</v>
      </c>
      <c r="AA35" s="23" t="str">
        <f t="shared" si="22"/>
        <v>F</v>
      </c>
      <c r="AB35" s="23" t="str">
        <f t="shared" si="23"/>
        <v>F</v>
      </c>
      <c r="AC35" s="23" t="str">
        <f t="shared" si="24"/>
        <v>F</v>
      </c>
      <c r="AD35" s="23" t="str">
        <f t="shared" si="25"/>
        <v>F</v>
      </c>
      <c r="AE35" s="23" t="str">
        <f t="shared" si="26"/>
        <v>F</v>
      </c>
      <c r="AF35" s="23" t="str">
        <f t="shared" si="27"/>
        <v>F</v>
      </c>
      <c r="AG35" s="25">
        <f t="shared" si="9"/>
        <v>0</v>
      </c>
      <c r="AH35" s="25">
        <f t="shared" si="10"/>
        <v>0</v>
      </c>
      <c r="AI35" s="25">
        <f t="shared" si="11"/>
        <v>0</v>
      </c>
      <c r="AJ35" s="25">
        <f t="shared" si="12"/>
        <v>0</v>
      </c>
      <c r="AK35" s="25">
        <f t="shared" si="13"/>
        <v>0</v>
      </c>
      <c r="AL35" s="25">
        <f t="shared" si="14"/>
        <v>0</v>
      </c>
      <c r="AM35" s="25">
        <f t="shared" si="15"/>
        <v>0</v>
      </c>
      <c r="AN35" s="26">
        <f>((AG35*'ALL-COURSE-GRADE'!$B$10)+('ALL COURSE SEM-I'!AH35*'ALL-COURSE-GRADE'!$C$10)+('ALL COURSE SEM-I'!AI35*'ALL-COURSE-GRADE'!$D$10)+('ALL COURSE SEM-I'!AJ35*'ALL-COURSE-GRADE'!$E$10)+('ALL COURSE SEM-I'!AK35*'ALL-COURSE-GRADE'!$F$10)+('ALL COURSE SEM-I'!AL35*'ALL-COURSE-GRADE'!$G$10)+('ALL COURSE SEM-I'!AM35*'ALL-COURSE-GRADE'!$H$10))/'ALL-COURSE-GRADE'!$I$10</f>
        <v>0</v>
      </c>
    </row>
    <row r="36" spans="1:40">
      <c r="A36" s="13">
        <v>25</v>
      </c>
      <c r="B36" s="13">
        <f>'STUDENT-LIST'!B53</f>
        <v>0</v>
      </c>
      <c r="C36" s="14">
        <f>'STUDENT-LIST'!C53</f>
        <v>0</v>
      </c>
      <c r="D36" s="13">
        <v>1</v>
      </c>
      <c r="E36" s="15">
        <v>0</v>
      </c>
      <c r="F36" s="15">
        <v>0</v>
      </c>
      <c r="G36" s="15">
        <v>0</v>
      </c>
      <c r="H36" s="15">
        <v>0</v>
      </c>
      <c r="I36" s="15">
        <v>0</v>
      </c>
      <c r="J36" s="15">
        <v>0</v>
      </c>
      <c r="K36" s="15">
        <v>0</v>
      </c>
      <c r="L36" s="18">
        <v>0</v>
      </c>
      <c r="M36" s="18">
        <v>0</v>
      </c>
      <c r="N36" s="18">
        <v>0</v>
      </c>
      <c r="O36" s="18">
        <v>0</v>
      </c>
      <c r="P36" s="18">
        <v>0</v>
      </c>
      <c r="Q36" s="18">
        <v>0</v>
      </c>
      <c r="R36" s="18">
        <v>0</v>
      </c>
      <c r="S36" s="22">
        <f t="shared" si="7"/>
        <v>0</v>
      </c>
      <c r="T36" s="22">
        <f t="shared" si="16"/>
        <v>0</v>
      </c>
      <c r="U36" s="22">
        <f t="shared" si="17"/>
        <v>0</v>
      </c>
      <c r="V36" s="22">
        <f t="shared" si="18"/>
        <v>0</v>
      </c>
      <c r="W36" s="22">
        <f t="shared" si="19"/>
        <v>0</v>
      </c>
      <c r="X36" s="22">
        <f t="shared" si="20"/>
        <v>0</v>
      </c>
      <c r="Y36" s="22">
        <f t="shared" si="21"/>
        <v>0</v>
      </c>
      <c r="Z36" s="23" t="str">
        <f t="shared" si="8"/>
        <v>F</v>
      </c>
      <c r="AA36" s="23" t="str">
        <f t="shared" si="22"/>
        <v>F</v>
      </c>
      <c r="AB36" s="23" t="str">
        <f t="shared" si="23"/>
        <v>F</v>
      </c>
      <c r="AC36" s="23" t="str">
        <f t="shared" si="24"/>
        <v>F</v>
      </c>
      <c r="AD36" s="23" t="str">
        <f t="shared" si="25"/>
        <v>F</v>
      </c>
      <c r="AE36" s="23" t="str">
        <f t="shared" si="26"/>
        <v>F</v>
      </c>
      <c r="AF36" s="23" t="str">
        <f t="shared" si="27"/>
        <v>F</v>
      </c>
      <c r="AG36" s="25">
        <f t="shared" si="9"/>
        <v>0</v>
      </c>
      <c r="AH36" s="25">
        <f t="shared" si="10"/>
        <v>0</v>
      </c>
      <c r="AI36" s="25">
        <f t="shared" si="11"/>
        <v>0</v>
      </c>
      <c r="AJ36" s="25">
        <f t="shared" si="12"/>
        <v>0</v>
      </c>
      <c r="AK36" s="25">
        <f t="shared" si="13"/>
        <v>0</v>
      </c>
      <c r="AL36" s="25">
        <f t="shared" si="14"/>
        <v>0</v>
      </c>
      <c r="AM36" s="25">
        <f t="shared" si="15"/>
        <v>0</v>
      </c>
      <c r="AN36" s="26">
        <f>((AG36*'ALL-COURSE-GRADE'!$B$10)+('ALL COURSE SEM-I'!AH36*'ALL-COURSE-GRADE'!$C$10)+('ALL COURSE SEM-I'!AI36*'ALL-COURSE-GRADE'!$D$10)+('ALL COURSE SEM-I'!AJ36*'ALL-COURSE-GRADE'!$E$10)+('ALL COURSE SEM-I'!AK36*'ALL-COURSE-GRADE'!$F$10)+('ALL COURSE SEM-I'!AL36*'ALL-COURSE-GRADE'!$G$10)+('ALL COURSE SEM-I'!AM36*'ALL-COURSE-GRADE'!$H$10))/'ALL-COURSE-GRADE'!$I$10</f>
        <v>0</v>
      </c>
    </row>
    <row r="37" spans="1:40">
      <c r="A37" s="13">
        <v>26</v>
      </c>
      <c r="B37" s="13">
        <f>'STUDENT-LIST'!B54</f>
        <v>0</v>
      </c>
      <c r="C37" s="14">
        <f>'STUDENT-LIST'!C54</f>
        <v>0</v>
      </c>
      <c r="D37" s="13">
        <v>1</v>
      </c>
      <c r="E37" s="15">
        <v>0</v>
      </c>
      <c r="F37" s="15">
        <v>0</v>
      </c>
      <c r="G37" s="15">
        <v>0</v>
      </c>
      <c r="H37" s="15">
        <v>0</v>
      </c>
      <c r="I37" s="15">
        <v>0</v>
      </c>
      <c r="J37" s="15">
        <v>0</v>
      </c>
      <c r="K37" s="15">
        <v>0</v>
      </c>
      <c r="L37" s="18">
        <v>0</v>
      </c>
      <c r="M37" s="18">
        <v>0</v>
      </c>
      <c r="N37" s="18">
        <v>0</v>
      </c>
      <c r="O37" s="18">
        <v>0</v>
      </c>
      <c r="P37" s="18">
        <v>0</v>
      </c>
      <c r="Q37" s="18">
        <v>0</v>
      </c>
      <c r="R37" s="18">
        <v>0</v>
      </c>
      <c r="S37" s="22">
        <f t="shared" si="7"/>
        <v>0</v>
      </c>
      <c r="T37" s="22">
        <f t="shared" si="16"/>
        <v>0</v>
      </c>
      <c r="U37" s="22">
        <f t="shared" si="17"/>
        <v>0</v>
      </c>
      <c r="V37" s="22">
        <f t="shared" si="18"/>
        <v>0</v>
      </c>
      <c r="W37" s="22">
        <f t="shared" si="19"/>
        <v>0</v>
      </c>
      <c r="X37" s="22">
        <f t="shared" si="20"/>
        <v>0</v>
      </c>
      <c r="Y37" s="22">
        <f t="shared" si="21"/>
        <v>0</v>
      </c>
      <c r="Z37" s="23" t="str">
        <f t="shared" si="8"/>
        <v>F</v>
      </c>
      <c r="AA37" s="23" t="str">
        <f t="shared" si="22"/>
        <v>F</v>
      </c>
      <c r="AB37" s="23" t="str">
        <f t="shared" si="23"/>
        <v>F</v>
      </c>
      <c r="AC37" s="23" t="str">
        <f t="shared" si="24"/>
        <v>F</v>
      </c>
      <c r="AD37" s="23" t="str">
        <f t="shared" si="25"/>
        <v>F</v>
      </c>
      <c r="AE37" s="23" t="str">
        <f t="shared" si="26"/>
        <v>F</v>
      </c>
      <c r="AF37" s="23" t="str">
        <f t="shared" si="27"/>
        <v>F</v>
      </c>
      <c r="AG37" s="25">
        <f t="shared" si="9"/>
        <v>0</v>
      </c>
      <c r="AH37" s="25">
        <f t="shared" si="10"/>
        <v>0</v>
      </c>
      <c r="AI37" s="25">
        <f t="shared" si="11"/>
        <v>0</v>
      </c>
      <c r="AJ37" s="25">
        <f t="shared" si="12"/>
        <v>0</v>
      </c>
      <c r="AK37" s="25">
        <f t="shared" si="13"/>
        <v>0</v>
      </c>
      <c r="AL37" s="25">
        <f t="shared" si="14"/>
        <v>0</v>
      </c>
      <c r="AM37" s="25">
        <f t="shared" si="15"/>
        <v>0</v>
      </c>
      <c r="AN37" s="26">
        <f>((AG37*'ALL-COURSE-GRADE'!$B$10)+('ALL COURSE SEM-I'!AH37*'ALL-COURSE-GRADE'!$C$10)+('ALL COURSE SEM-I'!AI37*'ALL-COURSE-GRADE'!$D$10)+('ALL COURSE SEM-I'!AJ37*'ALL-COURSE-GRADE'!$E$10)+('ALL COURSE SEM-I'!AK37*'ALL-COURSE-GRADE'!$F$10)+('ALL COURSE SEM-I'!AL37*'ALL-COURSE-GRADE'!$G$10)+('ALL COURSE SEM-I'!AM37*'ALL-COURSE-GRADE'!$H$10))/'ALL-COURSE-GRADE'!$I$10</f>
        <v>0</v>
      </c>
    </row>
    <row r="38" spans="1:40">
      <c r="A38" s="13">
        <v>27</v>
      </c>
      <c r="B38" s="13">
        <f>'STUDENT-LIST'!B55</f>
        <v>0</v>
      </c>
      <c r="C38" s="14">
        <f>'STUDENT-LIST'!C55</f>
        <v>0</v>
      </c>
      <c r="D38" s="13">
        <v>1</v>
      </c>
      <c r="E38" s="15">
        <v>0</v>
      </c>
      <c r="F38" s="15">
        <v>0</v>
      </c>
      <c r="G38" s="15">
        <v>0</v>
      </c>
      <c r="H38" s="15">
        <v>0</v>
      </c>
      <c r="I38" s="15">
        <v>0</v>
      </c>
      <c r="J38" s="15">
        <v>0</v>
      </c>
      <c r="K38" s="15">
        <v>0</v>
      </c>
      <c r="L38" s="18">
        <v>0</v>
      </c>
      <c r="M38" s="18">
        <v>0</v>
      </c>
      <c r="N38" s="18">
        <v>0</v>
      </c>
      <c r="O38" s="18">
        <v>0</v>
      </c>
      <c r="P38" s="18">
        <v>0</v>
      </c>
      <c r="Q38" s="18">
        <v>0</v>
      </c>
      <c r="R38" s="18">
        <v>0</v>
      </c>
      <c r="S38" s="22">
        <f t="shared" si="7"/>
        <v>0</v>
      </c>
      <c r="T38" s="22">
        <f t="shared" si="16"/>
        <v>0</v>
      </c>
      <c r="U38" s="22">
        <f t="shared" si="17"/>
        <v>0</v>
      </c>
      <c r="V38" s="22">
        <f t="shared" si="18"/>
        <v>0</v>
      </c>
      <c r="W38" s="22">
        <f t="shared" si="19"/>
        <v>0</v>
      </c>
      <c r="X38" s="22">
        <f t="shared" si="20"/>
        <v>0</v>
      </c>
      <c r="Y38" s="22">
        <f t="shared" si="21"/>
        <v>0</v>
      </c>
      <c r="Z38" s="23" t="str">
        <f t="shared" si="8"/>
        <v>F</v>
      </c>
      <c r="AA38" s="23" t="str">
        <f t="shared" si="22"/>
        <v>F</v>
      </c>
      <c r="AB38" s="23" t="str">
        <f t="shared" si="23"/>
        <v>F</v>
      </c>
      <c r="AC38" s="23" t="str">
        <f t="shared" si="24"/>
        <v>F</v>
      </c>
      <c r="AD38" s="23" t="str">
        <f t="shared" si="25"/>
        <v>F</v>
      </c>
      <c r="AE38" s="23" t="str">
        <f t="shared" si="26"/>
        <v>F</v>
      </c>
      <c r="AF38" s="23" t="str">
        <f t="shared" si="27"/>
        <v>F</v>
      </c>
      <c r="AG38" s="25">
        <f t="shared" si="9"/>
        <v>0</v>
      </c>
      <c r="AH38" s="25">
        <f t="shared" si="10"/>
        <v>0</v>
      </c>
      <c r="AI38" s="25">
        <f t="shared" si="11"/>
        <v>0</v>
      </c>
      <c r="AJ38" s="25">
        <f t="shared" si="12"/>
        <v>0</v>
      </c>
      <c r="AK38" s="25">
        <f t="shared" si="13"/>
        <v>0</v>
      </c>
      <c r="AL38" s="25">
        <f t="shared" si="14"/>
        <v>0</v>
      </c>
      <c r="AM38" s="25">
        <f t="shared" si="15"/>
        <v>0</v>
      </c>
      <c r="AN38" s="26">
        <f>((AG38*'ALL-COURSE-GRADE'!$B$10)+('ALL COURSE SEM-I'!AH38*'ALL-COURSE-GRADE'!$C$10)+('ALL COURSE SEM-I'!AI38*'ALL-COURSE-GRADE'!$D$10)+('ALL COURSE SEM-I'!AJ38*'ALL-COURSE-GRADE'!$E$10)+('ALL COURSE SEM-I'!AK38*'ALL-COURSE-GRADE'!$F$10)+('ALL COURSE SEM-I'!AL38*'ALL-COURSE-GRADE'!$G$10)+('ALL COURSE SEM-I'!AM38*'ALL-COURSE-GRADE'!$H$10))/'ALL-COURSE-GRADE'!$I$10</f>
        <v>0</v>
      </c>
    </row>
    <row r="39" spans="1:40">
      <c r="A39" s="13">
        <v>28</v>
      </c>
      <c r="B39" s="13">
        <f>'STUDENT-LIST'!B56</f>
        <v>0</v>
      </c>
      <c r="C39" s="14">
        <f>'STUDENT-LIST'!C56</f>
        <v>0</v>
      </c>
      <c r="D39" s="13">
        <v>1</v>
      </c>
      <c r="E39" s="15">
        <v>0</v>
      </c>
      <c r="F39" s="15">
        <v>0</v>
      </c>
      <c r="G39" s="15">
        <v>0</v>
      </c>
      <c r="H39" s="15">
        <v>0</v>
      </c>
      <c r="I39" s="15">
        <v>0</v>
      </c>
      <c r="J39" s="15">
        <v>0</v>
      </c>
      <c r="K39" s="15">
        <v>0</v>
      </c>
      <c r="L39" s="18">
        <v>0</v>
      </c>
      <c r="M39" s="18">
        <v>0</v>
      </c>
      <c r="N39" s="18">
        <v>0</v>
      </c>
      <c r="O39" s="18">
        <v>0</v>
      </c>
      <c r="P39" s="18">
        <v>0</v>
      </c>
      <c r="Q39" s="18">
        <v>0</v>
      </c>
      <c r="R39" s="18">
        <v>0</v>
      </c>
      <c r="S39" s="22">
        <f t="shared" si="7"/>
        <v>0</v>
      </c>
      <c r="T39" s="22">
        <f t="shared" si="16"/>
        <v>0</v>
      </c>
      <c r="U39" s="22">
        <f t="shared" si="17"/>
        <v>0</v>
      </c>
      <c r="V39" s="22">
        <f t="shared" si="18"/>
        <v>0</v>
      </c>
      <c r="W39" s="22">
        <f t="shared" si="19"/>
        <v>0</v>
      </c>
      <c r="X39" s="22">
        <f t="shared" si="20"/>
        <v>0</v>
      </c>
      <c r="Y39" s="22">
        <f t="shared" si="21"/>
        <v>0</v>
      </c>
      <c r="Z39" s="23" t="str">
        <f t="shared" si="8"/>
        <v>F</v>
      </c>
      <c r="AA39" s="23" t="str">
        <f t="shared" si="22"/>
        <v>F</v>
      </c>
      <c r="AB39" s="23" t="str">
        <f t="shared" si="23"/>
        <v>F</v>
      </c>
      <c r="AC39" s="23" t="str">
        <f t="shared" si="24"/>
        <v>F</v>
      </c>
      <c r="AD39" s="23" t="str">
        <f t="shared" si="25"/>
        <v>F</v>
      </c>
      <c r="AE39" s="23" t="str">
        <f t="shared" si="26"/>
        <v>F</v>
      </c>
      <c r="AF39" s="23" t="str">
        <f t="shared" si="27"/>
        <v>F</v>
      </c>
      <c r="AG39" s="25">
        <f t="shared" si="9"/>
        <v>0</v>
      </c>
      <c r="AH39" s="25">
        <f t="shared" si="10"/>
        <v>0</v>
      </c>
      <c r="AI39" s="25">
        <f t="shared" si="11"/>
        <v>0</v>
      </c>
      <c r="AJ39" s="25">
        <f t="shared" si="12"/>
        <v>0</v>
      </c>
      <c r="AK39" s="25">
        <f t="shared" si="13"/>
        <v>0</v>
      </c>
      <c r="AL39" s="25">
        <f t="shared" si="14"/>
        <v>0</v>
      </c>
      <c r="AM39" s="25">
        <f t="shared" si="15"/>
        <v>0</v>
      </c>
      <c r="AN39" s="26">
        <f>((AG39*'ALL-COURSE-GRADE'!$B$10)+('ALL COURSE SEM-I'!AH39*'ALL-COURSE-GRADE'!$C$10)+('ALL COURSE SEM-I'!AI39*'ALL-COURSE-GRADE'!$D$10)+('ALL COURSE SEM-I'!AJ39*'ALL-COURSE-GRADE'!$E$10)+('ALL COURSE SEM-I'!AK39*'ALL-COURSE-GRADE'!$F$10)+('ALL COURSE SEM-I'!AL39*'ALL-COURSE-GRADE'!$G$10)+('ALL COURSE SEM-I'!AM39*'ALL-COURSE-GRADE'!$H$10))/'ALL-COURSE-GRADE'!$I$10</f>
        <v>0</v>
      </c>
    </row>
    <row r="40" spans="1:40">
      <c r="A40" s="13">
        <v>29</v>
      </c>
      <c r="B40" s="13">
        <f>'STUDENT-LIST'!B57</f>
        <v>0</v>
      </c>
      <c r="C40" s="14">
        <f>'STUDENT-LIST'!C57</f>
        <v>0</v>
      </c>
      <c r="D40" s="13">
        <v>1</v>
      </c>
      <c r="E40" s="15">
        <v>0</v>
      </c>
      <c r="F40" s="15">
        <v>0</v>
      </c>
      <c r="G40" s="15">
        <v>0</v>
      </c>
      <c r="H40" s="15">
        <v>0</v>
      </c>
      <c r="I40" s="15">
        <v>0</v>
      </c>
      <c r="J40" s="15">
        <v>0</v>
      </c>
      <c r="K40" s="15">
        <v>0</v>
      </c>
      <c r="L40" s="18">
        <v>0</v>
      </c>
      <c r="M40" s="18">
        <v>0</v>
      </c>
      <c r="N40" s="18">
        <v>0</v>
      </c>
      <c r="O40" s="18">
        <v>0</v>
      </c>
      <c r="P40" s="18">
        <v>0</v>
      </c>
      <c r="Q40" s="18">
        <v>0</v>
      </c>
      <c r="R40" s="18">
        <v>0</v>
      </c>
      <c r="S40" s="22">
        <f t="shared" si="7"/>
        <v>0</v>
      </c>
      <c r="T40" s="22">
        <f t="shared" si="16"/>
        <v>0</v>
      </c>
      <c r="U40" s="22">
        <f t="shared" si="17"/>
        <v>0</v>
      </c>
      <c r="V40" s="22">
        <f t="shared" si="18"/>
        <v>0</v>
      </c>
      <c r="W40" s="22">
        <f t="shared" si="19"/>
        <v>0</v>
      </c>
      <c r="X40" s="22">
        <f t="shared" si="20"/>
        <v>0</v>
      </c>
      <c r="Y40" s="22">
        <f t="shared" si="21"/>
        <v>0</v>
      </c>
      <c r="Z40" s="23" t="str">
        <f t="shared" si="8"/>
        <v>F</v>
      </c>
      <c r="AA40" s="23" t="str">
        <f t="shared" si="22"/>
        <v>F</v>
      </c>
      <c r="AB40" s="23" t="str">
        <f t="shared" si="23"/>
        <v>F</v>
      </c>
      <c r="AC40" s="23" t="str">
        <f t="shared" si="24"/>
        <v>F</v>
      </c>
      <c r="AD40" s="23" t="str">
        <f t="shared" si="25"/>
        <v>F</v>
      </c>
      <c r="AE40" s="23" t="str">
        <f t="shared" si="26"/>
        <v>F</v>
      </c>
      <c r="AF40" s="23" t="str">
        <f t="shared" si="27"/>
        <v>F</v>
      </c>
      <c r="AG40" s="25">
        <f t="shared" si="9"/>
        <v>0</v>
      </c>
      <c r="AH40" s="25">
        <f t="shared" si="10"/>
        <v>0</v>
      </c>
      <c r="AI40" s="25">
        <f t="shared" si="11"/>
        <v>0</v>
      </c>
      <c r="AJ40" s="25">
        <f t="shared" si="12"/>
        <v>0</v>
      </c>
      <c r="AK40" s="25">
        <f t="shared" si="13"/>
        <v>0</v>
      </c>
      <c r="AL40" s="25">
        <f t="shared" si="14"/>
        <v>0</v>
      </c>
      <c r="AM40" s="25">
        <f t="shared" si="15"/>
        <v>0</v>
      </c>
      <c r="AN40" s="26">
        <f>((AG40*'ALL-COURSE-GRADE'!$B$10)+('ALL COURSE SEM-I'!AH40*'ALL-COURSE-GRADE'!$C$10)+('ALL COURSE SEM-I'!AI40*'ALL-COURSE-GRADE'!$D$10)+('ALL COURSE SEM-I'!AJ40*'ALL-COURSE-GRADE'!$E$10)+('ALL COURSE SEM-I'!AK40*'ALL-COURSE-GRADE'!$F$10)+('ALL COURSE SEM-I'!AL40*'ALL-COURSE-GRADE'!$G$10)+('ALL COURSE SEM-I'!AM40*'ALL-COURSE-GRADE'!$H$10))/'ALL-COURSE-GRADE'!$I$10</f>
        <v>0</v>
      </c>
    </row>
    <row r="41" spans="1:40">
      <c r="A41" s="13">
        <v>30</v>
      </c>
      <c r="B41" s="13">
        <f>'STUDENT-LIST'!B58</f>
        <v>0</v>
      </c>
      <c r="C41" s="14">
        <f>'STUDENT-LIST'!C58</f>
        <v>0</v>
      </c>
      <c r="D41" s="13">
        <v>1</v>
      </c>
      <c r="E41" s="15">
        <v>0</v>
      </c>
      <c r="F41" s="15">
        <v>0</v>
      </c>
      <c r="G41" s="15">
        <v>0</v>
      </c>
      <c r="H41" s="15">
        <v>0</v>
      </c>
      <c r="I41" s="15">
        <v>0</v>
      </c>
      <c r="J41" s="15">
        <v>0</v>
      </c>
      <c r="K41" s="15">
        <v>0</v>
      </c>
      <c r="L41" s="18">
        <v>0</v>
      </c>
      <c r="M41" s="18">
        <v>0</v>
      </c>
      <c r="N41" s="18">
        <v>0</v>
      </c>
      <c r="O41" s="18">
        <v>0</v>
      </c>
      <c r="P41" s="18">
        <v>0</v>
      </c>
      <c r="Q41" s="18">
        <v>0</v>
      </c>
      <c r="R41" s="18">
        <v>0</v>
      </c>
      <c r="S41" s="22">
        <f t="shared" si="7"/>
        <v>0</v>
      </c>
      <c r="T41" s="22">
        <f t="shared" si="16"/>
        <v>0</v>
      </c>
      <c r="U41" s="22">
        <f t="shared" si="17"/>
        <v>0</v>
      </c>
      <c r="V41" s="22">
        <f t="shared" si="18"/>
        <v>0</v>
      </c>
      <c r="W41" s="22">
        <f t="shared" si="19"/>
        <v>0</v>
      </c>
      <c r="X41" s="22">
        <f t="shared" si="20"/>
        <v>0</v>
      </c>
      <c r="Y41" s="22">
        <f t="shared" si="21"/>
        <v>0</v>
      </c>
      <c r="Z41" s="23" t="str">
        <f t="shared" si="8"/>
        <v>F</v>
      </c>
      <c r="AA41" s="23" t="str">
        <f t="shared" si="22"/>
        <v>F</v>
      </c>
      <c r="AB41" s="23" t="str">
        <f t="shared" si="23"/>
        <v>F</v>
      </c>
      <c r="AC41" s="23" t="str">
        <f t="shared" si="24"/>
        <v>F</v>
      </c>
      <c r="AD41" s="23" t="str">
        <f t="shared" si="25"/>
        <v>F</v>
      </c>
      <c r="AE41" s="23" t="str">
        <f t="shared" si="26"/>
        <v>F</v>
      </c>
      <c r="AF41" s="23" t="str">
        <f t="shared" si="27"/>
        <v>F</v>
      </c>
      <c r="AG41" s="25">
        <f t="shared" si="9"/>
        <v>0</v>
      </c>
      <c r="AH41" s="25">
        <f t="shared" si="10"/>
        <v>0</v>
      </c>
      <c r="AI41" s="25">
        <f t="shared" si="11"/>
        <v>0</v>
      </c>
      <c r="AJ41" s="25">
        <f t="shared" si="12"/>
        <v>0</v>
      </c>
      <c r="AK41" s="25">
        <f t="shared" si="13"/>
        <v>0</v>
      </c>
      <c r="AL41" s="25">
        <f t="shared" si="14"/>
        <v>0</v>
      </c>
      <c r="AM41" s="25">
        <f t="shared" si="15"/>
        <v>0</v>
      </c>
      <c r="AN41" s="26">
        <f>((AG41*'ALL-COURSE-GRADE'!$B$10)+('ALL COURSE SEM-I'!AH41*'ALL-COURSE-GRADE'!$C$10)+('ALL COURSE SEM-I'!AI41*'ALL-COURSE-GRADE'!$D$10)+('ALL COURSE SEM-I'!AJ41*'ALL-COURSE-GRADE'!$E$10)+('ALL COURSE SEM-I'!AK41*'ALL-COURSE-GRADE'!$F$10)+('ALL COURSE SEM-I'!AL41*'ALL-COURSE-GRADE'!$G$10)+('ALL COURSE SEM-I'!AM41*'ALL-COURSE-GRADE'!$H$10))/'ALL-COURSE-GRADE'!$I$10</f>
        <v>0</v>
      </c>
    </row>
    <row r="42" spans="1:40">
      <c r="A42" s="13">
        <v>31</v>
      </c>
      <c r="B42" s="13">
        <f>'STUDENT-LIST'!B59</f>
        <v>0</v>
      </c>
      <c r="C42" s="14">
        <f>'STUDENT-LIST'!C59</f>
        <v>0</v>
      </c>
      <c r="D42" s="13">
        <v>1</v>
      </c>
      <c r="E42" s="15">
        <v>0</v>
      </c>
      <c r="F42" s="15">
        <v>0</v>
      </c>
      <c r="G42" s="15">
        <v>0</v>
      </c>
      <c r="H42" s="15">
        <v>0</v>
      </c>
      <c r="I42" s="15">
        <v>0</v>
      </c>
      <c r="J42" s="15">
        <v>0</v>
      </c>
      <c r="K42" s="15">
        <v>0</v>
      </c>
      <c r="L42" s="18">
        <v>0</v>
      </c>
      <c r="M42" s="18">
        <v>0</v>
      </c>
      <c r="N42" s="18">
        <v>0</v>
      </c>
      <c r="O42" s="18">
        <v>0</v>
      </c>
      <c r="P42" s="18">
        <v>0</v>
      </c>
      <c r="Q42" s="18">
        <v>0</v>
      </c>
      <c r="R42" s="18">
        <v>0</v>
      </c>
      <c r="S42" s="22">
        <f t="shared" si="7"/>
        <v>0</v>
      </c>
      <c r="T42" s="22">
        <f t="shared" si="16"/>
        <v>0</v>
      </c>
      <c r="U42" s="22">
        <f t="shared" si="17"/>
        <v>0</v>
      </c>
      <c r="V42" s="22">
        <f t="shared" si="18"/>
        <v>0</v>
      </c>
      <c r="W42" s="22">
        <f t="shared" si="19"/>
        <v>0</v>
      </c>
      <c r="X42" s="22">
        <f t="shared" si="20"/>
        <v>0</v>
      </c>
      <c r="Y42" s="22">
        <f t="shared" si="21"/>
        <v>0</v>
      </c>
      <c r="Z42" s="23" t="str">
        <f t="shared" si="8"/>
        <v>F</v>
      </c>
      <c r="AA42" s="23" t="str">
        <f t="shared" si="22"/>
        <v>F</v>
      </c>
      <c r="AB42" s="23" t="str">
        <f t="shared" si="23"/>
        <v>F</v>
      </c>
      <c r="AC42" s="23" t="str">
        <f t="shared" si="24"/>
        <v>F</v>
      </c>
      <c r="AD42" s="23" t="str">
        <f t="shared" si="25"/>
        <v>F</v>
      </c>
      <c r="AE42" s="23" t="str">
        <f t="shared" si="26"/>
        <v>F</v>
      </c>
      <c r="AF42" s="23" t="str">
        <f t="shared" si="27"/>
        <v>F</v>
      </c>
      <c r="AG42" s="25">
        <f t="shared" si="9"/>
        <v>0</v>
      </c>
      <c r="AH42" s="25">
        <f t="shared" si="10"/>
        <v>0</v>
      </c>
      <c r="AI42" s="25">
        <f t="shared" si="11"/>
        <v>0</v>
      </c>
      <c r="AJ42" s="25">
        <f t="shared" si="12"/>
        <v>0</v>
      </c>
      <c r="AK42" s="25">
        <f t="shared" si="13"/>
        <v>0</v>
      </c>
      <c r="AL42" s="25">
        <f t="shared" si="14"/>
        <v>0</v>
      </c>
      <c r="AM42" s="25">
        <f t="shared" si="15"/>
        <v>0</v>
      </c>
      <c r="AN42" s="26">
        <f>((AG42*'ALL-COURSE-GRADE'!$B$10)+('ALL COURSE SEM-I'!AH42*'ALL-COURSE-GRADE'!$C$10)+('ALL COURSE SEM-I'!AI42*'ALL-COURSE-GRADE'!$D$10)+('ALL COURSE SEM-I'!AJ42*'ALL-COURSE-GRADE'!$E$10)+('ALL COURSE SEM-I'!AK42*'ALL-COURSE-GRADE'!$F$10)+('ALL COURSE SEM-I'!AL42*'ALL-COURSE-GRADE'!$G$10)+('ALL COURSE SEM-I'!AM42*'ALL-COURSE-GRADE'!$H$10))/'ALL-COURSE-GRADE'!$I$10</f>
        <v>0</v>
      </c>
    </row>
    <row r="43" spans="1:40">
      <c r="A43" s="13">
        <v>32</v>
      </c>
      <c r="B43" s="13">
        <f>'STUDENT-LIST'!B60</f>
        <v>0</v>
      </c>
      <c r="C43" s="14">
        <f>'STUDENT-LIST'!C60</f>
        <v>0</v>
      </c>
      <c r="D43" s="13">
        <v>1</v>
      </c>
      <c r="E43" s="15">
        <v>0</v>
      </c>
      <c r="F43" s="15">
        <v>0</v>
      </c>
      <c r="G43" s="15">
        <v>0</v>
      </c>
      <c r="H43" s="15">
        <v>0</v>
      </c>
      <c r="I43" s="15">
        <v>0</v>
      </c>
      <c r="J43" s="15">
        <v>0</v>
      </c>
      <c r="K43" s="15">
        <v>0</v>
      </c>
      <c r="L43" s="18">
        <v>0</v>
      </c>
      <c r="M43" s="18">
        <v>0</v>
      </c>
      <c r="N43" s="18">
        <v>0</v>
      </c>
      <c r="O43" s="18">
        <v>0</v>
      </c>
      <c r="P43" s="18">
        <v>0</v>
      </c>
      <c r="Q43" s="18">
        <v>0</v>
      </c>
      <c r="R43" s="18">
        <v>0</v>
      </c>
      <c r="S43" s="22">
        <f t="shared" si="7"/>
        <v>0</v>
      </c>
      <c r="T43" s="22">
        <f t="shared" si="16"/>
        <v>0</v>
      </c>
      <c r="U43" s="22">
        <f t="shared" si="17"/>
        <v>0</v>
      </c>
      <c r="V43" s="22">
        <f t="shared" si="18"/>
        <v>0</v>
      </c>
      <c r="W43" s="22">
        <f t="shared" si="19"/>
        <v>0</v>
      </c>
      <c r="X43" s="22">
        <f t="shared" si="20"/>
        <v>0</v>
      </c>
      <c r="Y43" s="22">
        <f t="shared" si="21"/>
        <v>0</v>
      </c>
      <c r="Z43" s="23" t="str">
        <f t="shared" si="8"/>
        <v>F</v>
      </c>
      <c r="AA43" s="23" t="str">
        <f t="shared" si="22"/>
        <v>F</v>
      </c>
      <c r="AB43" s="23" t="str">
        <f t="shared" si="23"/>
        <v>F</v>
      </c>
      <c r="AC43" s="23" t="str">
        <f t="shared" si="24"/>
        <v>F</v>
      </c>
      <c r="AD43" s="23" t="str">
        <f t="shared" si="25"/>
        <v>F</v>
      </c>
      <c r="AE43" s="23" t="str">
        <f t="shared" si="26"/>
        <v>F</v>
      </c>
      <c r="AF43" s="23" t="str">
        <f t="shared" si="27"/>
        <v>F</v>
      </c>
      <c r="AG43" s="25">
        <f t="shared" si="9"/>
        <v>0</v>
      </c>
      <c r="AH43" s="25">
        <f t="shared" si="10"/>
        <v>0</v>
      </c>
      <c r="AI43" s="25">
        <f t="shared" si="11"/>
        <v>0</v>
      </c>
      <c r="AJ43" s="25">
        <f t="shared" si="12"/>
        <v>0</v>
      </c>
      <c r="AK43" s="25">
        <f t="shared" si="13"/>
        <v>0</v>
      </c>
      <c r="AL43" s="25">
        <f t="shared" si="14"/>
        <v>0</v>
      </c>
      <c r="AM43" s="25">
        <f t="shared" si="15"/>
        <v>0</v>
      </c>
      <c r="AN43" s="26">
        <f>((AG43*'ALL-COURSE-GRADE'!$B$10)+('ALL COURSE SEM-I'!AH43*'ALL-COURSE-GRADE'!$C$10)+('ALL COURSE SEM-I'!AI43*'ALL-COURSE-GRADE'!$D$10)+('ALL COURSE SEM-I'!AJ43*'ALL-COURSE-GRADE'!$E$10)+('ALL COURSE SEM-I'!AK43*'ALL-COURSE-GRADE'!$F$10)+('ALL COURSE SEM-I'!AL43*'ALL-COURSE-GRADE'!$G$10)+('ALL COURSE SEM-I'!AM43*'ALL-COURSE-GRADE'!$H$10))/'ALL-COURSE-GRADE'!$I$10</f>
        <v>0</v>
      </c>
    </row>
    <row r="44" spans="1:40">
      <c r="A44" s="13">
        <v>33</v>
      </c>
      <c r="B44" s="13">
        <f>'STUDENT-LIST'!B61</f>
        <v>0</v>
      </c>
      <c r="C44" s="14">
        <f>'STUDENT-LIST'!C61</f>
        <v>0</v>
      </c>
      <c r="D44" s="13">
        <v>1</v>
      </c>
      <c r="E44" s="15">
        <v>0</v>
      </c>
      <c r="F44" s="15">
        <v>0</v>
      </c>
      <c r="G44" s="15">
        <v>0</v>
      </c>
      <c r="H44" s="15">
        <v>0</v>
      </c>
      <c r="I44" s="15">
        <v>0</v>
      </c>
      <c r="J44" s="15">
        <v>0</v>
      </c>
      <c r="K44" s="15">
        <v>0</v>
      </c>
      <c r="L44" s="18">
        <v>0</v>
      </c>
      <c r="M44" s="18">
        <v>0</v>
      </c>
      <c r="N44" s="18">
        <v>0</v>
      </c>
      <c r="O44" s="18">
        <v>0</v>
      </c>
      <c r="P44" s="18">
        <v>0</v>
      </c>
      <c r="Q44" s="18">
        <v>0</v>
      </c>
      <c r="R44" s="18">
        <v>0</v>
      </c>
      <c r="S44" s="22">
        <f t="shared" si="7"/>
        <v>0</v>
      </c>
      <c r="T44" s="22">
        <f t="shared" si="16"/>
        <v>0</v>
      </c>
      <c r="U44" s="22">
        <f t="shared" si="17"/>
        <v>0</v>
      </c>
      <c r="V44" s="22">
        <f t="shared" si="18"/>
        <v>0</v>
      </c>
      <c r="W44" s="22">
        <f t="shared" si="19"/>
        <v>0</v>
      </c>
      <c r="X44" s="22">
        <f t="shared" si="20"/>
        <v>0</v>
      </c>
      <c r="Y44" s="22">
        <f t="shared" si="21"/>
        <v>0</v>
      </c>
      <c r="Z44" s="23" t="str">
        <f t="shared" si="8"/>
        <v>F</v>
      </c>
      <c r="AA44" s="23" t="str">
        <f t="shared" si="22"/>
        <v>F</v>
      </c>
      <c r="AB44" s="23" t="str">
        <f t="shared" si="23"/>
        <v>F</v>
      </c>
      <c r="AC44" s="23" t="str">
        <f t="shared" si="24"/>
        <v>F</v>
      </c>
      <c r="AD44" s="23" t="str">
        <f t="shared" si="25"/>
        <v>F</v>
      </c>
      <c r="AE44" s="23" t="str">
        <f t="shared" si="26"/>
        <v>F</v>
      </c>
      <c r="AF44" s="23" t="str">
        <f t="shared" si="27"/>
        <v>F</v>
      </c>
      <c r="AG44" s="25">
        <f t="shared" si="9"/>
        <v>0</v>
      </c>
      <c r="AH44" s="25">
        <f t="shared" si="10"/>
        <v>0</v>
      </c>
      <c r="AI44" s="25">
        <f t="shared" si="11"/>
        <v>0</v>
      </c>
      <c r="AJ44" s="25">
        <f t="shared" si="12"/>
        <v>0</v>
      </c>
      <c r="AK44" s="25">
        <f t="shared" si="13"/>
        <v>0</v>
      </c>
      <c r="AL44" s="25">
        <f t="shared" si="14"/>
        <v>0</v>
      </c>
      <c r="AM44" s="25">
        <f t="shared" si="15"/>
        <v>0</v>
      </c>
      <c r="AN44" s="26">
        <f>((AG44*'ALL-COURSE-GRADE'!$B$10)+('ALL COURSE SEM-I'!AH44*'ALL-COURSE-GRADE'!$C$10)+('ALL COURSE SEM-I'!AI44*'ALL-COURSE-GRADE'!$D$10)+('ALL COURSE SEM-I'!AJ44*'ALL-COURSE-GRADE'!$E$10)+('ALL COURSE SEM-I'!AK44*'ALL-COURSE-GRADE'!$F$10)+('ALL COURSE SEM-I'!AL44*'ALL-COURSE-GRADE'!$G$10)+('ALL COURSE SEM-I'!AM44*'ALL-COURSE-GRADE'!$H$10))/'ALL-COURSE-GRADE'!$I$10</f>
        <v>0</v>
      </c>
    </row>
    <row r="45" spans="1:40">
      <c r="A45" s="13">
        <v>34</v>
      </c>
      <c r="B45" s="13">
        <f>'STUDENT-LIST'!B62</f>
        <v>0</v>
      </c>
      <c r="C45" s="14">
        <f>'STUDENT-LIST'!C62</f>
        <v>0</v>
      </c>
      <c r="D45" s="13">
        <v>1</v>
      </c>
      <c r="E45" s="15">
        <v>0</v>
      </c>
      <c r="F45" s="15">
        <v>0</v>
      </c>
      <c r="G45" s="15">
        <v>0</v>
      </c>
      <c r="H45" s="15">
        <v>0</v>
      </c>
      <c r="I45" s="15">
        <v>0</v>
      </c>
      <c r="J45" s="15">
        <v>0</v>
      </c>
      <c r="K45" s="15">
        <v>0</v>
      </c>
      <c r="L45" s="18">
        <v>0</v>
      </c>
      <c r="M45" s="18">
        <v>0</v>
      </c>
      <c r="N45" s="18">
        <v>0</v>
      </c>
      <c r="O45" s="18">
        <v>0</v>
      </c>
      <c r="P45" s="18">
        <v>0</v>
      </c>
      <c r="Q45" s="18">
        <v>0</v>
      </c>
      <c r="R45" s="18">
        <v>0</v>
      </c>
      <c r="S45" s="22">
        <f t="shared" si="7"/>
        <v>0</v>
      </c>
      <c r="T45" s="22">
        <f t="shared" si="16"/>
        <v>0</v>
      </c>
      <c r="U45" s="22">
        <f t="shared" si="17"/>
        <v>0</v>
      </c>
      <c r="V45" s="22">
        <f t="shared" si="18"/>
        <v>0</v>
      </c>
      <c r="W45" s="22">
        <f t="shared" si="19"/>
        <v>0</v>
      </c>
      <c r="X45" s="22">
        <f t="shared" si="20"/>
        <v>0</v>
      </c>
      <c r="Y45" s="22">
        <f t="shared" si="21"/>
        <v>0</v>
      </c>
      <c r="Z45" s="23" t="str">
        <f t="shared" si="8"/>
        <v>F</v>
      </c>
      <c r="AA45" s="23" t="str">
        <f t="shared" si="22"/>
        <v>F</v>
      </c>
      <c r="AB45" s="23" t="str">
        <f t="shared" si="23"/>
        <v>F</v>
      </c>
      <c r="AC45" s="23" t="str">
        <f t="shared" si="24"/>
        <v>F</v>
      </c>
      <c r="AD45" s="23" t="str">
        <f t="shared" si="25"/>
        <v>F</v>
      </c>
      <c r="AE45" s="23" t="str">
        <f t="shared" si="26"/>
        <v>F</v>
      </c>
      <c r="AF45" s="23" t="str">
        <f t="shared" si="27"/>
        <v>F</v>
      </c>
      <c r="AG45" s="25">
        <f t="shared" si="9"/>
        <v>0</v>
      </c>
      <c r="AH45" s="25">
        <f t="shared" si="10"/>
        <v>0</v>
      </c>
      <c r="AI45" s="25">
        <f t="shared" si="11"/>
        <v>0</v>
      </c>
      <c r="AJ45" s="25">
        <f t="shared" si="12"/>
        <v>0</v>
      </c>
      <c r="AK45" s="25">
        <f t="shared" si="13"/>
        <v>0</v>
      </c>
      <c r="AL45" s="25">
        <f t="shared" si="14"/>
        <v>0</v>
      </c>
      <c r="AM45" s="25">
        <f t="shared" si="15"/>
        <v>0</v>
      </c>
      <c r="AN45" s="26">
        <f>((AG45*'ALL-COURSE-GRADE'!$B$10)+('ALL COURSE SEM-I'!AH45*'ALL-COURSE-GRADE'!$C$10)+('ALL COURSE SEM-I'!AI45*'ALL-COURSE-GRADE'!$D$10)+('ALL COURSE SEM-I'!AJ45*'ALL-COURSE-GRADE'!$E$10)+('ALL COURSE SEM-I'!AK45*'ALL-COURSE-GRADE'!$F$10)+('ALL COURSE SEM-I'!AL45*'ALL-COURSE-GRADE'!$G$10)+('ALL COURSE SEM-I'!AM45*'ALL-COURSE-GRADE'!$H$10))/'ALL-COURSE-GRADE'!$I$10</f>
        <v>0</v>
      </c>
    </row>
    <row r="46" spans="1:40">
      <c r="A46" s="13">
        <v>35</v>
      </c>
      <c r="B46" s="13">
        <f>'STUDENT-LIST'!B63</f>
        <v>0</v>
      </c>
      <c r="C46" s="14">
        <f>'STUDENT-LIST'!C63</f>
        <v>0</v>
      </c>
      <c r="D46" s="13">
        <v>1</v>
      </c>
      <c r="E46" s="15">
        <v>0</v>
      </c>
      <c r="F46" s="15">
        <v>0</v>
      </c>
      <c r="G46" s="15">
        <v>0</v>
      </c>
      <c r="H46" s="15">
        <v>0</v>
      </c>
      <c r="I46" s="15">
        <v>0</v>
      </c>
      <c r="J46" s="15">
        <v>0</v>
      </c>
      <c r="K46" s="15">
        <v>0</v>
      </c>
      <c r="L46" s="18">
        <v>0</v>
      </c>
      <c r="M46" s="18">
        <v>0</v>
      </c>
      <c r="N46" s="18">
        <v>0</v>
      </c>
      <c r="O46" s="18">
        <v>0</v>
      </c>
      <c r="P46" s="18">
        <v>0</v>
      </c>
      <c r="Q46" s="18">
        <v>0</v>
      </c>
      <c r="R46" s="18">
        <v>0</v>
      </c>
      <c r="S46" s="22">
        <f t="shared" si="7"/>
        <v>0</v>
      </c>
      <c r="T46" s="22">
        <f t="shared" si="16"/>
        <v>0</v>
      </c>
      <c r="U46" s="22">
        <f t="shared" si="17"/>
        <v>0</v>
      </c>
      <c r="V46" s="22">
        <f t="shared" si="18"/>
        <v>0</v>
      </c>
      <c r="W46" s="22">
        <f t="shared" si="19"/>
        <v>0</v>
      </c>
      <c r="X46" s="22">
        <f t="shared" si="20"/>
        <v>0</v>
      </c>
      <c r="Y46" s="22">
        <f t="shared" si="21"/>
        <v>0</v>
      </c>
      <c r="Z46" s="23" t="str">
        <f t="shared" si="8"/>
        <v>F</v>
      </c>
      <c r="AA46" s="23" t="str">
        <f t="shared" si="22"/>
        <v>F</v>
      </c>
      <c r="AB46" s="23" t="str">
        <f t="shared" si="23"/>
        <v>F</v>
      </c>
      <c r="AC46" s="23" t="str">
        <f t="shared" si="24"/>
        <v>F</v>
      </c>
      <c r="AD46" s="23" t="str">
        <f t="shared" si="25"/>
        <v>F</v>
      </c>
      <c r="AE46" s="23" t="str">
        <f t="shared" si="26"/>
        <v>F</v>
      </c>
      <c r="AF46" s="23" t="str">
        <f t="shared" si="27"/>
        <v>F</v>
      </c>
      <c r="AG46" s="25">
        <f t="shared" si="9"/>
        <v>0</v>
      </c>
      <c r="AH46" s="25">
        <f t="shared" si="10"/>
        <v>0</v>
      </c>
      <c r="AI46" s="25">
        <f t="shared" si="11"/>
        <v>0</v>
      </c>
      <c r="AJ46" s="25">
        <f t="shared" si="12"/>
        <v>0</v>
      </c>
      <c r="AK46" s="25">
        <f t="shared" si="13"/>
        <v>0</v>
      </c>
      <c r="AL46" s="25">
        <f t="shared" si="14"/>
        <v>0</v>
      </c>
      <c r="AM46" s="25">
        <f t="shared" si="15"/>
        <v>0</v>
      </c>
      <c r="AN46" s="26">
        <f>((AG46*'ALL-COURSE-GRADE'!$B$10)+('ALL COURSE SEM-I'!AH46*'ALL-COURSE-GRADE'!$C$10)+('ALL COURSE SEM-I'!AI46*'ALL-COURSE-GRADE'!$D$10)+('ALL COURSE SEM-I'!AJ46*'ALL-COURSE-GRADE'!$E$10)+('ALL COURSE SEM-I'!AK46*'ALL-COURSE-GRADE'!$F$10)+('ALL COURSE SEM-I'!AL46*'ALL-COURSE-GRADE'!$G$10)+('ALL COURSE SEM-I'!AM46*'ALL-COURSE-GRADE'!$H$10))/'ALL-COURSE-GRADE'!$I$10</f>
        <v>0</v>
      </c>
    </row>
    <row r="47" spans="1:40">
      <c r="A47" s="13">
        <v>36</v>
      </c>
      <c r="B47" s="13">
        <f>'STUDENT-LIST'!B64</f>
        <v>0</v>
      </c>
      <c r="C47" s="14">
        <f>'STUDENT-LIST'!C64</f>
        <v>0</v>
      </c>
      <c r="D47" s="13">
        <v>1</v>
      </c>
      <c r="E47" s="15">
        <v>0</v>
      </c>
      <c r="F47" s="15">
        <v>0</v>
      </c>
      <c r="G47" s="15">
        <v>0</v>
      </c>
      <c r="H47" s="15">
        <v>0</v>
      </c>
      <c r="I47" s="15">
        <v>0</v>
      </c>
      <c r="J47" s="15">
        <v>0</v>
      </c>
      <c r="K47" s="15">
        <v>0</v>
      </c>
      <c r="L47" s="18">
        <v>0</v>
      </c>
      <c r="M47" s="18">
        <v>0</v>
      </c>
      <c r="N47" s="18">
        <v>0</v>
      </c>
      <c r="O47" s="18">
        <v>0</v>
      </c>
      <c r="P47" s="18">
        <v>0</v>
      </c>
      <c r="Q47" s="18">
        <v>0</v>
      </c>
      <c r="R47" s="18">
        <v>0</v>
      </c>
      <c r="S47" s="22">
        <f t="shared" si="7"/>
        <v>0</v>
      </c>
      <c r="T47" s="22">
        <f t="shared" si="16"/>
        <v>0</v>
      </c>
      <c r="U47" s="22">
        <f t="shared" si="17"/>
        <v>0</v>
      </c>
      <c r="V47" s="22">
        <f t="shared" si="18"/>
        <v>0</v>
      </c>
      <c r="W47" s="22">
        <f t="shared" si="19"/>
        <v>0</v>
      </c>
      <c r="X47" s="22">
        <f t="shared" si="20"/>
        <v>0</v>
      </c>
      <c r="Y47" s="22">
        <f t="shared" si="21"/>
        <v>0</v>
      </c>
      <c r="Z47" s="23" t="str">
        <f t="shared" si="8"/>
        <v>F</v>
      </c>
      <c r="AA47" s="23" t="str">
        <f t="shared" si="22"/>
        <v>F</v>
      </c>
      <c r="AB47" s="23" t="str">
        <f t="shared" si="23"/>
        <v>F</v>
      </c>
      <c r="AC47" s="23" t="str">
        <f t="shared" si="24"/>
        <v>F</v>
      </c>
      <c r="AD47" s="23" t="str">
        <f t="shared" si="25"/>
        <v>F</v>
      </c>
      <c r="AE47" s="23" t="str">
        <f t="shared" si="26"/>
        <v>F</v>
      </c>
      <c r="AF47" s="23" t="str">
        <f t="shared" si="27"/>
        <v>F</v>
      </c>
      <c r="AG47" s="25">
        <f t="shared" si="9"/>
        <v>0</v>
      </c>
      <c r="AH47" s="25">
        <f t="shared" si="10"/>
        <v>0</v>
      </c>
      <c r="AI47" s="25">
        <f t="shared" si="11"/>
        <v>0</v>
      </c>
      <c r="AJ47" s="25">
        <f t="shared" si="12"/>
        <v>0</v>
      </c>
      <c r="AK47" s="25">
        <f t="shared" si="13"/>
        <v>0</v>
      </c>
      <c r="AL47" s="25">
        <f t="shared" si="14"/>
        <v>0</v>
      </c>
      <c r="AM47" s="25">
        <f t="shared" si="15"/>
        <v>0</v>
      </c>
      <c r="AN47" s="26">
        <f>((AG47*'ALL-COURSE-GRADE'!$B$10)+('ALL COURSE SEM-I'!AH47*'ALL-COURSE-GRADE'!$C$10)+('ALL COURSE SEM-I'!AI47*'ALL-COURSE-GRADE'!$D$10)+('ALL COURSE SEM-I'!AJ47*'ALL-COURSE-GRADE'!$E$10)+('ALL COURSE SEM-I'!AK47*'ALL-COURSE-GRADE'!$F$10)+('ALL COURSE SEM-I'!AL47*'ALL-COURSE-GRADE'!$G$10)+('ALL COURSE SEM-I'!AM47*'ALL-COURSE-GRADE'!$H$10))/'ALL-COURSE-GRADE'!$I$10</f>
        <v>0</v>
      </c>
    </row>
    <row r="48" spans="1:40">
      <c r="A48" s="13">
        <v>37</v>
      </c>
      <c r="B48" s="13">
        <f>'STUDENT-LIST'!B65</f>
        <v>0</v>
      </c>
      <c r="C48" s="14">
        <f>'STUDENT-LIST'!C65</f>
        <v>0</v>
      </c>
      <c r="D48" s="13">
        <v>1</v>
      </c>
      <c r="E48" s="15">
        <v>0</v>
      </c>
      <c r="F48" s="15">
        <v>0</v>
      </c>
      <c r="G48" s="15">
        <v>0</v>
      </c>
      <c r="H48" s="15">
        <v>0</v>
      </c>
      <c r="I48" s="15">
        <v>0</v>
      </c>
      <c r="J48" s="15">
        <v>0</v>
      </c>
      <c r="K48" s="15">
        <v>0</v>
      </c>
      <c r="L48" s="18">
        <v>0</v>
      </c>
      <c r="M48" s="18">
        <v>0</v>
      </c>
      <c r="N48" s="18">
        <v>0</v>
      </c>
      <c r="O48" s="18">
        <v>0</v>
      </c>
      <c r="P48" s="18">
        <v>0</v>
      </c>
      <c r="Q48" s="18">
        <v>0</v>
      </c>
      <c r="R48" s="18">
        <v>0</v>
      </c>
      <c r="S48" s="22">
        <f t="shared" si="7"/>
        <v>0</v>
      </c>
      <c r="T48" s="22">
        <f t="shared" si="16"/>
        <v>0</v>
      </c>
      <c r="U48" s="22">
        <f t="shared" si="17"/>
        <v>0</v>
      </c>
      <c r="V48" s="22">
        <f t="shared" si="18"/>
        <v>0</v>
      </c>
      <c r="W48" s="22">
        <f t="shared" si="19"/>
        <v>0</v>
      </c>
      <c r="X48" s="22">
        <f t="shared" si="20"/>
        <v>0</v>
      </c>
      <c r="Y48" s="22">
        <f t="shared" si="21"/>
        <v>0</v>
      </c>
      <c r="Z48" s="23" t="str">
        <f t="shared" si="8"/>
        <v>F</v>
      </c>
      <c r="AA48" s="23" t="str">
        <f t="shared" si="22"/>
        <v>F</v>
      </c>
      <c r="AB48" s="23" t="str">
        <f t="shared" si="23"/>
        <v>F</v>
      </c>
      <c r="AC48" s="23" t="str">
        <f t="shared" si="24"/>
        <v>F</v>
      </c>
      <c r="AD48" s="23" t="str">
        <f t="shared" si="25"/>
        <v>F</v>
      </c>
      <c r="AE48" s="23" t="str">
        <f t="shared" si="26"/>
        <v>F</v>
      </c>
      <c r="AF48" s="23" t="str">
        <f t="shared" si="27"/>
        <v>F</v>
      </c>
      <c r="AG48" s="25">
        <f t="shared" si="9"/>
        <v>0</v>
      </c>
      <c r="AH48" s="25">
        <f t="shared" si="10"/>
        <v>0</v>
      </c>
      <c r="AI48" s="25">
        <f t="shared" si="11"/>
        <v>0</v>
      </c>
      <c r="AJ48" s="25">
        <f t="shared" si="12"/>
        <v>0</v>
      </c>
      <c r="AK48" s="25">
        <f t="shared" si="13"/>
        <v>0</v>
      </c>
      <c r="AL48" s="25">
        <f t="shared" si="14"/>
        <v>0</v>
      </c>
      <c r="AM48" s="25">
        <f t="shared" si="15"/>
        <v>0</v>
      </c>
      <c r="AN48" s="26">
        <f>((AG48*'ALL-COURSE-GRADE'!$B$10)+('ALL COURSE SEM-I'!AH48*'ALL-COURSE-GRADE'!$C$10)+('ALL COURSE SEM-I'!AI48*'ALL-COURSE-GRADE'!$D$10)+('ALL COURSE SEM-I'!AJ48*'ALL-COURSE-GRADE'!$E$10)+('ALL COURSE SEM-I'!AK48*'ALL-COURSE-GRADE'!$F$10)+('ALL COURSE SEM-I'!AL48*'ALL-COURSE-GRADE'!$G$10)+('ALL COURSE SEM-I'!AM48*'ALL-COURSE-GRADE'!$H$10))/'ALL-COURSE-GRADE'!$I$10</f>
        <v>0</v>
      </c>
    </row>
    <row r="49" spans="1:40">
      <c r="A49" s="13">
        <v>38</v>
      </c>
      <c r="B49" s="13">
        <f>'STUDENT-LIST'!B66</f>
        <v>0</v>
      </c>
      <c r="C49" s="14">
        <f>'STUDENT-LIST'!C66</f>
        <v>0</v>
      </c>
      <c r="D49" s="13">
        <v>1</v>
      </c>
      <c r="E49" s="15">
        <v>0</v>
      </c>
      <c r="F49" s="15">
        <v>0</v>
      </c>
      <c r="G49" s="15">
        <v>0</v>
      </c>
      <c r="H49" s="15">
        <v>0</v>
      </c>
      <c r="I49" s="15">
        <v>0</v>
      </c>
      <c r="J49" s="15">
        <v>0</v>
      </c>
      <c r="K49" s="15">
        <v>0</v>
      </c>
      <c r="L49" s="18">
        <v>0</v>
      </c>
      <c r="M49" s="18">
        <v>0</v>
      </c>
      <c r="N49" s="18">
        <v>0</v>
      </c>
      <c r="O49" s="18">
        <v>0</v>
      </c>
      <c r="P49" s="18">
        <v>0</v>
      </c>
      <c r="Q49" s="18">
        <v>0</v>
      </c>
      <c r="R49" s="18">
        <v>0</v>
      </c>
      <c r="S49" s="22">
        <f t="shared" si="7"/>
        <v>0</v>
      </c>
      <c r="T49" s="22">
        <f t="shared" si="16"/>
        <v>0</v>
      </c>
      <c r="U49" s="22">
        <f t="shared" si="17"/>
        <v>0</v>
      </c>
      <c r="V49" s="22">
        <f t="shared" si="18"/>
        <v>0</v>
      </c>
      <c r="W49" s="22">
        <f t="shared" si="19"/>
        <v>0</v>
      </c>
      <c r="X49" s="22">
        <f t="shared" si="20"/>
        <v>0</v>
      </c>
      <c r="Y49" s="22">
        <f t="shared" si="21"/>
        <v>0</v>
      </c>
      <c r="Z49" s="23" t="str">
        <f t="shared" si="8"/>
        <v>F</v>
      </c>
      <c r="AA49" s="23" t="str">
        <f t="shared" si="22"/>
        <v>F</v>
      </c>
      <c r="AB49" s="23" t="str">
        <f t="shared" si="23"/>
        <v>F</v>
      </c>
      <c r="AC49" s="23" t="str">
        <f t="shared" si="24"/>
        <v>F</v>
      </c>
      <c r="AD49" s="23" t="str">
        <f t="shared" si="25"/>
        <v>F</v>
      </c>
      <c r="AE49" s="23" t="str">
        <f t="shared" si="26"/>
        <v>F</v>
      </c>
      <c r="AF49" s="23" t="str">
        <f t="shared" si="27"/>
        <v>F</v>
      </c>
      <c r="AG49" s="25">
        <f t="shared" si="9"/>
        <v>0</v>
      </c>
      <c r="AH49" s="25">
        <f t="shared" si="10"/>
        <v>0</v>
      </c>
      <c r="AI49" s="25">
        <f t="shared" si="11"/>
        <v>0</v>
      </c>
      <c r="AJ49" s="25">
        <f t="shared" si="12"/>
        <v>0</v>
      </c>
      <c r="AK49" s="25">
        <f t="shared" si="13"/>
        <v>0</v>
      </c>
      <c r="AL49" s="25">
        <f t="shared" si="14"/>
        <v>0</v>
      </c>
      <c r="AM49" s="25">
        <f t="shared" si="15"/>
        <v>0</v>
      </c>
      <c r="AN49" s="26">
        <f>((AG49*'ALL-COURSE-GRADE'!$B$10)+('ALL COURSE SEM-I'!AH49*'ALL-COURSE-GRADE'!$C$10)+('ALL COURSE SEM-I'!AI49*'ALL-COURSE-GRADE'!$D$10)+('ALL COURSE SEM-I'!AJ49*'ALL-COURSE-GRADE'!$E$10)+('ALL COURSE SEM-I'!AK49*'ALL-COURSE-GRADE'!$F$10)+('ALL COURSE SEM-I'!AL49*'ALL-COURSE-GRADE'!$G$10)+('ALL COURSE SEM-I'!AM49*'ALL-COURSE-GRADE'!$H$10))/'ALL-COURSE-GRADE'!$I$10</f>
        <v>0</v>
      </c>
    </row>
    <row r="50" spans="1:40">
      <c r="A50" s="13">
        <v>39</v>
      </c>
      <c r="B50" s="13">
        <f>'STUDENT-LIST'!B67</f>
        <v>0</v>
      </c>
      <c r="C50" s="14">
        <f>'STUDENT-LIST'!C67</f>
        <v>0</v>
      </c>
      <c r="D50" s="13">
        <v>1</v>
      </c>
      <c r="E50" s="15">
        <v>0</v>
      </c>
      <c r="F50" s="15">
        <v>0</v>
      </c>
      <c r="G50" s="15">
        <v>0</v>
      </c>
      <c r="H50" s="15">
        <v>0</v>
      </c>
      <c r="I50" s="15">
        <v>0</v>
      </c>
      <c r="J50" s="15">
        <v>0</v>
      </c>
      <c r="K50" s="15">
        <v>0</v>
      </c>
      <c r="L50" s="18">
        <v>0</v>
      </c>
      <c r="M50" s="18">
        <v>0</v>
      </c>
      <c r="N50" s="18">
        <v>0</v>
      </c>
      <c r="O50" s="18">
        <v>0</v>
      </c>
      <c r="P50" s="18">
        <v>0</v>
      </c>
      <c r="Q50" s="18">
        <v>0</v>
      </c>
      <c r="R50" s="18">
        <v>0</v>
      </c>
      <c r="S50" s="22">
        <f t="shared" si="7"/>
        <v>0</v>
      </c>
      <c r="T50" s="22">
        <f t="shared" si="16"/>
        <v>0</v>
      </c>
      <c r="U50" s="22">
        <f t="shared" si="17"/>
        <v>0</v>
      </c>
      <c r="V50" s="22">
        <f t="shared" si="18"/>
        <v>0</v>
      </c>
      <c r="W50" s="22">
        <f t="shared" si="19"/>
        <v>0</v>
      </c>
      <c r="X50" s="22">
        <f t="shared" si="20"/>
        <v>0</v>
      </c>
      <c r="Y50" s="22">
        <f t="shared" si="21"/>
        <v>0</v>
      </c>
      <c r="Z50" s="23" t="str">
        <f t="shared" si="8"/>
        <v>F</v>
      </c>
      <c r="AA50" s="23" t="str">
        <f t="shared" si="22"/>
        <v>F</v>
      </c>
      <c r="AB50" s="23" t="str">
        <f t="shared" si="23"/>
        <v>F</v>
      </c>
      <c r="AC50" s="23" t="str">
        <f t="shared" si="24"/>
        <v>F</v>
      </c>
      <c r="AD50" s="23" t="str">
        <f t="shared" si="25"/>
        <v>F</v>
      </c>
      <c r="AE50" s="23" t="str">
        <f t="shared" si="26"/>
        <v>F</v>
      </c>
      <c r="AF50" s="23" t="str">
        <f t="shared" si="27"/>
        <v>F</v>
      </c>
      <c r="AG50" s="25">
        <f t="shared" si="9"/>
        <v>0</v>
      </c>
      <c r="AH50" s="25">
        <f t="shared" si="10"/>
        <v>0</v>
      </c>
      <c r="AI50" s="25">
        <f t="shared" si="11"/>
        <v>0</v>
      </c>
      <c r="AJ50" s="25">
        <f t="shared" si="12"/>
        <v>0</v>
      </c>
      <c r="AK50" s="25">
        <f t="shared" si="13"/>
        <v>0</v>
      </c>
      <c r="AL50" s="25">
        <f t="shared" si="14"/>
        <v>0</v>
      </c>
      <c r="AM50" s="25">
        <f t="shared" si="15"/>
        <v>0</v>
      </c>
      <c r="AN50" s="26">
        <f>((AG50*'ALL-COURSE-GRADE'!$B$10)+('ALL COURSE SEM-I'!AH50*'ALL-COURSE-GRADE'!$C$10)+('ALL COURSE SEM-I'!AI50*'ALL-COURSE-GRADE'!$D$10)+('ALL COURSE SEM-I'!AJ50*'ALL-COURSE-GRADE'!$E$10)+('ALL COURSE SEM-I'!AK50*'ALL-COURSE-GRADE'!$F$10)+('ALL COURSE SEM-I'!AL50*'ALL-COURSE-GRADE'!$G$10)+('ALL COURSE SEM-I'!AM50*'ALL-COURSE-GRADE'!$H$10))/'ALL-COURSE-GRADE'!$I$10</f>
        <v>0</v>
      </c>
    </row>
    <row r="51" spans="1:40">
      <c r="A51" s="13">
        <v>40</v>
      </c>
      <c r="B51" s="13">
        <f>'STUDENT-LIST'!B68</f>
        <v>0</v>
      </c>
      <c r="C51" s="14">
        <f>'STUDENT-LIST'!C68</f>
        <v>0</v>
      </c>
      <c r="D51" s="13">
        <v>1</v>
      </c>
      <c r="E51" s="15">
        <v>0</v>
      </c>
      <c r="F51" s="15">
        <v>0</v>
      </c>
      <c r="G51" s="15">
        <v>0</v>
      </c>
      <c r="H51" s="15">
        <v>0</v>
      </c>
      <c r="I51" s="15">
        <v>0</v>
      </c>
      <c r="J51" s="15">
        <v>0</v>
      </c>
      <c r="K51" s="15">
        <v>0</v>
      </c>
      <c r="L51" s="18">
        <v>0</v>
      </c>
      <c r="M51" s="18">
        <v>0</v>
      </c>
      <c r="N51" s="18">
        <v>0</v>
      </c>
      <c r="O51" s="18">
        <v>0</v>
      </c>
      <c r="P51" s="18">
        <v>0</v>
      </c>
      <c r="Q51" s="18">
        <v>0</v>
      </c>
      <c r="R51" s="18">
        <v>0</v>
      </c>
      <c r="S51" s="22">
        <f t="shared" si="7"/>
        <v>0</v>
      </c>
      <c r="T51" s="22">
        <f t="shared" si="16"/>
        <v>0</v>
      </c>
      <c r="U51" s="22">
        <f t="shared" si="17"/>
        <v>0</v>
      </c>
      <c r="V51" s="22">
        <f t="shared" si="18"/>
        <v>0</v>
      </c>
      <c r="W51" s="22">
        <f t="shared" si="19"/>
        <v>0</v>
      </c>
      <c r="X51" s="22">
        <f t="shared" si="20"/>
        <v>0</v>
      </c>
      <c r="Y51" s="22">
        <f t="shared" si="21"/>
        <v>0</v>
      </c>
      <c r="Z51" s="23" t="str">
        <f t="shared" si="8"/>
        <v>F</v>
      </c>
      <c r="AA51" s="23" t="str">
        <f t="shared" si="22"/>
        <v>F</v>
      </c>
      <c r="AB51" s="23" t="str">
        <f t="shared" si="23"/>
        <v>F</v>
      </c>
      <c r="AC51" s="23" t="str">
        <f t="shared" si="24"/>
        <v>F</v>
      </c>
      <c r="AD51" s="23" t="str">
        <f t="shared" si="25"/>
        <v>F</v>
      </c>
      <c r="AE51" s="23" t="str">
        <f t="shared" si="26"/>
        <v>F</v>
      </c>
      <c r="AF51" s="23" t="str">
        <f t="shared" si="27"/>
        <v>F</v>
      </c>
      <c r="AG51" s="25">
        <f t="shared" si="9"/>
        <v>0</v>
      </c>
      <c r="AH51" s="25">
        <f t="shared" si="10"/>
        <v>0</v>
      </c>
      <c r="AI51" s="25">
        <f t="shared" si="11"/>
        <v>0</v>
      </c>
      <c r="AJ51" s="25">
        <f t="shared" si="12"/>
        <v>0</v>
      </c>
      <c r="AK51" s="25">
        <f t="shared" si="13"/>
        <v>0</v>
      </c>
      <c r="AL51" s="25">
        <f t="shared" si="14"/>
        <v>0</v>
      </c>
      <c r="AM51" s="25">
        <f t="shared" si="15"/>
        <v>0</v>
      </c>
      <c r="AN51" s="26">
        <f>((AG51*'ALL-COURSE-GRADE'!$B$10)+('ALL COURSE SEM-I'!AH51*'ALL-COURSE-GRADE'!$C$10)+('ALL COURSE SEM-I'!AI51*'ALL-COURSE-GRADE'!$D$10)+('ALL COURSE SEM-I'!AJ51*'ALL-COURSE-GRADE'!$E$10)+('ALL COURSE SEM-I'!AK51*'ALL-COURSE-GRADE'!$F$10)+('ALL COURSE SEM-I'!AL51*'ALL-COURSE-GRADE'!$G$10)+('ALL COURSE SEM-I'!AM51*'ALL-COURSE-GRADE'!$H$10))/'ALL-COURSE-GRADE'!$I$10</f>
        <v>0</v>
      </c>
    </row>
    <row r="52" spans="1:40">
      <c r="A52" s="13">
        <v>41</v>
      </c>
      <c r="B52" s="13">
        <f>'STUDENT-LIST'!B69</f>
        <v>0</v>
      </c>
      <c r="C52" s="14">
        <f>'STUDENT-LIST'!C69</f>
        <v>0</v>
      </c>
      <c r="D52" s="13">
        <v>1</v>
      </c>
      <c r="E52" s="15">
        <v>0</v>
      </c>
      <c r="F52" s="15">
        <v>0</v>
      </c>
      <c r="G52" s="15">
        <v>0</v>
      </c>
      <c r="H52" s="15">
        <v>0</v>
      </c>
      <c r="I52" s="15">
        <v>0</v>
      </c>
      <c r="J52" s="15">
        <v>0</v>
      </c>
      <c r="K52" s="15">
        <v>0</v>
      </c>
      <c r="L52" s="18">
        <v>0</v>
      </c>
      <c r="M52" s="18">
        <v>0</v>
      </c>
      <c r="N52" s="18">
        <v>0</v>
      </c>
      <c r="O52" s="18">
        <v>0</v>
      </c>
      <c r="P52" s="18">
        <v>0</v>
      </c>
      <c r="Q52" s="18">
        <v>0</v>
      </c>
      <c r="R52" s="18">
        <v>0</v>
      </c>
      <c r="S52" s="22">
        <f t="shared" si="7"/>
        <v>0</v>
      </c>
      <c r="T52" s="22">
        <f t="shared" si="16"/>
        <v>0</v>
      </c>
      <c r="U52" s="22">
        <f t="shared" si="17"/>
        <v>0</v>
      </c>
      <c r="V52" s="22">
        <f t="shared" si="18"/>
        <v>0</v>
      </c>
      <c r="W52" s="22">
        <f t="shared" si="19"/>
        <v>0</v>
      </c>
      <c r="X52" s="22">
        <f t="shared" si="20"/>
        <v>0</v>
      </c>
      <c r="Y52" s="22">
        <f t="shared" si="21"/>
        <v>0</v>
      </c>
      <c r="Z52" s="23" t="str">
        <f t="shared" si="8"/>
        <v>F</v>
      </c>
      <c r="AA52" s="23" t="str">
        <f t="shared" si="22"/>
        <v>F</v>
      </c>
      <c r="AB52" s="23" t="str">
        <f t="shared" si="23"/>
        <v>F</v>
      </c>
      <c r="AC52" s="23" t="str">
        <f t="shared" si="24"/>
        <v>F</v>
      </c>
      <c r="AD52" s="23" t="str">
        <f t="shared" si="25"/>
        <v>F</v>
      </c>
      <c r="AE52" s="23" t="str">
        <f t="shared" si="26"/>
        <v>F</v>
      </c>
      <c r="AF52" s="23" t="str">
        <f t="shared" si="27"/>
        <v>F</v>
      </c>
      <c r="AG52" s="25">
        <f t="shared" si="9"/>
        <v>0</v>
      </c>
      <c r="AH52" s="25">
        <f t="shared" si="10"/>
        <v>0</v>
      </c>
      <c r="AI52" s="25">
        <f t="shared" si="11"/>
        <v>0</v>
      </c>
      <c r="AJ52" s="25">
        <f t="shared" si="12"/>
        <v>0</v>
      </c>
      <c r="AK52" s="25">
        <f t="shared" si="13"/>
        <v>0</v>
      </c>
      <c r="AL52" s="25">
        <f t="shared" si="14"/>
        <v>0</v>
      </c>
      <c r="AM52" s="25">
        <f t="shared" si="15"/>
        <v>0</v>
      </c>
      <c r="AN52" s="26">
        <f>((AG52*'ALL-COURSE-GRADE'!$B$10)+('ALL COURSE SEM-I'!AH52*'ALL-COURSE-GRADE'!$C$10)+('ALL COURSE SEM-I'!AI52*'ALL-COURSE-GRADE'!$D$10)+('ALL COURSE SEM-I'!AJ52*'ALL-COURSE-GRADE'!$E$10)+('ALL COURSE SEM-I'!AK52*'ALL-COURSE-GRADE'!$F$10)+('ALL COURSE SEM-I'!AL52*'ALL-COURSE-GRADE'!$G$10)+('ALL COURSE SEM-I'!AM52*'ALL-COURSE-GRADE'!$H$10))/'ALL-COURSE-GRADE'!$I$10</f>
        <v>0</v>
      </c>
    </row>
    <row r="53" spans="1:40">
      <c r="A53" s="13">
        <v>42</v>
      </c>
      <c r="B53" s="13">
        <f>'STUDENT-LIST'!B70</f>
        <v>0</v>
      </c>
      <c r="C53" s="14">
        <f>'STUDENT-LIST'!C70</f>
        <v>0</v>
      </c>
      <c r="D53" s="13">
        <v>1</v>
      </c>
      <c r="E53" s="15">
        <v>0</v>
      </c>
      <c r="F53" s="15">
        <v>0</v>
      </c>
      <c r="G53" s="15">
        <v>0</v>
      </c>
      <c r="H53" s="15">
        <v>0</v>
      </c>
      <c r="I53" s="15">
        <v>0</v>
      </c>
      <c r="J53" s="15">
        <v>0</v>
      </c>
      <c r="K53" s="15">
        <v>0</v>
      </c>
      <c r="L53" s="18">
        <v>0</v>
      </c>
      <c r="M53" s="18">
        <v>0</v>
      </c>
      <c r="N53" s="18">
        <v>0</v>
      </c>
      <c r="O53" s="18">
        <v>0</v>
      </c>
      <c r="P53" s="18">
        <v>0</v>
      </c>
      <c r="Q53" s="18">
        <v>0</v>
      </c>
      <c r="R53" s="18">
        <v>0</v>
      </c>
      <c r="S53" s="22">
        <f t="shared" si="7"/>
        <v>0</v>
      </c>
      <c r="T53" s="22">
        <f t="shared" si="16"/>
        <v>0</v>
      </c>
      <c r="U53" s="22">
        <f t="shared" si="17"/>
        <v>0</v>
      </c>
      <c r="V53" s="22">
        <f t="shared" si="18"/>
        <v>0</v>
      </c>
      <c r="W53" s="22">
        <f t="shared" si="19"/>
        <v>0</v>
      </c>
      <c r="X53" s="22">
        <f t="shared" si="20"/>
        <v>0</v>
      </c>
      <c r="Y53" s="22">
        <f t="shared" si="21"/>
        <v>0</v>
      </c>
      <c r="Z53" s="23" t="str">
        <f t="shared" si="8"/>
        <v>F</v>
      </c>
      <c r="AA53" s="23" t="str">
        <f t="shared" si="22"/>
        <v>F</v>
      </c>
      <c r="AB53" s="23" t="str">
        <f t="shared" si="23"/>
        <v>F</v>
      </c>
      <c r="AC53" s="23" t="str">
        <f t="shared" si="24"/>
        <v>F</v>
      </c>
      <c r="AD53" s="23" t="str">
        <f t="shared" si="25"/>
        <v>F</v>
      </c>
      <c r="AE53" s="23" t="str">
        <f t="shared" si="26"/>
        <v>F</v>
      </c>
      <c r="AF53" s="23" t="str">
        <f t="shared" si="27"/>
        <v>F</v>
      </c>
      <c r="AG53" s="25">
        <f t="shared" si="9"/>
        <v>0</v>
      </c>
      <c r="AH53" s="25">
        <f t="shared" si="10"/>
        <v>0</v>
      </c>
      <c r="AI53" s="25">
        <f t="shared" si="11"/>
        <v>0</v>
      </c>
      <c r="AJ53" s="25">
        <f t="shared" si="12"/>
        <v>0</v>
      </c>
      <c r="AK53" s="25">
        <f t="shared" si="13"/>
        <v>0</v>
      </c>
      <c r="AL53" s="25">
        <f t="shared" si="14"/>
        <v>0</v>
      </c>
      <c r="AM53" s="25">
        <f t="shared" si="15"/>
        <v>0</v>
      </c>
      <c r="AN53" s="26">
        <f>((AG53*'ALL-COURSE-GRADE'!$B$10)+('ALL COURSE SEM-I'!AH53*'ALL-COURSE-GRADE'!$C$10)+('ALL COURSE SEM-I'!AI53*'ALL-COURSE-GRADE'!$D$10)+('ALL COURSE SEM-I'!AJ53*'ALL-COURSE-GRADE'!$E$10)+('ALL COURSE SEM-I'!AK53*'ALL-COURSE-GRADE'!$F$10)+('ALL COURSE SEM-I'!AL53*'ALL-COURSE-GRADE'!$G$10)+('ALL COURSE SEM-I'!AM53*'ALL-COURSE-GRADE'!$H$10))/'ALL-COURSE-GRADE'!$I$10</f>
        <v>0</v>
      </c>
    </row>
    <row r="54" spans="1:40">
      <c r="A54" s="13">
        <v>43</v>
      </c>
      <c r="B54" s="13">
        <f>'STUDENT-LIST'!B71</f>
        <v>0</v>
      </c>
      <c r="C54" s="14">
        <f>'STUDENT-LIST'!C71</f>
        <v>0</v>
      </c>
      <c r="D54" s="13">
        <v>1</v>
      </c>
      <c r="E54" s="15">
        <v>0</v>
      </c>
      <c r="F54" s="15">
        <v>0</v>
      </c>
      <c r="G54" s="15">
        <v>0</v>
      </c>
      <c r="H54" s="15">
        <v>0</v>
      </c>
      <c r="I54" s="15">
        <v>0</v>
      </c>
      <c r="J54" s="15">
        <v>0</v>
      </c>
      <c r="K54" s="15">
        <v>0</v>
      </c>
      <c r="L54" s="18">
        <v>0</v>
      </c>
      <c r="M54" s="18">
        <v>0</v>
      </c>
      <c r="N54" s="18">
        <v>0</v>
      </c>
      <c r="O54" s="18">
        <v>0</v>
      </c>
      <c r="P54" s="18">
        <v>0</v>
      </c>
      <c r="Q54" s="18">
        <v>0</v>
      </c>
      <c r="R54" s="18">
        <v>0</v>
      </c>
      <c r="S54" s="22">
        <f t="shared" si="7"/>
        <v>0</v>
      </c>
      <c r="T54" s="22">
        <f t="shared" si="16"/>
        <v>0</v>
      </c>
      <c r="U54" s="22">
        <f t="shared" si="17"/>
        <v>0</v>
      </c>
      <c r="V54" s="22">
        <f t="shared" si="18"/>
        <v>0</v>
      </c>
      <c r="W54" s="22">
        <f t="shared" si="19"/>
        <v>0</v>
      </c>
      <c r="X54" s="22">
        <f t="shared" si="20"/>
        <v>0</v>
      </c>
      <c r="Y54" s="22">
        <f t="shared" si="21"/>
        <v>0</v>
      </c>
      <c r="Z54" s="23" t="str">
        <f t="shared" si="8"/>
        <v>F</v>
      </c>
      <c r="AA54" s="23" t="str">
        <f t="shared" si="22"/>
        <v>F</v>
      </c>
      <c r="AB54" s="23" t="str">
        <f t="shared" si="23"/>
        <v>F</v>
      </c>
      <c r="AC54" s="23" t="str">
        <f t="shared" si="24"/>
        <v>F</v>
      </c>
      <c r="AD54" s="23" t="str">
        <f t="shared" si="25"/>
        <v>F</v>
      </c>
      <c r="AE54" s="23" t="str">
        <f t="shared" si="26"/>
        <v>F</v>
      </c>
      <c r="AF54" s="23" t="str">
        <f t="shared" si="27"/>
        <v>F</v>
      </c>
      <c r="AG54" s="25">
        <f t="shared" si="9"/>
        <v>0</v>
      </c>
      <c r="AH54" s="25">
        <f t="shared" si="10"/>
        <v>0</v>
      </c>
      <c r="AI54" s="25">
        <f t="shared" si="11"/>
        <v>0</v>
      </c>
      <c r="AJ54" s="25">
        <f t="shared" si="12"/>
        <v>0</v>
      </c>
      <c r="AK54" s="25">
        <f t="shared" si="13"/>
        <v>0</v>
      </c>
      <c r="AL54" s="25">
        <f t="shared" si="14"/>
        <v>0</v>
      </c>
      <c r="AM54" s="25">
        <f t="shared" si="15"/>
        <v>0</v>
      </c>
      <c r="AN54" s="26">
        <f>((AG54*'ALL-COURSE-GRADE'!$B$10)+('ALL COURSE SEM-I'!AH54*'ALL-COURSE-GRADE'!$C$10)+('ALL COURSE SEM-I'!AI54*'ALL-COURSE-GRADE'!$D$10)+('ALL COURSE SEM-I'!AJ54*'ALL-COURSE-GRADE'!$E$10)+('ALL COURSE SEM-I'!AK54*'ALL-COURSE-GRADE'!$F$10)+('ALL COURSE SEM-I'!AL54*'ALL-COURSE-GRADE'!$G$10)+('ALL COURSE SEM-I'!AM54*'ALL-COURSE-GRADE'!$H$10))/'ALL-COURSE-GRADE'!$I$10</f>
        <v>0</v>
      </c>
    </row>
    <row r="55" spans="1:40">
      <c r="A55" s="13">
        <v>44</v>
      </c>
      <c r="B55" s="13">
        <f>'STUDENT-LIST'!B72</f>
        <v>0</v>
      </c>
      <c r="C55" s="14">
        <f>'STUDENT-LIST'!C72</f>
        <v>0</v>
      </c>
      <c r="D55" s="13">
        <v>1</v>
      </c>
      <c r="E55" s="15">
        <v>0</v>
      </c>
      <c r="F55" s="15">
        <v>0</v>
      </c>
      <c r="G55" s="15">
        <v>0</v>
      </c>
      <c r="H55" s="15">
        <v>0</v>
      </c>
      <c r="I55" s="15">
        <v>0</v>
      </c>
      <c r="J55" s="15">
        <v>0</v>
      </c>
      <c r="K55" s="15">
        <v>0</v>
      </c>
      <c r="L55" s="18">
        <v>0</v>
      </c>
      <c r="M55" s="18">
        <v>0</v>
      </c>
      <c r="N55" s="18">
        <v>0</v>
      </c>
      <c r="O55" s="18">
        <v>0</v>
      </c>
      <c r="P55" s="18">
        <v>0</v>
      </c>
      <c r="Q55" s="18">
        <v>0</v>
      </c>
      <c r="R55" s="18">
        <v>0</v>
      </c>
      <c r="S55" s="22">
        <f t="shared" si="7"/>
        <v>0</v>
      </c>
      <c r="T55" s="22">
        <f t="shared" si="16"/>
        <v>0</v>
      </c>
      <c r="U55" s="22">
        <f t="shared" si="17"/>
        <v>0</v>
      </c>
      <c r="V55" s="22">
        <f t="shared" si="18"/>
        <v>0</v>
      </c>
      <c r="W55" s="22">
        <f t="shared" si="19"/>
        <v>0</v>
      </c>
      <c r="X55" s="22">
        <f t="shared" si="20"/>
        <v>0</v>
      </c>
      <c r="Y55" s="22">
        <f t="shared" si="21"/>
        <v>0</v>
      </c>
      <c r="Z55" s="23" t="str">
        <f t="shared" si="8"/>
        <v>F</v>
      </c>
      <c r="AA55" s="23" t="str">
        <f t="shared" si="22"/>
        <v>F</v>
      </c>
      <c r="AB55" s="23" t="str">
        <f t="shared" si="23"/>
        <v>F</v>
      </c>
      <c r="AC55" s="23" t="str">
        <f t="shared" si="24"/>
        <v>F</v>
      </c>
      <c r="AD55" s="23" t="str">
        <f t="shared" si="25"/>
        <v>F</v>
      </c>
      <c r="AE55" s="23" t="str">
        <f t="shared" si="26"/>
        <v>F</v>
      </c>
      <c r="AF55" s="23" t="str">
        <f t="shared" si="27"/>
        <v>F</v>
      </c>
      <c r="AG55" s="25">
        <f t="shared" si="9"/>
        <v>0</v>
      </c>
      <c r="AH55" s="25">
        <f t="shared" si="10"/>
        <v>0</v>
      </c>
      <c r="AI55" s="25">
        <f t="shared" si="11"/>
        <v>0</v>
      </c>
      <c r="AJ55" s="25">
        <f t="shared" si="12"/>
        <v>0</v>
      </c>
      <c r="AK55" s="25">
        <f t="shared" si="13"/>
        <v>0</v>
      </c>
      <c r="AL55" s="25">
        <f t="shared" si="14"/>
        <v>0</v>
      </c>
      <c r="AM55" s="25">
        <f t="shared" si="15"/>
        <v>0</v>
      </c>
      <c r="AN55" s="26">
        <f>((AG55*'ALL-COURSE-GRADE'!$B$10)+('ALL COURSE SEM-I'!AH55*'ALL-COURSE-GRADE'!$C$10)+('ALL COURSE SEM-I'!AI55*'ALL-COURSE-GRADE'!$D$10)+('ALL COURSE SEM-I'!AJ55*'ALL-COURSE-GRADE'!$E$10)+('ALL COURSE SEM-I'!AK55*'ALL-COURSE-GRADE'!$F$10)+('ALL COURSE SEM-I'!AL55*'ALL-COURSE-GRADE'!$G$10)+('ALL COURSE SEM-I'!AM55*'ALL-COURSE-GRADE'!$H$10))/'ALL-COURSE-GRADE'!$I$10</f>
        <v>0</v>
      </c>
    </row>
    <row r="56" spans="1:40">
      <c r="A56" s="13">
        <v>45</v>
      </c>
      <c r="B56" s="13">
        <f>'STUDENT-LIST'!B73</f>
        <v>0</v>
      </c>
      <c r="C56" s="14">
        <f>'STUDENT-LIST'!C73</f>
        <v>0</v>
      </c>
      <c r="D56" s="13">
        <v>1</v>
      </c>
      <c r="E56" s="15">
        <v>0</v>
      </c>
      <c r="F56" s="15">
        <v>0</v>
      </c>
      <c r="G56" s="15">
        <v>0</v>
      </c>
      <c r="H56" s="15">
        <v>0</v>
      </c>
      <c r="I56" s="15">
        <v>0</v>
      </c>
      <c r="J56" s="15">
        <v>0</v>
      </c>
      <c r="K56" s="15">
        <v>0</v>
      </c>
      <c r="L56" s="18">
        <v>0</v>
      </c>
      <c r="M56" s="18">
        <v>0</v>
      </c>
      <c r="N56" s="18">
        <v>0</v>
      </c>
      <c r="O56" s="18">
        <v>0</v>
      </c>
      <c r="P56" s="18">
        <v>0</v>
      </c>
      <c r="Q56" s="18">
        <v>0</v>
      </c>
      <c r="R56" s="18">
        <v>0</v>
      </c>
      <c r="S56" s="22">
        <f t="shared" si="7"/>
        <v>0</v>
      </c>
      <c r="T56" s="22">
        <f t="shared" si="16"/>
        <v>0</v>
      </c>
      <c r="U56" s="22">
        <f t="shared" si="17"/>
        <v>0</v>
      </c>
      <c r="V56" s="22">
        <f t="shared" si="18"/>
        <v>0</v>
      </c>
      <c r="W56" s="22">
        <f t="shared" si="19"/>
        <v>0</v>
      </c>
      <c r="X56" s="22">
        <f t="shared" si="20"/>
        <v>0</v>
      </c>
      <c r="Y56" s="22">
        <f t="shared" si="21"/>
        <v>0</v>
      </c>
      <c r="Z56" s="23" t="str">
        <f t="shared" si="8"/>
        <v>F</v>
      </c>
      <c r="AA56" s="23" t="str">
        <f t="shared" si="22"/>
        <v>F</v>
      </c>
      <c r="AB56" s="23" t="str">
        <f t="shared" si="23"/>
        <v>F</v>
      </c>
      <c r="AC56" s="23" t="str">
        <f t="shared" si="24"/>
        <v>F</v>
      </c>
      <c r="AD56" s="23" t="str">
        <f t="shared" si="25"/>
        <v>F</v>
      </c>
      <c r="AE56" s="23" t="str">
        <f t="shared" si="26"/>
        <v>F</v>
      </c>
      <c r="AF56" s="23" t="str">
        <f t="shared" si="27"/>
        <v>F</v>
      </c>
      <c r="AG56" s="25">
        <f t="shared" si="9"/>
        <v>0</v>
      </c>
      <c r="AH56" s="25">
        <f t="shared" si="10"/>
        <v>0</v>
      </c>
      <c r="AI56" s="25">
        <f t="shared" si="11"/>
        <v>0</v>
      </c>
      <c r="AJ56" s="25">
        <f t="shared" si="12"/>
        <v>0</v>
      </c>
      <c r="AK56" s="25">
        <f t="shared" si="13"/>
        <v>0</v>
      </c>
      <c r="AL56" s="25">
        <f t="shared" si="14"/>
        <v>0</v>
      </c>
      <c r="AM56" s="25">
        <f t="shared" si="15"/>
        <v>0</v>
      </c>
      <c r="AN56" s="26">
        <f>((AG56*'ALL-COURSE-GRADE'!$B$10)+('ALL COURSE SEM-I'!AH56*'ALL-COURSE-GRADE'!$C$10)+('ALL COURSE SEM-I'!AI56*'ALL-COURSE-GRADE'!$D$10)+('ALL COURSE SEM-I'!AJ56*'ALL-COURSE-GRADE'!$E$10)+('ALL COURSE SEM-I'!AK56*'ALL-COURSE-GRADE'!$F$10)+('ALL COURSE SEM-I'!AL56*'ALL-COURSE-GRADE'!$G$10)+('ALL COURSE SEM-I'!AM56*'ALL-COURSE-GRADE'!$H$10))/'ALL-COURSE-GRADE'!$I$10</f>
        <v>0</v>
      </c>
    </row>
    <row r="57" spans="1:40">
      <c r="A57" s="13">
        <v>46</v>
      </c>
      <c r="B57" s="13">
        <f>'STUDENT-LIST'!B74</f>
        <v>0</v>
      </c>
      <c r="C57" s="14">
        <f>'STUDENT-LIST'!C74</f>
        <v>0</v>
      </c>
      <c r="D57" s="13">
        <v>1</v>
      </c>
      <c r="E57" s="15">
        <v>0</v>
      </c>
      <c r="F57" s="15">
        <v>0</v>
      </c>
      <c r="G57" s="15">
        <v>0</v>
      </c>
      <c r="H57" s="15">
        <v>0</v>
      </c>
      <c r="I57" s="15">
        <v>0</v>
      </c>
      <c r="J57" s="15">
        <v>0</v>
      </c>
      <c r="K57" s="15">
        <v>0</v>
      </c>
      <c r="L57" s="18">
        <v>0</v>
      </c>
      <c r="M57" s="18">
        <v>0</v>
      </c>
      <c r="N57" s="18">
        <v>0</v>
      </c>
      <c r="O57" s="18">
        <v>0</v>
      </c>
      <c r="P57" s="18">
        <v>0</v>
      </c>
      <c r="Q57" s="18">
        <v>0</v>
      </c>
      <c r="R57" s="18">
        <v>0</v>
      </c>
      <c r="S57" s="22">
        <f t="shared" si="7"/>
        <v>0</v>
      </c>
      <c r="T57" s="22">
        <f t="shared" si="16"/>
        <v>0</v>
      </c>
      <c r="U57" s="22">
        <f t="shared" si="17"/>
        <v>0</v>
      </c>
      <c r="V57" s="22">
        <f t="shared" si="18"/>
        <v>0</v>
      </c>
      <c r="W57" s="22">
        <f t="shared" si="19"/>
        <v>0</v>
      </c>
      <c r="X57" s="22">
        <f t="shared" si="20"/>
        <v>0</v>
      </c>
      <c r="Y57" s="22">
        <f t="shared" si="21"/>
        <v>0</v>
      </c>
      <c r="Z57" s="23" t="str">
        <f t="shared" si="8"/>
        <v>F</v>
      </c>
      <c r="AA57" s="23" t="str">
        <f t="shared" si="22"/>
        <v>F</v>
      </c>
      <c r="AB57" s="23" t="str">
        <f t="shared" si="23"/>
        <v>F</v>
      </c>
      <c r="AC57" s="23" t="str">
        <f t="shared" si="24"/>
        <v>F</v>
      </c>
      <c r="AD57" s="23" t="str">
        <f t="shared" si="25"/>
        <v>F</v>
      </c>
      <c r="AE57" s="23" t="str">
        <f t="shared" si="26"/>
        <v>F</v>
      </c>
      <c r="AF57" s="23" t="str">
        <f t="shared" si="27"/>
        <v>F</v>
      </c>
      <c r="AG57" s="25">
        <f t="shared" si="9"/>
        <v>0</v>
      </c>
      <c r="AH57" s="25">
        <f t="shared" si="10"/>
        <v>0</v>
      </c>
      <c r="AI57" s="25">
        <f t="shared" si="11"/>
        <v>0</v>
      </c>
      <c r="AJ57" s="25">
        <f t="shared" si="12"/>
        <v>0</v>
      </c>
      <c r="AK57" s="25">
        <f t="shared" si="13"/>
        <v>0</v>
      </c>
      <c r="AL57" s="25">
        <f t="shared" si="14"/>
        <v>0</v>
      </c>
      <c r="AM57" s="25">
        <f t="shared" si="15"/>
        <v>0</v>
      </c>
      <c r="AN57" s="26">
        <f>((AG57*'ALL-COURSE-GRADE'!$B$10)+('ALL COURSE SEM-I'!AH57*'ALL-COURSE-GRADE'!$C$10)+('ALL COURSE SEM-I'!AI57*'ALL-COURSE-GRADE'!$D$10)+('ALL COURSE SEM-I'!AJ57*'ALL-COURSE-GRADE'!$E$10)+('ALL COURSE SEM-I'!AK57*'ALL-COURSE-GRADE'!$F$10)+('ALL COURSE SEM-I'!AL57*'ALL-COURSE-GRADE'!$G$10)+('ALL COURSE SEM-I'!AM57*'ALL-COURSE-GRADE'!$H$10))/'ALL-COURSE-GRADE'!$I$10</f>
        <v>0</v>
      </c>
    </row>
    <row r="58" spans="1:40">
      <c r="A58" s="13">
        <v>47</v>
      </c>
      <c r="B58" s="13">
        <f>'STUDENT-LIST'!B75</f>
        <v>0</v>
      </c>
      <c r="C58" s="14">
        <f>'STUDENT-LIST'!C75</f>
        <v>0</v>
      </c>
      <c r="D58" s="13">
        <v>1</v>
      </c>
      <c r="E58" s="15">
        <v>0</v>
      </c>
      <c r="F58" s="15">
        <v>0</v>
      </c>
      <c r="G58" s="15">
        <v>0</v>
      </c>
      <c r="H58" s="15">
        <v>0</v>
      </c>
      <c r="I58" s="15">
        <v>0</v>
      </c>
      <c r="J58" s="15">
        <v>0</v>
      </c>
      <c r="K58" s="15">
        <v>0</v>
      </c>
      <c r="L58" s="18">
        <v>0</v>
      </c>
      <c r="M58" s="18">
        <v>0</v>
      </c>
      <c r="N58" s="18">
        <v>0</v>
      </c>
      <c r="O58" s="18">
        <v>0</v>
      </c>
      <c r="P58" s="18">
        <v>0</v>
      </c>
      <c r="Q58" s="18">
        <v>0</v>
      </c>
      <c r="R58" s="18">
        <v>0</v>
      </c>
      <c r="S58" s="22">
        <f t="shared" si="7"/>
        <v>0</v>
      </c>
      <c r="T58" s="22">
        <f t="shared" si="16"/>
        <v>0</v>
      </c>
      <c r="U58" s="22">
        <f t="shared" si="17"/>
        <v>0</v>
      </c>
      <c r="V58" s="22">
        <f t="shared" si="18"/>
        <v>0</v>
      </c>
      <c r="W58" s="22">
        <f t="shared" si="19"/>
        <v>0</v>
      </c>
      <c r="X58" s="22">
        <f t="shared" si="20"/>
        <v>0</v>
      </c>
      <c r="Y58" s="22">
        <f t="shared" si="21"/>
        <v>0</v>
      </c>
      <c r="Z58" s="23" t="str">
        <f t="shared" si="8"/>
        <v>F</v>
      </c>
      <c r="AA58" s="23" t="str">
        <f t="shared" si="22"/>
        <v>F</v>
      </c>
      <c r="AB58" s="23" t="str">
        <f t="shared" si="23"/>
        <v>F</v>
      </c>
      <c r="AC58" s="23" t="str">
        <f t="shared" si="24"/>
        <v>F</v>
      </c>
      <c r="AD58" s="23" t="str">
        <f t="shared" si="25"/>
        <v>F</v>
      </c>
      <c r="AE58" s="23" t="str">
        <f t="shared" si="26"/>
        <v>F</v>
      </c>
      <c r="AF58" s="23" t="str">
        <f t="shared" si="27"/>
        <v>F</v>
      </c>
      <c r="AG58" s="25">
        <f t="shared" si="9"/>
        <v>0</v>
      </c>
      <c r="AH58" s="25">
        <f t="shared" si="10"/>
        <v>0</v>
      </c>
      <c r="AI58" s="25">
        <f t="shared" si="11"/>
        <v>0</v>
      </c>
      <c r="AJ58" s="25">
        <f t="shared" si="12"/>
        <v>0</v>
      </c>
      <c r="AK58" s="25">
        <f t="shared" si="13"/>
        <v>0</v>
      </c>
      <c r="AL58" s="25">
        <f t="shared" si="14"/>
        <v>0</v>
      </c>
      <c r="AM58" s="25">
        <f t="shared" si="15"/>
        <v>0</v>
      </c>
      <c r="AN58" s="26">
        <f>((AG58*'ALL-COURSE-GRADE'!$B$10)+('ALL COURSE SEM-I'!AH58*'ALL-COURSE-GRADE'!$C$10)+('ALL COURSE SEM-I'!AI58*'ALL-COURSE-GRADE'!$D$10)+('ALL COURSE SEM-I'!AJ58*'ALL-COURSE-GRADE'!$E$10)+('ALL COURSE SEM-I'!AK58*'ALL-COURSE-GRADE'!$F$10)+('ALL COURSE SEM-I'!AL58*'ALL-COURSE-GRADE'!$G$10)+('ALL COURSE SEM-I'!AM58*'ALL-COURSE-GRADE'!$H$10))/'ALL-COURSE-GRADE'!$I$10</f>
        <v>0</v>
      </c>
    </row>
    <row r="59" spans="1:40">
      <c r="A59" s="13">
        <v>48</v>
      </c>
      <c r="B59" s="13">
        <f>'STUDENT-LIST'!B76</f>
        <v>0</v>
      </c>
      <c r="C59" s="14">
        <f>'STUDENT-LIST'!C76</f>
        <v>0</v>
      </c>
      <c r="D59" s="13">
        <v>1</v>
      </c>
      <c r="E59" s="15">
        <v>0</v>
      </c>
      <c r="F59" s="15">
        <v>0</v>
      </c>
      <c r="G59" s="15">
        <v>0</v>
      </c>
      <c r="H59" s="15">
        <v>0</v>
      </c>
      <c r="I59" s="15">
        <v>0</v>
      </c>
      <c r="J59" s="15">
        <v>0</v>
      </c>
      <c r="K59" s="15">
        <v>0</v>
      </c>
      <c r="L59" s="18">
        <v>0</v>
      </c>
      <c r="M59" s="18">
        <v>0</v>
      </c>
      <c r="N59" s="18">
        <v>0</v>
      </c>
      <c r="O59" s="18">
        <v>0</v>
      </c>
      <c r="P59" s="18">
        <v>0</v>
      </c>
      <c r="Q59" s="18">
        <v>0</v>
      </c>
      <c r="R59" s="18">
        <v>0</v>
      </c>
      <c r="S59" s="22">
        <f t="shared" si="7"/>
        <v>0</v>
      </c>
      <c r="T59" s="22">
        <f t="shared" si="16"/>
        <v>0</v>
      </c>
      <c r="U59" s="22">
        <f t="shared" si="17"/>
        <v>0</v>
      </c>
      <c r="V59" s="22">
        <f t="shared" si="18"/>
        <v>0</v>
      </c>
      <c r="W59" s="22">
        <f t="shared" si="19"/>
        <v>0</v>
      </c>
      <c r="X59" s="22">
        <f t="shared" si="20"/>
        <v>0</v>
      </c>
      <c r="Y59" s="22">
        <f t="shared" si="21"/>
        <v>0</v>
      </c>
      <c r="Z59" s="23" t="str">
        <f t="shared" si="8"/>
        <v>F</v>
      </c>
      <c r="AA59" s="23" t="str">
        <f t="shared" si="22"/>
        <v>F</v>
      </c>
      <c r="AB59" s="23" t="str">
        <f t="shared" si="23"/>
        <v>F</v>
      </c>
      <c r="AC59" s="23" t="str">
        <f t="shared" si="24"/>
        <v>F</v>
      </c>
      <c r="AD59" s="23" t="str">
        <f t="shared" si="25"/>
        <v>F</v>
      </c>
      <c r="AE59" s="23" t="str">
        <f t="shared" si="26"/>
        <v>F</v>
      </c>
      <c r="AF59" s="23" t="str">
        <f t="shared" si="27"/>
        <v>F</v>
      </c>
      <c r="AG59" s="25">
        <f t="shared" si="9"/>
        <v>0</v>
      </c>
      <c r="AH59" s="25">
        <f t="shared" si="10"/>
        <v>0</v>
      </c>
      <c r="AI59" s="25">
        <f t="shared" si="11"/>
        <v>0</v>
      </c>
      <c r="AJ59" s="25">
        <f t="shared" si="12"/>
        <v>0</v>
      </c>
      <c r="AK59" s="25">
        <f t="shared" si="13"/>
        <v>0</v>
      </c>
      <c r="AL59" s="25">
        <f t="shared" si="14"/>
        <v>0</v>
      </c>
      <c r="AM59" s="25">
        <f t="shared" si="15"/>
        <v>0</v>
      </c>
      <c r="AN59" s="26">
        <f>((AG59*'ALL-COURSE-GRADE'!$B$10)+('ALL COURSE SEM-I'!AH59*'ALL-COURSE-GRADE'!$C$10)+('ALL COURSE SEM-I'!AI59*'ALL-COURSE-GRADE'!$D$10)+('ALL COURSE SEM-I'!AJ59*'ALL-COURSE-GRADE'!$E$10)+('ALL COURSE SEM-I'!AK59*'ALL-COURSE-GRADE'!$F$10)+('ALL COURSE SEM-I'!AL59*'ALL-COURSE-GRADE'!$G$10)+('ALL COURSE SEM-I'!AM59*'ALL-COURSE-GRADE'!$H$10))/'ALL-COURSE-GRADE'!$I$10</f>
        <v>0</v>
      </c>
    </row>
    <row r="60" spans="1:40">
      <c r="A60" s="13">
        <v>49</v>
      </c>
      <c r="B60" s="13">
        <f>'STUDENT-LIST'!B77</f>
        <v>0</v>
      </c>
      <c r="C60" s="14">
        <f>'STUDENT-LIST'!C77</f>
        <v>0</v>
      </c>
      <c r="D60" s="13">
        <v>1</v>
      </c>
      <c r="E60" s="15">
        <v>0</v>
      </c>
      <c r="F60" s="15">
        <v>0</v>
      </c>
      <c r="G60" s="15">
        <v>0</v>
      </c>
      <c r="H60" s="15">
        <v>0</v>
      </c>
      <c r="I60" s="15">
        <v>0</v>
      </c>
      <c r="J60" s="15">
        <v>0</v>
      </c>
      <c r="K60" s="15">
        <v>0</v>
      </c>
      <c r="L60" s="18">
        <v>0</v>
      </c>
      <c r="M60" s="18">
        <v>0</v>
      </c>
      <c r="N60" s="18">
        <v>0</v>
      </c>
      <c r="O60" s="18">
        <v>0</v>
      </c>
      <c r="P60" s="18">
        <v>0</v>
      </c>
      <c r="Q60" s="18">
        <v>0</v>
      </c>
      <c r="R60" s="18">
        <v>0</v>
      </c>
      <c r="S60" s="22">
        <f t="shared" si="7"/>
        <v>0</v>
      </c>
      <c r="T60" s="22">
        <f t="shared" si="16"/>
        <v>0</v>
      </c>
      <c r="U60" s="22">
        <f t="shared" si="17"/>
        <v>0</v>
      </c>
      <c r="V60" s="22">
        <f t="shared" si="18"/>
        <v>0</v>
      </c>
      <c r="W60" s="22">
        <f t="shared" si="19"/>
        <v>0</v>
      </c>
      <c r="X60" s="22">
        <f t="shared" si="20"/>
        <v>0</v>
      </c>
      <c r="Y60" s="22">
        <f t="shared" si="21"/>
        <v>0</v>
      </c>
      <c r="Z60" s="23" t="str">
        <f t="shared" si="8"/>
        <v>F</v>
      </c>
      <c r="AA60" s="23" t="str">
        <f t="shared" si="22"/>
        <v>F</v>
      </c>
      <c r="AB60" s="23" t="str">
        <f t="shared" si="23"/>
        <v>F</v>
      </c>
      <c r="AC60" s="23" t="str">
        <f t="shared" si="24"/>
        <v>F</v>
      </c>
      <c r="AD60" s="23" t="str">
        <f t="shared" si="25"/>
        <v>F</v>
      </c>
      <c r="AE60" s="23" t="str">
        <f t="shared" si="26"/>
        <v>F</v>
      </c>
      <c r="AF60" s="23" t="str">
        <f t="shared" si="27"/>
        <v>F</v>
      </c>
      <c r="AG60" s="25">
        <f t="shared" si="9"/>
        <v>0</v>
      </c>
      <c r="AH60" s="25">
        <f t="shared" si="10"/>
        <v>0</v>
      </c>
      <c r="AI60" s="25">
        <f t="shared" si="11"/>
        <v>0</v>
      </c>
      <c r="AJ60" s="25">
        <f t="shared" si="12"/>
        <v>0</v>
      </c>
      <c r="AK60" s="25">
        <f t="shared" si="13"/>
        <v>0</v>
      </c>
      <c r="AL60" s="25">
        <f t="shared" si="14"/>
        <v>0</v>
      </c>
      <c r="AM60" s="25">
        <f t="shared" si="15"/>
        <v>0</v>
      </c>
      <c r="AN60" s="26">
        <f>((AG60*'ALL-COURSE-GRADE'!$B$10)+('ALL COURSE SEM-I'!AH60*'ALL-COURSE-GRADE'!$C$10)+('ALL COURSE SEM-I'!AI60*'ALL-COURSE-GRADE'!$D$10)+('ALL COURSE SEM-I'!AJ60*'ALL-COURSE-GRADE'!$E$10)+('ALL COURSE SEM-I'!AK60*'ALL-COURSE-GRADE'!$F$10)+('ALL COURSE SEM-I'!AL60*'ALL-COURSE-GRADE'!$G$10)+('ALL COURSE SEM-I'!AM60*'ALL-COURSE-GRADE'!$H$10))/'ALL-COURSE-GRADE'!$I$10</f>
        <v>0</v>
      </c>
    </row>
    <row r="61" spans="1:40">
      <c r="A61" s="13">
        <v>50</v>
      </c>
      <c r="B61" s="13">
        <f>'STUDENT-LIST'!B78</f>
        <v>0</v>
      </c>
      <c r="C61" s="14">
        <f>'STUDENT-LIST'!C78</f>
        <v>0</v>
      </c>
      <c r="D61" s="13">
        <v>1</v>
      </c>
      <c r="E61" s="15">
        <v>0</v>
      </c>
      <c r="F61" s="15">
        <v>0</v>
      </c>
      <c r="G61" s="15">
        <v>0</v>
      </c>
      <c r="H61" s="15">
        <v>0</v>
      </c>
      <c r="I61" s="15">
        <v>0</v>
      </c>
      <c r="J61" s="15">
        <v>0</v>
      </c>
      <c r="K61" s="15">
        <v>0</v>
      </c>
      <c r="L61" s="18">
        <v>0</v>
      </c>
      <c r="M61" s="18">
        <v>0</v>
      </c>
      <c r="N61" s="18">
        <v>0</v>
      </c>
      <c r="O61" s="18">
        <v>0</v>
      </c>
      <c r="P61" s="18">
        <v>0</v>
      </c>
      <c r="Q61" s="18">
        <v>0</v>
      </c>
      <c r="R61" s="18">
        <v>0</v>
      </c>
      <c r="S61" s="22">
        <f t="shared" si="7"/>
        <v>0</v>
      </c>
      <c r="T61" s="22">
        <f t="shared" si="16"/>
        <v>0</v>
      </c>
      <c r="U61" s="22">
        <f t="shared" si="17"/>
        <v>0</v>
      </c>
      <c r="V61" s="22">
        <f t="shared" si="18"/>
        <v>0</v>
      </c>
      <c r="W61" s="22">
        <f t="shared" si="19"/>
        <v>0</v>
      </c>
      <c r="X61" s="22">
        <f t="shared" si="20"/>
        <v>0</v>
      </c>
      <c r="Y61" s="22">
        <f t="shared" si="21"/>
        <v>0</v>
      </c>
      <c r="Z61" s="23" t="str">
        <f t="shared" si="8"/>
        <v>F</v>
      </c>
      <c r="AA61" s="23" t="str">
        <f t="shared" si="22"/>
        <v>F</v>
      </c>
      <c r="AB61" s="23" t="str">
        <f t="shared" si="23"/>
        <v>F</v>
      </c>
      <c r="AC61" s="23" t="str">
        <f t="shared" si="24"/>
        <v>F</v>
      </c>
      <c r="AD61" s="23" t="str">
        <f t="shared" si="25"/>
        <v>F</v>
      </c>
      <c r="AE61" s="23" t="str">
        <f t="shared" si="26"/>
        <v>F</v>
      </c>
      <c r="AF61" s="23" t="str">
        <f t="shared" si="27"/>
        <v>F</v>
      </c>
      <c r="AG61" s="25">
        <f t="shared" si="9"/>
        <v>0</v>
      </c>
      <c r="AH61" s="25">
        <f t="shared" si="10"/>
        <v>0</v>
      </c>
      <c r="AI61" s="25">
        <f t="shared" si="11"/>
        <v>0</v>
      </c>
      <c r="AJ61" s="25">
        <f t="shared" si="12"/>
        <v>0</v>
      </c>
      <c r="AK61" s="25">
        <f t="shared" si="13"/>
        <v>0</v>
      </c>
      <c r="AL61" s="25">
        <f t="shared" si="14"/>
        <v>0</v>
      </c>
      <c r="AM61" s="25">
        <f t="shared" si="15"/>
        <v>0</v>
      </c>
      <c r="AN61" s="26">
        <f>((AG61*'ALL-COURSE-GRADE'!$B$10)+('ALL COURSE SEM-I'!AH61*'ALL-COURSE-GRADE'!$C$10)+('ALL COURSE SEM-I'!AI61*'ALL-COURSE-GRADE'!$D$10)+('ALL COURSE SEM-I'!AJ61*'ALL-COURSE-GRADE'!$E$10)+('ALL COURSE SEM-I'!AK61*'ALL-COURSE-GRADE'!$F$10)+('ALL COURSE SEM-I'!AL61*'ALL-COURSE-GRADE'!$G$10)+('ALL COURSE SEM-I'!AM61*'ALL-COURSE-GRADE'!$H$10))/'ALL-COURSE-GRADE'!$I$10</f>
        <v>0</v>
      </c>
    </row>
    <row r="62" spans="1:40">
      <c r="A62" s="13">
        <v>51</v>
      </c>
      <c r="B62" s="13">
        <f>'STUDENT-LIST'!B79</f>
        <v>0</v>
      </c>
      <c r="C62" s="14">
        <f>'STUDENT-LIST'!C79</f>
        <v>0</v>
      </c>
      <c r="D62" s="13">
        <v>1</v>
      </c>
      <c r="E62" s="15">
        <v>0</v>
      </c>
      <c r="F62" s="15">
        <v>0</v>
      </c>
      <c r="G62" s="15">
        <v>0</v>
      </c>
      <c r="H62" s="15">
        <v>0</v>
      </c>
      <c r="I62" s="15">
        <v>0</v>
      </c>
      <c r="J62" s="15">
        <v>0</v>
      </c>
      <c r="K62" s="15">
        <v>0</v>
      </c>
      <c r="L62" s="18">
        <v>0</v>
      </c>
      <c r="M62" s="18">
        <v>0</v>
      </c>
      <c r="N62" s="18">
        <v>0</v>
      </c>
      <c r="O62" s="18">
        <v>0</v>
      </c>
      <c r="P62" s="18">
        <v>0</v>
      </c>
      <c r="Q62" s="18">
        <v>0</v>
      </c>
      <c r="R62" s="18">
        <v>0</v>
      </c>
      <c r="S62" s="22">
        <f t="shared" si="7"/>
        <v>0</v>
      </c>
      <c r="T62" s="22">
        <f t="shared" si="16"/>
        <v>0</v>
      </c>
      <c r="U62" s="22">
        <f t="shared" si="17"/>
        <v>0</v>
      </c>
      <c r="V62" s="22">
        <f t="shared" si="18"/>
        <v>0</v>
      </c>
      <c r="W62" s="22">
        <f t="shared" si="19"/>
        <v>0</v>
      </c>
      <c r="X62" s="22">
        <f t="shared" si="20"/>
        <v>0</v>
      </c>
      <c r="Y62" s="22">
        <f t="shared" si="21"/>
        <v>0</v>
      </c>
      <c r="Z62" s="23" t="str">
        <f t="shared" si="8"/>
        <v>F</v>
      </c>
      <c r="AA62" s="23" t="str">
        <f t="shared" si="22"/>
        <v>F</v>
      </c>
      <c r="AB62" s="23" t="str">
        <f t="shared" si="23"/>
        <v>F</v>
      </c>
      <c r="AC62" s="23" t="str">
        <f t="shared" si="24"/>
        <v>F</v>
      </c>
      <c r="AD62" s="23" t="str">
        <f t="shared" si="25"/>
        <v>F</v>
      </c>
      <c r="AE62" s="23" t="str">
        <f t="shared" si="26"/>
        <v>F</v>
      </c>
      <c r="AF62" s="23" t="str">
        <f t="shared" si="27"/>
        <v>F</v>
      </c>
      <c r="AG62" s="25">
        <f t="shared" si="9"/>
        <v>0</v>
      </c>
      <c r="AH62" s="25">
        <f t="shared" si="10"/>
        <v>0</v>
      </c>
      <c r="AI62" s="25">
        <f t="shared" si="11"/>
        <v>0</v>
      </c>
      <c r="AJ62" s="25">
        <f t="shared" si="12"/>
        <v>0</v>
      </c>
      <c r="AK62" s="25">
        <f t="shared" si="13"/>
        <v>0</v>
      </c>
      <c r="AL62" s="25">
        <f t="shared" si="14"/>
        <v>0</v>
      </c>
      <c r="AM62" s="25">
        <f t="shared" si="15"/>
        <v>0</v>
      </c>
      <c r="AN62" s="26">
        <f>((AG62*'ALL-COURSE-GRADE'!$B$10)+('ALL COURSE SEM-I'!AH62*'ALL-COURSE-GRADE'!$C$10)+('ALL COURSE SEM-I'!AI62*'ALL-COURSE-GRADE'!$D$10)+('ALL COURSE SEM-I'!AJ62*'ALL-COURSE-GRADE'!$E$10)+('ALL COURSE SEM-I'!AK62*'ALL-COURSE-GRADE'!$F$10)+('ALL COURSE SEM-I'!AL62*'ALL-COURSE-GRADE'!$G$10)+('ALL COURSE SEM-I'!AM62*'ALL-COURSE-GRADE'!$H$10))/'ALL-COURSE-GRADE'!$I$10</f>
        <v>0</v>
      </c>
    </row>
    <row r="63" spans="1:40">
      <c r="A63" s="13">
        <v>52</v>
      </c>
      <c r="B63" s="13">
        <f>'STUDENT-LIST'!B80</f>
        <v>0</v>
      </c>
      <c r="C63" s="14">
        <f>'STUDENT-LIST'!C80</f>
        <v>0</v>
      </c>
      <c r="D63" s="13">
        <v>1</v>
      </c>
      <c r="E63" s="15">
        <v>0</v>
      </c>
      <c r="F63" s="15">
        <v>0</v>
      </c>
      <c r="G63" s="15">
        <v>0</v>
      </c>
      <c r="H63" s="15">
        <v>0</v>
      </c>
      <c r="I63" s="15">
        <v>0</v>
      </c>
      <c r="J63" s="15">
        <v>0</v>
      </c>
      <c r="K63" s="15">
        <v>0</v>
      </c>
      <c r="L63" s="18">
        <v>0</v>
      </c>
      <c r="M63" s="18">
        <v>0</v>
      </c>
      <c r="N63" s="18">
        <v>0</v>
      </c>
      <c r="O63" s="18">
        <v>0</v>
      </c>
      <c r="P63" s="18">
        <v>0</v>
      </c>
      <c r="Q63" s="18">
        <v>0</v>
      </c>
      <c r="R63" s="18">
        <v>0</v>
      </c>
      <c r="S63" s="22">
        <f t="shared" si="7"/>
        <v>0</v>
      </c>
      <c r="T63" s="22">
        <f t="shared" si="16"/>
        <v>0</v>
      </c>
      <c r="U63" s="22">
        <f t="shared" si="17"/>
        <v>0</v>
      </c>
      <c r="V63" s="22">
        <f t="shared" si="18"/>
        <v>0</v>
      </c>
      <c r="W63" s="22">
        <f t="shared" si="19"/>
        <v>0</v>
      </c>
      <c r="X63" s="22">
        <f t="shared" si="20"/>
        <v>0</v>
      </c>
      <c r="Y63" s="22">
        <f t="shared" si="21"/>
        <v>0</v>
      </c>
      <c r="Z63" s="23" t="str">
        <f t="shared" si="8"/>
        <v>F</v>
      </c>
      <c r="AA63" s="23" t="str">
        <f t="shared" si="22"/>
        <v>F</v>
      </c>
      <c r="AB63" s="23" t="str">
        <f t="shared" si="23"/>
        <v>F</v>
      </c>
      <c r="AC63" s="23" t="str">
        <f t="shared" si="24"/>
        <v>F</v>
      </c>
      <c r="AD63" s="23" t="str">
        <f t="shared" si="25"/>
        <v>F</v>
      </c>
      <c r="AE63" s="23" t="str">
        <f t="shared" si="26"/>
        <v>F</v>
      </c>
      <c r="AF63" s="23" t="str">
        <f t="shared" si="27"/>
        <v>F</v>
      </c>
      <c r="AG63" s="25">
        <f t="shared" si="9"/>
        <v>0</v>
      </c>
      <c r="AH63" s="25">
        <f t="shared" si="10"/>
        <v>0</v>
      </c>
      <c r="AI63" s="25">
        <f t="shared" si="11"/>
        <v>0</v>
      </c>
      <c r="AJ63" s="25">
        <f t="shared" si="12"/>
        <v>0</v>
      </c>
      <c r="AK63" s="25">
        <f t="shared" si="13"/>
        <v>0</v>
      </c>
      <c r="AL63" s="25">
        <f t="shared" si="14"/>
        <v>0</v>
      </c>
      <c r="AM63" s="25">
        <f t="shared" si="15"/>
        <v>0</v>
      </c>
      <c r="AN63" s="26">
        <f>((AG63*'ALL-COURSE-GRADE'!$B$10)+('ALL COURSE SEM-I'!AH63*'ALL-COURSE-GRADE'!$C$10)+('ALL COURSE SEM-I'!AI63*'ALL-COURSE-GRADE'!$D$10)+('ALL COURSE SEM-I'!AJ63*'ALL-COURSE-GRADE'!$E$10)+('ALL COURSE SEM-I'!AK63*'ALL-COURSE-GRADE'!$F$10)+('ALL COURSE SEM-I'!AL63*'ALL-COURSE-GRADE'!$G$10)+('ALL COURSE SEM-I'!AM63*'ALL-COURSE-GRADE'!$H$10))/'ALL-COURSE-GRADE'!$I$10</f>
        <v>0</v>
      </c>
    </row>
    <row r="64" spans="1:40">
      <c r="A64" s="13">
        <v>53</v>
      </c>
      <c r="B64" s="13">
        <f>'STUDENT-LIST'!B81</f>
        <v>0</v>
      </c>
      <c r="C64" s="14">
        <f>'STUDENT-LIST'!C81</f>
        <v>0</v>
      </c>
      <c r="D64" s="13">
        <v>1</v>
      </c>
      <c r="E64" s="15">
        <v>0</v>
      </c>
      <c r="F64" s="15">
        <v>0</v>
      </c>
      <c r="G64" s="15">
        <v>0</v>
      </c>
      <c r="H64" s="15">
        <v>0</v>
      </c>
      <c r="I64" s="15">
        <v>0</v>
      </c>
      <c r="J64" s="15">
        <v>0</v>
      </c>
      <c r="K64" s="15">
        <v>0</v>
      </c>
      <c r="L64" s="18">
        <v>0</v>
      </c>
      <c r="M64" s="18">
        <v>0</v>
      </c>
      <c r="N64" s="18">
        <v>0</v>
      </c>
      <c r="O64" s="18">
        <v>0</v>
      </c>
      <c r="P64" s="18">
        <v>0</v>
      </c>
      <c r="Q64" s="18">
        <v>0</v>
      </c>
      <c r="R64" s="18">
        <v>0</v>
      </c>
      <c r="S64" s="22">
        <f t="shared" si="7"/>
        <v>0</v>
      </c>
      <c r="T64" s="22">
        <f t="shared" si="16"/>
        <v>0</v>
      </c>
      <c r="U64" s="22">
        <f t="shared" si="17"/>
        <v>0</v>
      </c>
      <c r="V64" s="22">
        <f t="shared" si="18"/>
        <v>0</v>
      </c>
      <c r="W64" s="22">
        <f t="shared" si="19"/>
        <v>0</v>
      </c>
      <c r="X64" s="22">
        <f t="shared" si="20"/>
        <v>0</v>
      </c>
      <c r="Y64" s="22">
        <f t="shared" si="21"/>
        <v>0</v>
      </c>
      <c r="Z64" s="23" t="str">
        <f t="shared" si="8"/>
        <v>F</v>
      </c>
      <c r="AA64" s="23" t="str">
        <f t="shared" si="22"/>
        <v>F</v>
      </c>
      <c r="AB64" s="23" t="str">
        <f t="shared" si="23"/>
        <v>F</v>
      </c>
      <c r="AC64" s="23" t="str">
        <f t="shared" si="24"/>
        <v>F</v>
      </c>
      <c r="AD64" s="23" t="str">
        <f t="shared" si="25"/>
        <v>F</v>
      </c>
      <c r="AE64" s="23" t="str">
        <f t="shared" si="26"/>
        <v>F</v>
      </c>
      <c r="AF64" s="23" t="str">
        <f t="shared" si="27"/>
        <v>F</v>
      </c>
      <c r="AG64" s="25">
        <f t="shared" si="9"/>
        <v>0</v>
      </c>
      <c r="AH64" s="25">
        <f t="shared" si="10"/>
        <v>0</v>
      </c>
      <c r="AI64" s="25">
        <f t="shared" si="11"/>
        <v>0</v>
      </c>
      <c r="AJ64" s="25">
        <f t="shared" si="12"/>
        <v>0</v>
      </c>
      <c r="AK64" s="25">
        <f t="shared" si="13"/>
        <v>0</v>
      </c>
      <c r="AL64" s="25">
        <f t="shared" si="14"/>
        <v>0</v>
      </c>
      <c r="AM64" s="25">
        <f t="shared" si="15"/>
        <v>0</v>
      </c>
      <c r="AN64" s="26">
        <f>((AG64*'ALL-COURSE-GRADE'!$B$10)+('ALL COURSE SEM-I'!AH64*'ALL-COURSE-GRADE'!$C$10)+('ALL COURSE SEM-I'!AI64*'ALL-COURSE-GRADE'!$D$10)+('ALL COURSE SEM-I'!AJ64*'ALL-COURSE-GRADE'!$E$10)+('ALL COURSE SEM-I'!AK64*'ALL-COURSE-GRADE'!$F$10)+('ALL COURSE SEM-I'!AL64*'ALL-COURSE-GRADE'!$G$10)+('ALL COURSE SEM-I'!AM64*'ALL-COURSE-GRADE'!$H$10))/'ALL-COURSE-GRADE'!$I$10</f>
        <v>0</v>
      </c>
    </row>
    <row r="65" spans="1:40">
      <c r="A65" s="13">
        <v>54</v>
      </c>
      <c r="B65" s="13">
        <f>'STUDENT-LIST'!B82</f>
        <v>0</v>
      </c>
      <c r="C65" s="14">
        <f>'STUDENT-LIST'!C82</f>
        <v>0</v>
      </c>
      <c r="D65" s="13">
        <v>1</v>
      </c>
      <c r="E65" s="15">
        <v>0</v>
      </c>
      <c r="F65" s="15">
        <v>0</v>
      </c>
      <c r="G65" s="15">
        <v>0</v>
      </c>
      <c r="H65" s="15">
        <v>0</v>
      </c>
      <c r="I65" s="15">
        <v>0</v>
      </c>
      <c r="J65" s="15">
        <v>0</v>
      </c>
      <c r="K65" s="15">
        <v>0</v>
      </c>
      <c r="L65" s="18">
        <v>0</v>
      </c>
      <c r="M65" s="18">
        <v>0</v>
      </c>
      <c r="N65" s="18">
        <v>0</v>
      </c>
      <c r="O65" s="18">
        <v>0</v>
      </c>
      <c r="P65" s="18">
        <v>0</v>
      </c>
      <c r="Q65" s="18">
        <v>0</v>
      </c>
      <c r="R65" s="18">
        <v>0</v>
      </c>
      <c r="S65" s="22">
        <f t="shared" si="7"/>
        <v>0</v>
      </c>
      <c r="T65" s="22">
        <f t="shared" si="16"/>
        <v>0</v>
      </c>
      <c r="U65" s="22">
        <f t="shared" si="17"/>
        <v>0</v>
      </c>
      <c r="V65" s="22">
        <f t="shared" si="18"/>
        <v>0</v>
      </c>
      <c r="W65" s="22">
        <f t="shared" si="19"/>
        <v>0</v>
      </c>
      <c r="X65" s="22">
        <f t="shared" si="20"/>
        <v>0</v>
      </c>
      <c r="Y65" s="22">
        <f t="shared" si="21"/>
        <v>0</v>
      </c>
      <c r="Z65" s="23" t="str">
        <f t="shared" si="8"/>
        <v>F</v>
      </c>
      <c r="AA65" s="23" t="str">
        <f t="shared" si="22"/>
        <v>F</v>
      </c>
      <c r="AB65" s="23" t="str">
        <f t="shared" si="23"/>
        <v>F</v>
      </c>
      <c r="AC65" s="23" t="str">
        <f t="shared" si="24"/>
        <v>F</v>
      </c>
      <c r="AD65" s="23" t="str">
        <f t="shared" si="25"/>
        <v>F</v>
      </c>
      <c r="AE65" s="23" t="str">
        <f t="shared" si="26"/>
        <v>F</v>
      </c>
      <c r="AF65" s="23" t="str">
        <f t="shared" si="27"/>
        <v>F</v>
      </c>
      <c r="AG65" s="25">
        <f t="shared" si="9"/>
        <v>0</v>
      </c>
      <c r="AH65" s="25">
        <f t="shared" si="10"/>
        <v>0</v>
      </c>
      <c r="AI65" s="25">
        <f t="shared" si="11"/>
        <v>0</v>
      </c>
      <c r="AJ65" s="25">
        <f t="shared" si="12"/>
        <v>0</v>
      </c>
      <c r="AK65" s="25">
        <f t="shared" si="13"/>
        <v>0</v>
      </c>
      <c r="AL65" s="25">
        <f t="shared" si="14"/>
        <v>0</v>
      </c>
      <c r="AM65" s="25">
        <f t="shared" si="15"/>
        <v>0</v>
      </c>
      <c r="AN65" s="26">
        <f>((AG65*'ALL-COURSE-GRADE'!$B$10)+('ALL COURSE SEM-I'!AH65*'ALL-COURSE-GRADE'!$C$10)+('ALL COURSE SEM-I'!AI65*'ALL-COURSE-GRADE'!$D$10)+('ALL COURSE SEM-I'!AJ65*'ALL-COURSE-GRADE'!$E$10)+('ALL COURSE SEM-I'!AK65*'ALL-COURSE-GRADE'!$F$10)+('ALL COURSE SEM-I'!AL65*'ALL-COURSE-GRADE'!$G$10)+('ALL COURSE SEM-I'!AM65*'ALL-COURSE-GRADE'!$H$10))/'ALL-COURSE-GRADE'!$I$10</f>
        <v>0</v>
      </c>
    </row>
    <row r="66" spans="1:40">
      <c r="A66" s="13">
        <v>55</v>
      </c>
      <c r="B66" s="13">
        <f>'STUDENT-LIST'!B83</f>
        <v>0</v>
      </c>
      <c r="C66" s="14">
        <f>'STUDENT-LIST'!C83</f>
        <v>0</v>
      </c>
      <c r="D66" s="13">
        <v>1</v>
      </c>
      <c r="E66" s="15">
        <v>0</v>
      </c>
      <c r="F66" s="15">
        <v>0</v>
      </c>
      <c r="G66" s="15">
        <v>0</v>
      </c>
      <c r="H66" s="15">
        <v>0</v>
      </c>
      <c r="I66" s="15">
        <v>0</v>
      </c>
      <c r="J66" s="15">
        <v>0</v>
      </c>
      <c r="K66" s="15">
        <v>0</v>
      </c>
      <c r="L66" s="18">
        <v>0</v>
      </c>
      <c r="M66" s="18">
        <v>0</v>
      </c>
      <c r="N66" s="18">
        <v>0</v>
      </c>
      <c r="O66" s="18">
        <v>0</v>
      </c>
      <c r="P66" s="18">
        <v>0</v>
      </c>
      <c r="Q66" s="18">
        <v>0</v>
      </c>
      <c r="R66" s="18">
        <v>0</v>
      </c>
      <c r="S66" s="22">
        <f t="shared" si="7"/>
        <v>0</v>
      </c>
      <c r="T66" s="22">
        <f t="shared" si="16"/>
        <v>0</v>
      </c>
      <c r="U66" s="22">
        <f t="shared" si="17"/>
        <v>0</v>
      </c>
      <c r="V66" s="22">
        <f t="shared" si="18"/>
        <v>0</v>
      </c>
      <c r="W66" s="22">
        <f t="shared" si="19"/>
        <v>0</v>
      </c>
      <c r="X66" s="22">
        <f t="shared" si="20"/>
        <v>0</v>
      </c>
      <c r="Y66" s="22">
        <f t="shared" si="21"/>
        <v>0</v>
      </c>
      <c r="Z66" s="23" t="str">
        <f t="shared" si="8"/>
        <v>F</v>
      </c>
      <c r="AA66" s="23" t="str">
        <f t="shared" si="22"/>
        <v>F</v>
      </c>
      <c r="AB66" s="23" t="str">
        <f t="shared" si="23"/>
        <v>F</v>
      </c>
      <c r="AC66" s="23" t="str">
        <f t="shared" si="24"/>
        <v>F</v>
      </c>
      <c r="AD66" s="23" t="str">
        <f t="shared" si="25"/>
        <v>F</v>
      </c>
      <c r="AE66" s="23" t="str">
        <f t="shared" si="26"/>
        <v>F</v>
      </c>
      <c r="AF66" s="23" t="str">
        <f t="shared" si="27"/>
        <v>F</v>
      </c>
      <c r="AG66" s="25">
        <f t="shared" si="9"/>
        <v>0</v>
      </c>
      <c r="AH66" s="25">
        <f t="shared" si="10"/>
        <v>0</v>
      </c>
      <c r="AI66" s="25">
        <f t="shared" si="11"/>
        <v>0</v>
      </c>
      <c r="AJ66" s="25">
        <f t="shared" si="12"/>
        <v>0</v>
      </c>
      <c r="AK66" s="25">
        <f t="shared" si="13"/>
        <v>0</v>
      </c>
      <c r="AL66" s="25">
        <f t="shared" si="14"/>
        <v>0</v>
      </c>
      <c r="AM66" s="25">
        <f t="shared" si="15"/>
        <v>0</v>
      </c>
      <c r="AN66" s="26">
        <f>((AG66*'ALL-COURSE-GRADE'!$B$10)+('ALL COURSE SEM-I'!AH66*'ALL-COURSE-GRADE'!$C$10)+('ALL COURSE SEM-I'!AI66*'ALL-COURSE-GRADE'!$D$10)+('ALL COURSE SEM-I'!AJ66*'ALL-COURSE-GRADE'!$E$10)+('ALL COURSE SEM-I'!AK66*'ALL-COURSE-GRADE'!$F$10)+('ALL COURSE SEM-I'!AL66*'ALL-COURSE-GRADE'!$G$10)+('ALL COURSE SEM-I'!AM66*'ALL-COURSE-GRADE'!$H$10))/'ALL-COURSE-GRADE'!$I$10</f>
        <v>0</v>
      </c>
    </row>
    <row r="67" spans="1:40">
      <c r="A67" s="13">
        <v>56</v>
      </c>
      <c r="B67" s="13">
        <f>'STUDENT-LIST'!B84</f>
        <v>0</v>
      </c>
      <c r="C67" s="14">
        <f>'STUDENT-LIST'!C84</f>
        <v>0</v>
      </c>
      <c r="D67" s="13">
        <v>1</v>
      </c>
      <c r="E67" s="15">
        <v>0</v>
      </c>
      <c r="F67" s="15">
        <v>0</v>
      </c>
      <c r="G67" s="15">
        <v>0</v>
      </c>
      <c r="H67" s="15">
        <v>0</v>
      </c>
      <c r="I67" s="15">
        <v>0</v>
      </c>
      <c r="J67" s="15">
        <v>0</v>
      </c>
      <c r="K67" s="15">
        <v>0</v>
      </c>
      <c r="L67" s="18">
        <v>0</v>
      </c>
      <c r="M67" s="18">
        <v>0</v>
      </c>
      <c r="N67" s="18">
        <v>0</v>
      </c>
      <c r="O67" s="18">
        <v>0</v>
      </c>
      <c r="P67" s="18">
        <v>0</v>
      </c>
      <c r="Q67" s="18">
        <v>0</v>
      </c>
      <c r="R67" s="18">
        <v>0</v>
      </c>
      <c r="S67" s="22">
        <f t="shared" si="7"/>
        <v>0</v>
      </c>
      <c r="T67" s="22">
        <f t="shared" si="16"/>
        <v>0</v>
      </c>
      <c r="U67" s="22">
        <f t="shared" si="17"/>
        <v>0</v>
      </c>
      <c r="V67" s="22">
        <f t="shared" si="18"/>
        <v>0</v>
      </c>
      <c r="W67" s="22">
        <f t="shared" si="19"/>
        <v>0</v>
      </c>
      <c r="X67" s="22">
        <f t="shared" si="20"/>
        <v>0</v>
      </c>
      <c r="Y67" s="22">
        <f t="shared" si="21"/>
        <v>0</v>
      </c>
      <c r="Z67" s="23" t="str">
        <f t="shared" si="8"/>
        <v>F</v>
      </c>
      <c r="AA67" s="23" t="str">
        <f t="shared" si="22"/>
        <v>F</v>
      </c>
      <c r="AB67" s="23" t="str">
        <f t="shared" si="23"/>
        <v>F</v>
      </c>
      <c r="AC67" s="23" t="str">
        <f t="shared" si="24"/>
        <v>F</v>
      </c>
      <c r="AD67" s="23" t="str">
        <f t="shared" si="25"/>
        <v>F</v>
      </c>
      <c r="AE67" s="23" t="str">
        <f t="shared" si="26"/>
        <v>F</v>
      </c>
      <c r="AF67" s="23" t="str">
        <f t="shared" si="27"/>
        <v>F</v>
      </c>
      <c r="AG67" s="25">
        <f t="shared" si="9"/>
        <v>0</v>
      </c>
      <c r="AH67" s="25">
        <f t="shared" si="10"/>
        <v>0</v>
      </c>
      <c r="AI67" s="25">
        <f t="shared" si="11"/>
        <v>0</v>
      </c>
      <c r="AJ67" s="25">
        <f t="shared" si="12"/>
        <v>0</v>
      </c>
      <c r="AK67" s="25">
        <f t="shared" si="13"/>
        <v>0</v>
      </c>
      <c r="AL67" s="25">
        <f t="shared" si="14"/>
        <v>0</v>
      </c>
      <c r="AM67" s="25">
        <f t="shared" si="15"/>
        <v>0</v>
      </c>
      <c r="AN67" s="26">
        <f>((AG67*'ALL-COURSE-GRADE'!$B$10)+('ALL COURSE SEM-I'!AH67*'ALL-COURSE-GRADE'!$C$10)+('ALL COURSE SEM-I'!AI67*'ALL-COURSE-GRADE'!$D$10)+('ALL COURSE SEM-I'!AJ67*'ALL-COURSE-GRADE'!$E$10)+('ALL COURSE SEM-I'!AK67*'ALL-COURSE-GRADE'!$F$10)+('ALL COURSE SEM-I'!AL67*'ALL-COURSE-GRADE'!$G$10)+('ALL COURSE SEM-I'!AM67*'ALL-COURSE-GRADE'!$H$10))/'ALL-COURSE-GRADE'!$I$10</f>
        <v>0</v>
      </c>
    </row>
    <row r="68" spans="1:40">
      <c r="A68" s="13">
        <v>57</v>
      </c>
      <c r="B68" s="13">
        <f>'STUDENT-LIST'!B85</f>
        <v>0</v>
      </c>
      <c r="C68" s="14">
        <f>'STUDENT-LIST'!C85</f>
        <v>0</v>
      </c>
      <c r="D68" s="13">
        <v>1</v>
      </c>
      <c r="E68" s="15">
        <v>0</v>
      </c>
      <c r="F68" s="15">
        <v>0</v>
      </c>
      <c r="G68" s="15">
        <v>0</v>
      </c>
      <c r="H68" s="15">
        <v>0</v>
      </c>
      <c r="I68" s="15">
        <v>0</v>
      </c>
      <c r="J68" s="15">
        <v>0</v>
      </c>
      <c r="K68" s="15">
        <v>0</v>
      </c>
      <c r="L68" s="18">
        <v>0</v>
      </c>
      <c r="M68" s="18">
        <v>0</v>
      </c>
      <c r="N68" s="18">
        <v>0</v>
      </c>
      <c r="O68" s="18">
        <v>0</v>
      </c>
      <c r="P68" s="18">
        <v>0</v>
      </c>
      <c r="Q68" s="18">
        <v>0</v>
      </c>
      <c r="R68" s="18">
        <v>0</v>
      </c>
      <c r="S68" s="22">
        <f t="shared" si="7"/>
        <v>0</v>
      </c>
      <c r="T68" s="22">
        <f t="shared" si="16"/>
        <v>0</v>
      </c>
      <c r="U68" s="22">
        <f t="shared" si="17"/>
        <v>0</v>
      </c>
      <c r="V68" s="22">
        <f t="shared" si="18"/>
        <v>0</v>
      </c>
      <c r="W68" s="22">
        <f t="shared" si="19"/>
        <v>0</v>
      </c>
      <c r="X68" s="22">
        <f t="shared" si="20"/>
        <v>0</v>
      </c>
      <c r="Y68" s="22">
        <f t="shared" si="21"/>
        <v>0</v>
      </c>
      <c r="Z68" s="23" t="str">
        <f t="shared" si="8"/>
        <v>F</v>
      </c>
      <c r="AA68" s="23" t="str">
        <f t="shared" si="22"/>
        <v>F</v>
      </c>
      <c r="AB68" s="23" t="str">
        <f t="shared" si="23"/>
        <v>F</v>
      </c>
      <c r="AC68" s="23" t="str">
        <f t="shared" si="24"/>
        <v>F</v>
      </c>
      <c r="AD68" s="23" t="str">
        <f t="shared" si="25"/>
        <v>F</v>
      </c>
      <c r="AE68" s="23" t="str">
        <f t="shared" si="26"/>
        <v>F</v>
      </c>
      <c r="AF68" s="23" t="str">
        <f t="shared" si="27"/>
        <v>F</v>
      </c>
      <c r="AG68" s="25">
        <f t="shared" si="9"/>
        <v>0</v>
      </c>
      <c r="AH68" s="25">
        <f t="shared" si="10"/>
        <v>0</v>
      </c>
      <c r="AI68" s="25">
        <f t="shared" si="11"/>
        <v>0</v>
      </c>
      <c r="AJ68" s="25">
        <f t="shared" si="12"/>
        <v>0</v>
      </c>
      <c r="AK68" s="25">
        <f t="shared" si="13"/>
        <v>0</v>
      </c>
      <c r="AL68" s="25">
        <f t="shared" si="14"/>
        <v>0</v>
      </c>
      <c r="AM68" s="25">
        <f t="shared" si="15"/>
        <v>0</v>
      </c>
      <c r="AN68" s="26">
        <f>((AG68*'ALL-COURSE-GRADE'!$B$10)+('ALL COURSE SEM-I'!AH68*'ALL-COURSE-GRADE'!$C$10)+('ALL COURSE SEM-I'!AI68*'ALL-COURSE-GRADE'!$D$10)+('ALL COURSE SEM-I'!AJ68*'ALL-COURSE-GRADE'!$E$10)+('ALL COURSE SEM-I'!AK68*'ALL-COURSE-GRADE'!$F$10)+('ALL COURSE SEM-I'!AL68*'ALL-COURSE-GRADE'!$G$10)+('ALL COURSE SEM-I'!AM68*'ALL-COURSE-GRADE'!$H$10))/'ALL-COURSE-GRADE'!$I$10</f>
        <v>0</v>
      </c>
    </row>
    <row r="69" spans="1:40">
      <c r="A69" s="13">
        <v>58</v>
      </c>
      <c r="B69" s="13">
        <f>'STUDENT-LIST'!B86</f>
        <v>0</v>
      </c>
      <c r="C69" s="14">
        <f>'STUDENT-LIST'!C86</f>
        <v>0</v>
      </c>
      <c r="D69" s="13">
        <v>1</v>
      </c>
      <c r="E69" s="15">
        <v>0</v>
      </c>
      <c r="F69" s="15">
        <v>0</v>
      </c>
      <c r="G69" s="15">
        <v>0</v>
      </c>
      <c r="H69" s="15">
        <v>0</v>
      </c>
      <c r="I69" s="15">
        <v>0</v>
      </c>
      <c r="J69" s="15">
        <v>0</v>
      </c>
      <c r="K69" s="15">
        <v>0</v>
      </c>
      <c r="L69" s="18">
        <v>0</v>
      </c>
      <c r="M69" s="18">
        <v>0</v>
      </c>
      <c r="N69" s="18">
        <v>0</v>
      </c>
      <c r="O69" s="18">
        <v>0</v>
      </c>
      <c r="P69" s="18">
        <v>0</v>
      </c>
      <c r="Q69" s="18">
        <v>0</v>
      </c>
      <c r="R69" s="18">
        <v>0</v>
      </c>
      <c r="S69" s="22">
        <f t="shared" si="7"/>
        <v>0</v>
      </c>
      <c r="T69" s="22">
        <f t="shared" si="16"/>
        <v>0</v>
      </c>
      <c r="U69" s="22">
        <f t="shared" si="17"/>
        <v>0</v>
      </c>
      <c r="V69" s="22">
        <f t="shared" si="18"/>
        <v>0</v>
      </c>
      <c r="W69" s="22">
        <f t="shared" si="19"/>
        <v>0</v>
      </c>
      <c r="X69" s="22">
        <f t="shared" si="20"/>
        <v>0</v>
      </c>
      <c r="Y69" s="22">
        <f t="shared" si="21"/>
        <v>0</v>
      </c>
      <c r="Z69" s="23" t="str">
        <f t="shared" si="8"/>
        <v>F</v>
      </c>
      <c r="AA69" s="23" t="str">
        <f t="shared" si="22"/>
        <v>F</v>
      </c>
      <c r="AB69" s="23" t="str">
        <f t="shared" si="23"/>
        <v>F</v>
      </c>
      <c r="AC69" s="23" t="str">
        <f t="shared" si="24"/>
        <v>F</v>
      </c>
      <c r="AD69" s="23" t="str">
        <f t="shared" si="25"/>
        <v>F</v>
      </c>
      <c r="AE69" s="23" t="str">
        <f t="shared" si="26"/>
        <v>F</v>
      </c>
      <c r="AF69" s="23" t="str">
        <f t="shared" si="27"/>
        <v>F</v>
      </c>
      <c r="AG69" s="25">
        <f t="shared" si="9"/>
        <v>0</v>
      </c>
      <c r="AH69" s="25">
        <f t="shared" si="10"/>
        <v>0</v>
      </c>
      <c r="AI69" s="25">
        <f t="shared" si="11"/>
        <v>0</v>
      </c>
      <c r="AJ69" s="25">
        <f t="shared" si="12"/>
        <v>0</v>
      </c>
      <c r="AK69" s="25">
        <f t="shared" si="13"/>
        <v>0</v>
      </c>
      <c r="AL69" s="25">
        <f t="shared" si="14"/>
        <v>0</v>
      </c>
      <c r="AM69" s="25">
        <f t="shared" si="15"/>
        <v>0</v>
      </c>
      <c r="AN69" s="26">
        <f>((AG69*'ALL-COURSE-GRADE'!$B$10)+('ALL COURSE SEM-I'!AH69*'ALL-COURSE-GRADE'!$C$10)+('ALL COURSE SEM-I'!AI69*'ALL-COURSE-GRADE'!$D$10)+('ALL COURSE SEM-I'!AJ69*'ALL-COURSE-GRADE'!$E$10)+('ALL COURSE SEM-I'!AK69*'ALL-COURSE-GRADE'!$F$10)+('ALL COURSE SEM-I'!AL69*'ALL-COURSE-GRADE'!$G$10)+('ALL COURSE SEM-I'!AM69*'ALL-COURSE-GRADE'!$H$10))/'ALL-COURSE-GRADE'!$I$10</f>
        <v>0</v>
      </c>
    </row>
    <row r="70" spans="1:40">
      <c r="A70" s="13">
        <v>59</v>
      </c>
      <c r="B70" s="13">
        <f>'STUDENT-LIST'!B87</f>
        <v>0</v>
      </c>
      <c r="C70" s="14">
        <f>'STUDENT-LIST'!C87</f>
        <v>0</v>
      </c>
      <c r="D70" s="13">
        <v>1</v>
      </c>
      <c r="E70" s="15">
        <v>0</v>
      </c>
      <c r="F70" s="15">
        <v>0</v>
      </c>
      <c r="G70" s="15">
        <v>0</v>
      </c>
      <c r="H70" s="15">
        <v>0</v>
      </c>
      <c r="I70" s="15">
        <v>0</v>
      </c>
      <c r="J70" s="15">
        <v>0</v>
      </c>
      <c r="K70" s="15">
        <v>0</v>
      </c>
      <c r="L70" s="18">
        <v>0</v>
      </c>
      <c r="M70" s="18">
        <v>0</v>
      </c>
      <c r="N70" s="18">
        <v>0</v>
      </c>
      <c r="O70" s="18">
        <v>0</v>
      </c>
      <c r="P70" s="18">
        <v>0</v>
      </c>
      <c r="Q70" s="18">
        <v>0</v>
      </c>
      <c r="R70" s="18">
        <v>0</v>
      </c>
      <c r="S70" s="22">
        <f t="shared" si="7"/>
        <v>0</v>
      </c>
      <c r="T70" s="22">
        <f t="shared" si="16"/>
        <v>0</v>
      </c>
      <c r="U70" s="22">
        <f t="shared" si="17"/>
        <v>0</v>
      </c>
      <c r="V70" s="22">
        <f t="shared" si="18"/>
        <v>0</v>
      </c>
      <c r="W70" s="22">
        <f t="shared" si="19"/>
        <v>0</v>
      </c>
      <c r="X70" s="22">
        <f t="shared" si="20"/>
        <v>0</v>
      </c>
      <c r="Y70" s="22">
        <f t="shared" si="21"/>
        <v>0</v>
      </c>
      <c r="Z70" s="23" t="str">
        <f t="shared" si="8"/>
        <v>F</v>
      </c>
      <c r="AA70" s="23" t="str">
        <f t="shared" si="22"/>
        <v>F</v>
      </c>
      <c r="AB70" s="23" t="str">
        <f t="shared" si="23"/>
        <v>F</v>
      </c>
      <c r="AC70" s="23" t="str">
        <f t="shared" si="24"/>
        <v>F</v>
      </c>
      <c r="AD70" s="23" t="str">
        <f t="shared" si="25"/>
        <v>F</v>
      </c>
      <c r="AE70" s="23" t="str">
        <f t="shared" si="26"/>
        <v>F</v>
      </c>
      <c r="AF70" s="23" t="str">
        <f t="shared" si="27"/>
        <v>F</v>
      </c>
      <c r="AG70" s="25">
        <f t="shared" si="9"/>
        <v>0</v>
      </c>
      <c r="AH70" s="25">
        <f t="shared" si="10"/>
        <v>0</v>
      </c>
      <c r="AI70" s="25">
        <f t="shared" si="11"/>
        <v>0</v>
      </c>
      <c r="AJ70" s="25">
        <f t="shared" si="12"/>
        <v>0</v>
      </c>
      <c r="AK70" s="25">
        <f t="shared" si="13"/>
        <v>0</v>
      </c>
      <c r="AL70" s="25">
        <f t="shared" si="14"/>
        <v>0</v>
      </c>
      <c r="AM70" s="25">
        <f t="shared" si="15"/>
        <v>0</v>
      </c>
      <c r="AN70" s="26">
        <f>((AG70*'ALL-COURSE-GRADE'!$B$10)+('ALL COURSE SEM-I'!AH70*'ALL-COURSE-GRADE'!$C$10)+('ALL COURSE SEM-I'!AI70*'ALL-COURSE-GRADE'!$D$10)+('ALL COURSE SEM-I'!AJ70*'ALL-COURSE-GRADE'!$E$10)+('ALL COURSE SEM-I'!AK70*'ALL-COURSE-GRADE'!$F$10)+('ALL COURSE SEM-I'!AL70*'ALL-COURSE-GRADE'!$G$10)+('ALL COURSE SEM-I'!AM70*'ALL-COURSE-GRADE'!$H$10))/'ALL-COURSE-GRADE'!$I$10</f>
        <v>0</v>
      </c>
    </row>
    <row r="71" spans="1:40">
      <c r="A71" s="13">
        <v>60</v>
      </c>
      <c r="B71" s="13">
        <f>'STUDENT-LIST'!B88</f>
        <v>0</v>
      </c>
      <c r="C71" s="14">
        <f>'STUDENT-LIST'!C88</f>
        <v>0</v>
      </c>
      <c r="D71" s="13">
        <v>1</v>
      </c>
      <c r="E71" s="15">
        <v>0</v>
      </c>
      <c r="F71" s="15">
        <v>0</v>
      </c>
      <c r="G71" s="15">
        <v>0</v>
      </c>
      <c r="H71" s="15">
        <v>0</v>
      </c>
      <c r="I71" s="15">
        <v>0</v>
      </c>
      <c r="J71" s="15">
        <v>0</v>
      </c>
      <c r="K71" s="15">
        <v>0</v>
      </c>
      <c r="L71" s="18">
        <v>0</v>
      </c>
      <c r="M71" s="18">
        <v>0</v>
      </c>
      <c r="N71" s="18">
        <v>0</v>
      </c>
      <c r="O71" s="18">
        <v>0</v>
      </c>
      <c r="P71" s="18">
        <v>0</v>
      </c>
      <c r="Q71" s="18">
        <v>0</v>
      </c>
      <c r="R71" s="18">
        <v>0</v>
      </c>
      <c r="S71" s="22">
        <f t="shared" si="7"/>
        <v>0</v>
      </c>
      <c r="T71" s="22">
        <f t="shared" si="16"/>
        <v>0</v>
      </c>
      <c r="U71" s="22">
        <f t="shared" si="17"/>
        <v>0</v>
      </c>
      <c r="V71" s="22">
        <f t="shared" si="18"/>
        <v>0</v>
      </c>
      <c r="W71" s="22">
        <f t="shared" si="19"/>
        <v>0</v>
      </c>
      <c r="X71" s="22">
        <f t="shared" si="20"/>
        <v>0</v>
      </c>
      <c r="Y71" s="22">
        <f t="shared" si="21"/>
        <v>0</v>
      </c>
      <c r="Z71" s="23" t="str">
        <f t="shared" si="8"/>
        <v>F</v>
      </c>
      <c r="AA71" s="23" t="str">
        <f t="shared" si="22"/>
        <v>F</v>
      </c>
      <c r="AB71" s="23" t="str">
        <f t="shared" si="23"/>
        <v>F</v>
      </c>
      <c r="AC71" s="23" t="str">
        <f t="shared" si="24"/>
        <v>F</v>
      </c>
      <c r="AD71" s="23" t="str">
        <f t="shared" si="25"/>
        <v>F</v>
      </c>
      <c r="AE71" s="23" t="str">
        <f t="shared" si="26"/>
        <v>F</v>
      </c>
      <c r="AF71" s="23" t="str">
        <f t="shared" si="27"/>
        <v>F</v>
      </c>
      <c r="AG71" s="25">
        <f t="shared" si="9"/>
        <v>0</v>
      </c>
      <c r="AH71" s="25">
        <f t="shared" si="10"/>
        <v>0</v>
      </c>
      <c r="AI71" s="25">
        <f t="shared" si="11"/>
        <v>0</v>
      </c>
      <c r="AJ71" s="25">
        <f t="shared" si="12"/>
        <v>0</v>
      </c>
      <c r="AK71" s="25">
        <f t="shared" si="13"/>
        <v>0</v>
      </c>
      <c r="AL71" s="25">
        <f t="shared" si="14"/>
        <v>0</v>
      </c>
      <c r="AM71" s="25">
        <f t="shared" si="15"/>
        <v>0</v>
      </c>
      <c r="AN71" s="26">
        <f>((AG71*'ALL-COURSE-GRADE'!$B$10)+('ALL COURSE SEM-I'!AH71*'ALL-COURSE-GRADE'!$C$10)+('ALL COURSE SEM-I'!AI71*'ALL-COURSE-GRADE'!$D$10)+('ALL COURSE SEM-I'!AJ71*'ALL-COURSE-GRADE'!$E$10)+('ALL COURSE SEM-I'!AK71*'ALL-COURSE-GRADE'!$F$10)+('ALL COURSE SEM-I'!AL71*'ALL-COURSE-GRADE'!$G$10)+('ALL COURSE SEM-I'!AM71*'ALL-COURSE-GRADE'!$H$10))/'ALL-COURSE-GRADE'!$I$10</f>
        <v>0</v>
      </c>
    </row>
    <row r="72" spans="1:40">
      <c r="A72" s="13">
        <v>61</v>
      </c>
      <c r="B72" s="13">
        <f>'STUDENT-LIST'!B89</f>
        <v>0</v>
      </c>
      <c r="C72" s="14">
        <f>'STUDENT-LIST'!C89</f>
        <v>0</v>
      </c>
      <c r="D72" s="13">
        <v>1</v>
      </c>
      <c r="E72" s="15">
        <v>0</v>
      </c>
      <c r="F72" s="15">
        <v>0</v>
      </c>
      <c r="G72" s="15">
        <v>0</v>
      </c>
      <c r="H72" s="15">
        <v>0</v>
      </c>
      <c r="I72" s="15">
        <v>0</v>
      </c>
      <c r="J72" s="15">
        <v>0</v>
      </c>
      <c r="K72" s="15">
        <v>0</v>
      </c>
      <c r="L72" s="18">
        <v>0</v>
      </c>
      <c r="M72" s="18">
        <v>0</v>
      </c>
      <c r="N72" s="18">
        <v>0</v>
      </c>
      <c r="O72" s="18">
        <v>0</v>
      </c>
      <c r="P72" s="18">
        <v>0</v>
      </c>
      <c r="Q72" s="18">
        <v>0</v>
      </c>
      <c r="R72" s="18">
        <v>0</v>
      </c>
      <c r="S72" s="22">
        <f t="shared" si="7"/>
        <v>0</v>
      </c>
      <c r="T72" s="22">
        <f t="shared" si="16"/>
        <v>0</v>
      </c>
      <c r="U72" s="22">
        <f t="shared" si="17"/>
        <v>0</v>
      </c>
      <c r="V72" s="22">
        <f t="shared" si="18"/>
        <v>0</v>
      </c>
      <c r="W72" s="22">
        <f t="shared" si="19"/>
        <v>0</v>
      </c>
      <c r="X72" s="22">
        <f t="shared" si="20"/>
        <v>0</v>
      </c>
      <c r="Y72" s="22">
        <f t="shared" si="21"/>
        <v>0</v>
      </c>
      <c r="Z72" s="23" t="str">
        <f t="shared" si="8"/>
        <v>F</v>
      </c>
      <c r="AA72" s="23" t="str">
        <f t="shared" si="22"/>
        <v>F</v>
      </c>
      <c r="AB72" s="23" t="str">
        <f t="shared" si="23"/>
        <v>F</v>
      </c>
      <c r="AC72" s="23" t="str">
        <f t="shared" si="24"/>
        <v>F</v>
      </c>
      <c r="AD72" s="23" t="str">
        <f t="shared" si="25"/>
        <v>F</v>
      </c>
      <c r="AE72" s="23" t="str">
        <f t="shared" si="26"/>
        <v>F</v>
      </c>
      <c r="AF72" s="23" t="str">
        <f t="shared" si="27"/>
        <v>F</v>
      </c>
      <c r="AG72" s="25">
        <f t="shared" si="9"/>
        <v>0</v>
      </c>
      <c r="AH72" s="25">
        <f t="shared" si="10"/>
        <v>0</v>
      </c>
      <c r="AI72" s="25">
        <f t="shared" si="11"/>
        <v>0</v>
      </c>
      <c r="AJ72" s="25">
        <f t="shared" si="12"/>
        <v>0</v>
      </c>
      <c r="AK72" s="25">
        <f t="shared" si="13"/>
        <v>0</v>
      </c>
      <c r="AL72" s="25">
        <f t="shared" si="14"/>
        <v>0</v>
      </c>
      <c r="AM72" s="25">
        <f t="shared" si="15"/>
        <v>0</v>
      </c>
      <c r="AN72" s="26">
        <f>((AG72*'ALL-COURSE-GRADE'!$B$10)+('ALL COURSE SEM-I'!AH72*'ALL-COURSE-GRADE'!$C$10)+('ALL COURSE SEM-I'!AI72*'ALL-COURSE-GRADE'!$D$10)+('ALL COURSE SEM-I'!AJ72*'ALL-COURSE-GRADE'!$E$10)+('ALL COURSE SEM-I'!AK72*'ALL-COURSE-GRADE'!$F$10)+('ALL COURSE SEM-I'!AL72*'ALL-COURSE-GRADE'!$G$10)+('ALL COURSE SEM-I'!AM72*'ALL-COURSE-GRADE'!$H$10))/'ALL-COURSE-GRADE'!$I$10</f>
        <v>0</v>
      </c>
    </row>
    <row r="73" spans="1:40">
      <c r="A73" s="13">
        <v>62</v>
      </c>
      <c r="B73" s="13">
        <f>'STUDENT-LIST'!B90</f>
        <v>0</v>
      </c>
      <c r="C73" s="14">
        <f>'STUDENT-LIST'!C90</f>
        <v>0</v>
      </c>
      <c r="D73" s="13">
        <v>1</v>
      </c>
      <c r="E73" s="15">
        <v>0</v>
      </c>
      <c r="F73" s="15">
        <v>0</v>
      </c>
      <c r="G73" s="15">
        <v>0</v>
      </c>
      <c r="H73" s="15">
        <v>0</v>
      </c>
      <c r="I73" s="15">
        <v>0</v>
      </c>
      <c r="J73" s="15">
        <v>0</v>
      </c>
      <c r="K73" s="15">
        <v>0</v>
      </c>
      <c r="L73" s="18">
        <v>0</v>
      </c>
      <c r="M73" s="18">
        <v>0</v>
      </c>
      <c r="N73" s="18">
        <v>0</v>
      </c>
      <c r="O73" s="18">
        <v>0</v>
      </c>
      <c r="P73" s="18">
        <v>0</v>
      </c>
      <c r="Q73" s="18">
        <v>0</v>
      </c>
      <c r="R73" s="18">
        <v>0</v>
      </c>
      <c r="S73" s="22">
        <f t="shared" si="7"/>
        <v>0</v>
      </c>
      <c r="T73" s="22">
        <f t="shared" si="16"/>
        <v>0</v>
      </c>
      <c r="U73" s="22">
        <f t="shared" si="17"/>
        <v>0</v>
      </c>
      <c r="V73" s="22">
        <f t="shared" si="18"/>
        <v>0</v>
      </c>
      <c r="W73" s="22">
        <f t="shared" si="19"/>
        <v>0</v>
      </c>
      <c r="X73" s="22">
        <f t="shared" si="20"/>
        <v>0</v>
      </c>
      <c r="Y73" s="22">
        <f t="shared" si="21"/>
        <v>0</v>
      </c>
      <c r="Z73" s="23" t="str">
        <f t="shared" si="8"/>
        <v>F</v>
      </c>
      <c r="AA73" s="23" t="str">
        <f t="shared" si="22"/>
        <v>F</v>
      </c>
      <c r="AB73" s="23" t="str">
        <f t="shared" si="23"/>
        <v>F</v>
      </c>
      <c r="AC73" s="23" t="str">
        <f t="shared" si="24"/>
        <v>F</v>
      </c>
      <c r="AD73" s="23" t="str">
        <f t="shared" si="25"/>
        <v>F</v>
      </c>
      <c r="AE73" s="23" t="str">
        <f t="shared" si="26"/>
        <v>F</v>
      </c>
      <c r="AF73" s="23" t="str">
        <f t="shared" si="27"/>
        <v>F</v>
      </c>
      <c r="AG73" s="25">
        <f t="shared" si="9"/>
        <v>0</v>
      </c>
      <c r="AH73" s="25">
        <f t="shared" si="10"/>
        <v>0</v>
      </c>
      <c r="AI73" s="25">
        <f t="shared" si="11"/>
        <v>0</v>
      </c>
      <c r="AJ73" s="25">
        <f t="shared" si="12"/>
        <v>0</v>
      </c>
      <c r="AK73" s="25">
        <f t="shared" si="13"/>
        <v>0</v>
      </c>
      <c r="AL73" s="25">
        <f t="shared" si="14"/>
        <v>0</v>
      </c>
      <c r="AM73" s="25">
        <f t="shared" si="15"/>
        <v>0</v>
      </c>
      <c r="AN73" s="26">
        <f>((AG73*'ALL-COURSE-GRADE'!$B$10)+('ALL COURSE SEM-I'!AH73*'ALL-COURSE-GRADE'!$C$10)+('ALL COURSE SEM-I'!AI73*'ALL-COURSE-GRADE'!$D$10)+('ALL COURSE SEM-I'!AJ73*'ALL-COURSE-GRADE'!$E$10)+('ALL COURSE SEM-I'!AK73*'ALL-COURSE-GRADE'!$F$10)+('ALL COURSE SEM-I'!AL73*'ALL-COURSE-GRADE'!$G$10)+('ALL COURSE SEM-I'!AM73*'ALL-COURSE-GRADE'!$H$10))/'ALL-COURSE-GRADE'!$I$10</f>
        <v>0</v>
      </c>
    </row>
    <row r="74" spans="1:40">
      <c r="A74" s="13">
        <v>63</v>
      </c>
      <c r="B74" s="13">
        <f>'STUDENT-LIST'!B91</f>
        <v>0</v>
      </c>
      <c r="C74" s="14">
        <f>'STUDENT-LIST'!C91</f>
        <v>0</v>
      </c>
      <c r="D74" s="13">
        <v>1</v>
      </c>
      <c r="E74" s="15">
        <v>0</v>
      </c>
      <c r="F74" s="15">
        <v>0</v>
      </c>
      <c r="G74" s="15">
        <v>0</v>
      </c>
      <c r="H74" s="15">
        <v>0</v>
      </c>
      <c r="I74" s="15">
        <v>0</v>
      </c>
      <c r="J74" s="15">
        <v>0</v>
      </c>
      <c r="K74" s="15">
        <v>0</v>
      </c>
      <c r="L74" s="18">
        <v>0</v>
      </c>
      <c r="M74" s="18">
        <v>0</v>
      </c>
      <c r="N74" s="18">
        <v>0</v>
      </c>
      <c r="O74" s="18">
        <v>0</v>
      </c>
      <c r="P74" s="18">
        <v>0</v>
      </c>
      <c r="Q74" s="18">
        <v>0</v>
      </c>
      <c r="R74" s="18">
        <v>0</v>
      </c>
      <c r="S74" s="22">
        <f t="shared" si="7"/>
        <v>0</v>
      </c>
      <c r="T74" s="22">
        <f t="shared" si="16"/>
        <v>0</v>
      </c>
      <c r="U74" s="22">
        <f t="shared" si="17"/>
        <v>0</v>
      </c>
      <c r="V74" s="22">
        <f t="shared" si="18"/>
        <v>0</v>
      </c>
      <c r="W74" s="22">
        <f t="shared" si="19"/>
        <v>0</v>
      </c>
      <c r="X74" s="22">
        <f t="shared" si="20"/>
        <v>0</v>
      </c>
      <c r="Y74" s="22">
        <f t="shared" si="21"/>
        <v>0</v>
      </c>
      <c r="Z74" s="23" t="str">
        <f t="shared" si="8"/>
        <v>F</v>
      </c>
      <c r="AA74" s="23" t="str">
        <f t="shared" si="22"/>
        <v>F</v>
      </c>
      <c r="AB74" s="23" t="str">
        <f t="shared" si="23"/>
        <v>F</v>
      </c>
      <c r="AC74" s="23" t="str">
        <f t="shared" si="24"/>
        <v>F</v>
      </c>
      <c r="AD74" s="23" t="str">
        <f t="shared" si="25"/>
        <v>F</v>
      </c>
      <c r="AE74" s="23" t="str">
        <f t="shared" si="26"/>
        <v>F</v>
      </c>
      <c r="AF74" s="23" t="str">
        <f t="shared" si="27"/>
        <v>F</v>
      </c>
      <c r="AG74" s="25">
        <f t="shared" si="9"/>
        <v>0</v>
      </c>
      <c r="AH74" s="25">
        <f t="shared" si="10"/>
        <v>0</v>
      </c>
      <c r="AI74" s="25">
        <f t="shared" si="11"/>
        <v>0</v>
      </c>
      <c r="AJ74" s="25">
        <f t="shared" si="12"/>
        <v>0</v>
      </c>
      <c r="AK74" s="25">
        <f t="shared" si="13"/>
        <v>0</v>
      </c>
      <c r="AL74" s="25">
        <f t="shared" si="14"/>
        <v>0</v>
      </c>
      <c r="AM74" s="25">
        <f t="shared" si="15"/>
        <v>0</v>
      </c>
      <c r="AN74" s="26">
        <f>((AG74*'ALL-COURSE-GRADE'!$B$10)+('ALL COURSE SEM-I'!AH74*'ALL-COURSE-GRADE'!$C$10)+('ALL COURSE SEM-I'!AI74*'ALL-COURSE-GRADE'!$D$10)+('ALL COURSE SEM-I'!AJ74*'ALL-COURSE-GRADE'!$E$10)+('ALL COURSE SEM-I'!AK74*'ALL-COURSE-GRADE'!$F$10)+('ALL COURSE SEM-I'!AL74*'ALL-COURSE-GRADE'!$G$10)+('ALL COURSE SEM-I'!AM74*'ALL-COURSE-GRADE'!$H$10))/'ALL-COURSE-GRADE'!$I$10</f>
        <v>0</v>
      </c>
    </row>
    <row r="75" spans="1:40">
      <c r="A75" s="13">
        <v>64</v>
      </c>
      <c r="B75" s="13">
        <f>'STUDENT-LIST'!B92</f>
        <v>0</v>
      </c>
      <c r="C75" s="14">
        <f>'STUDENT-LIST'!C92</f>
        <v>0</v>
      </c>
      <c r="D75" s="13">
        <v>1</v>
      </c>
      <c r="E75" s="15">
        <v>0</v>
      </c>
      <c r="F75" s="15">
        <v>0</v>
      </c>
      <c r="G75" s="15">
        <v>0</v>
      </c>
      <c r="H75" s="15">
        <v>0</v>
      </c>
      <c r="I75" s="15">
        <v>0</v>
      </c>
      <c r="J75" s="15">
        <v>0</v>
      </c>
      <c r="K75" s="15">
        <v>0</v>
      </c>
      <c r="L75" s="18">
        <v>0</v>
      </c>
      <c r="M75" s="18">
        <v>0</v>
      </c>
      <c r="N75" s="18">
        <v>0</v>
      </c>
      <c r="O75" s="18">
        <v>0</v>
      </c>
      <c r="P75" s="18">
        <v>0</v>
      </c>
      <c r="Q75" s="18">
        <v>0</v>
      </c>
      <c r="R75" s="18">
        <v>0</v>
      </c>
      <c r="S75" s="22">
        <f t="shared" si="7"/>
        <v>0</v>
      </c>
      <c r="T75" s="22">
        <f t="shared" si="16"/>
        <v>0</v>
      </c>
      <c r="U75" s="22">
        <f t="shared" si="17"/>
        <v>0</v>
      </c>
      <c r="V75" s="22">
        <f t="shared" si="18"/>
        <v>0</v>
      </c>
      <c r="W75" s="22">
        <f t="shared" si="19"/>
        <v>0</v>
      </c>
      <c r="X75" s="22">
        <f t="shared" si="20"/>
        <v>0</v>
      </c>
      <c r="Y75" s="22">
        <f t="shared" si="21"/>
        <v>0</v>
      </c>
      <c r="Z75" s="23" t="str">
        <f t="shared" si="8"/>
        <v>F</v>
      </c>
      <c r="AA75" s="23" t="str">
        <f t="shared" si="22"/>
        <v>F</v>
      </c>
      <c r="AB75" s="23" t="str">
        <f t="shared" si="23"/>
        <v>F</v>
      </c>
      <c r="AC75" s="23" t="str">
        <f t="shared" si="24"/>
        <v>F</v>
      </c>
      <c r="AD75" s="23" t="str">
        <f t="shared" si="25"/>
        <v>F</v>
      </c>
      <c r="AE75" s="23" t="str">
        <f t="shared" si="26"/>
        <v>F</v>
      </c>
      <c r="AF75" s="23" t="str">
        <f t="shared" si="27"/>
        <v>F</v>
      </c>
      <c r="AG75" s="25">
        <f t="shared" si="9"/>
        <v>0</v>
      </c>
      <c r="AH75" s="25">
        <f t="shared" si="10"/>
        <v>0</v>
      </c>
      <c r="AI75" s="25">
        <f t="shared" si="11"/>
        <v>0</v>
      </c>
      <c r="AJ75" s="25">
        <f t="shared" si="12"/>
        <v>0</v>
      </c>
      <c r="AK75" s="25">
        <f t="shared" si="13"/>
        <v>0</v>
      </c>
      <c r="AL75" s="25">
        <f t="shared" si="14"/>
        <v>0</v>
      </c>
      <c r="AM75" s="25">
        <f t="shared" si="15"/>
        <v>0</v>
      </c>
      <c r="AN75" s="26">
        <f>((AG75*'ALL-COURSE-GRADE'!$B$10)+('ALL COURSE SEM-I'!AH75*'ALL-COURSE-GRADE'!$C$10)+('ALL COURSE SEM-I'!AI75*'ALL-COURSE-GRADE'!$D$10)+('ALL COURSE SEM-I'!AJ75*'ALL-COURSE-GRADE'!$E$10)+('ALL COURSE SEM-I'!AK75*'ALL-COURSE-GRADE'!$F$10)+('ALL COURSE SEM-I'!AL75*'ALL-COURSE-GRADE'!$G$10)+('ALL COURSE SEM-I'!AM75*'ALL-COURSE-GRADE'!$H$10))/'ALL-COURSE-GRADE'!$I$10</f>
        <v>0</v>
      </c>
    </row>
    <row r="76" spans="1:40">
      <c r="A76" s="13">
        <v>65</v>
      </c>
      <c r="B76" s="13">
        <f>'STUDENT-LIST'!B93</f>
        <v>0</v>
      </c>
      <c r="C76" s="14">
        <f>'STUDENT-LIST'!C93</f>
        <v>0</v>
      </c>
      <c r="D76" s="13">
        <v>1</v>
      </c>
      <c r="E76" s="15">
        <v>0</v>
      </c>
      <c r="F76" s="15">
        <v>0</v>
      </c>
      <c r="G76" s="15">
        <v>0</v>
      </c>
      <c r="H76" s="15">
        <v>0</v>
      </c>
      <c r="I76" s="15">
        <v>0</v>
      </c>
      <c r="J76" s="15">
        <v>0</v>
      </c>
      <c r="K76" s="15">
        <v>0</v>
      </c>
      <c r="L76" s="18">
        <v>0</v>
      </c>
      <c r="M76" s="18">
        <v>0</v>
      </c>
      <c r="N76" s="18">
        <v>0</v>
      </c>
      <c r="O76" s="18">
        <v>0</v>
      </c>
      <c r="P76" s="18">
        <v>0</v>
      </c>
      <c r="Q76" s="18">
        <v>0</v>
      </c>
      <c r="R76" s="18">
        <v>0</v>
      </c>
      <c r="S76" s="22">
        <f t="shared" si="7"/>
        <v>0</v>
      </c>
      <c r="T76" s="22">
        <f t="shared" si="16"/>
        <v>0</v>
      </c>
      <c r="U76" s="22">
        <f t="shared" si="17"/>
        <v>0</v>
      </c>
      <c r="V76" s="22">
        <f t="shared" si="18"/>
        <v>0</v>
      </c>
      <c r="W76" s="22">
        <f t="shared" si="19"/>
        <v>0</v>
      </c>
      <c r="X76" s="22">
        <f t="shared" si="20"/>
        <v>0</v>
      </c>
      <c r="Y76" s="22">
        <f t="shared" si="21"/>
        <v>0</v>
      </c>
      <c r="Z76" s="23" t="str">
        <f t="shared" si="8"/>
        <v>F</v>
      </c>
      <c r="AA76" s="23" t="str">
        <f t="shared" si="22"/>
        <v>F</v>
      </c>
      <c r="AB76" s="23" t="str">
        <f t="shared" si="23"/>
        <v>F</v>
      </c>
      <c r="AC76" s="23" t="str">
        <f t="shared" si="24"/>
        <v>F</v>
      </c>
      <c r="AD76" s="23" t="str">
        <f t="shared" si="25"/>
        <v>F</v>
      </c>
      <c r="AE76" s="23" t="str">
        <f t="shared" si="26"/>
        <v>F</v>
      </c>
      <c r="AF76" s="23" t="str">
        <f t="shared" si="27"/>
        <v>F</v>
      </c>
      <c r="AG76" s="25">
        <f t="shared" si="9"/>
        <v>0</v>
      </c>
      <c r="AH76" s="25">
        <f t="shared" si="10"/>
        <v>0</v>
      </c>
      <c r="AI76" s="25">
        <f t="shared" si="11"/>
        <v>0</v>
      </c>
      <c r="AJ76" s="25">
        <f t="shared" si="12"/>
        <v>0</v>
      </c>
      <c r="AK76" s="25">
        <f t="shared" si="13"/>
        <v>0</v>
      </c>
      <c r="AL76" s="25">
        <f t="shared" si="14"/>
        <v>0</v>
      </c>
      <c r="AM76" s="25">
        <f t="shared" si="15"/>
        <v>0</v>
      </c>
      <c r="AN76" s="26">
        <f>((AG76*'ALL-COURSE-GRADE'!$B$10)+('ALL COURSE SEM-I'!AH76*'ALL-COURSE-GRADE'!$C$10)+('ALL COURSE SEM-I'!AI76*'ALL-COURSE-GRADE'!$D$10)+('ALL COURSE SEM-I'!AJ76*'ALL-COURSE-GRADE'!$E$10)+('ALL COURSE SEM-I'!AK76*'ALL-COURSE-GRADE'!$F$10)+('ALL COURSE SEM-I'!AL76*'ALL-COURSE-GRADE'!$G$10)+('ALL COURSE SEM-I'!AM76*'ALL-COURSE-GRADE'!$H$10))/'ALL-COURSE-GRADE'!$I$10</f>
        <v>0</v>
      </c>
    </row>
    <row r="77" spans="1:40">
      <c r="A77" s="13">
        <v>66</v>
      </c>
      <c r="B77" s="13">
        <f>'STUDENT-LIST'!B94</f>
        <v>0</v>
      </c>
      <c r="C77" s="14">
        <f>'STUDENT-LIST'!C94</f>
        <v>0</v>
      </c>
      <c r="D77" s="13">
        <v>1</v>
      </c>
      <c r="E77" s="15">
        <v>0</v>
      </c>
      <c r="F77" s="15">
        <v>0</v>
      </c>
      <c r="G77" s="15">
        <v>0</v>
      </c>
      <c r="H77" s="15">
        <v>0</v>
      </c>
      <c r="I77" s="15">
        <v>0</v>
      </c>
      <c r="J77" s="15">
        <v>0</v>
      </c>
      <c r="K77" s="15">
        <v>0</v>
      </c>
      <c r="L77" s="18">
        <v>0</v>
      </c>
      <c r="M77" s="18">
        <v>0</v>
      </c>
      <c r="N77" s="18">
        <v>0</v>
      </c>
      <c r="O77" s="18">
        <v>0</v>
      </c>
      <c r="P77" s="18">
        <v>0</v>
      </c>
      <c r="Q77" s="18">
        <v>0</v>
      </c>
      <c r="R77" s="18">
        <v>0</v>
      </c>
      <c r="S77" s="22">
        <f>SUM(E77,L77)</f>
        <v>0</v>
      </c>
      <c r="T77" s="22">
        <f t="shared" si="16"/>
        <v>0</v>
      </c>
      <c r="U77" s="22">
        <f t="shared" si="17"/>
        <v>0</v>
      </c>
      <c r="V77" s="22">
        <f t="shared" si="18"/>
        <v>0</v>
      </c>
      <c r="W77" s="22">
        <f t="shared" si="19"/>
        <v>0</v>
      </c>
      <c r="X77" s="22">
        <f t="shared" si="20"/>
        <v>0</v>
      </c>
      <c r="Y77" s="22">
        <f t="shared" si="21"/>
        <v>0</v>
      </c>
      <c r="Z77" s="23" t="str">
        <f>IF(AND(S77&gt;=91,S77&lt;=100),"A+",IF(AND(S77&gt;=81,S77&lt;=90),"A",IF(AND(S77&gt;=71,S77&lt;=80),"B+",IF(AND(S77&gt;=61,S77&lt;=70),"B",IF(AND(S77&gt;=51,S77&lt;=60),"C+",IF(AND(S77&gt;=45,S77&lt;=50),"C",IF(AND(S77&gt;=40,S77&lt;=44),"D","F")))))))</f>
        <v>F</v>
      </c>
      <c r="AA77" s="23" t="str">
        <f t="shared" si="22"/>
        <v>F</v>
      </c>
      <c r="AB77" s="23" t="str">
        <f t="shared" si="23"/>
        <v>F</v>
      </c>
      <c r="AC77" s="23" t="str">
        <f t="shared" si="24"/>
        <v>F</v>
      </c>
      <c r="AD77" s="23" t="str">
        <f t="shared" si="25"/>
        <v>F</v>
      </c>
      <c r="AE77" s="23" t="str">
        <f t="shared" si="26"/>
        <v>F</v>
      </c>
      <c r="AF77" s="23" t="str">
        <f t="shared" si="27"/>
        <v>F</v>
      </c>
      <c r="AG77" s="25">
        <f t="shared" ref="AG77:AM81" si="28">IF(AND(S77&gt;=91,S77&lt;=100),10,IF(AND(S77&gt;=81,S77&lt;=90),9,IF(AND(S77&gt;=71,S77&lt;=80),8,IF(AND(S77&gt;=61,S77&lt;=70),7,IF(AND(S77&gt;=51,S77&lt;=60),6,IF(AND(S77&gt;=45,S77&lt;=50),5,IF(AND(S77&gt;=40,S77&lt;=44),4,0)))))))</f>
        <v>0</v>
      </c>
      <c r="AH77" s="25">
        <f t="shared" si="28"/>
        <v>0</v>
      </c>
      <c r="AI77" s="25">
        <f t="shared" si="28"/>
        <v>0</v>
      </c>
      <c r="AJ77" s="25">
        <f t="shared" si="28"/>
        <v>0</v>
      </c>
      <c r="AK77" s="25">
        <f t="shared" si="28"/>
        <v>0</v>
      </c>
      <c r="AL77" s="25">
        <f t="shared" si="28"/>
        <v>0</v>
      </c>
      <c r="AM77" s="25">
        <f t="shared" si="28"/>
        <v>0</v>
      </c>
      <c r="AN77" s="26">
        <f>((AG77*'ALL-COURSE-GRADE'!$B$10)+('ALL COURSE SEM-I'!AH77*'ALL-COURSE-GRADE'!$C$10)+('ALL COURSE SEM-I'!AI77*'ALL-COURSE-GRADE'!$D$10)+('ALL COURSE SEM-I'!AJ77*'ALL-COURSE-GRADE'!$E$10)+('ALL COURSE SEM-I'!AK77*'ALL-COURSE-GRADE'!$F$10)+('ALL COURSE SEM-I'!AL77*'ALL-COURSE-GRADE'!$G$10)+('ALL COURSE SEM-I'!AM77*'ALL-COURSE-GRADE'!$H$10))/'ALL-COURSE-GRADE'!$I$10</f>
        <v>0</v>
      </c>
    </row>
    <row r="78" spans="1:40">
      <c r="A78" s="13">
        <v>67</v>
      </c>
      <c r="B78" s="13">
        <f>'STUDENT-LIST'!B95</f>
        <v>0</v>
      </c>
      <c r="C78" s="14">
        <f>'STUDENT-LIST'!C95</f>
        <v>0</v>
      </c>
      <c r="D78" s="13">
        <v>1</v>
      </c>
      <c r="E78" s="15">
        <v>0</v>
      </c>
      <c r="F78" s="15">
        <v>0</v>
      </c>
      <c r="G78" s="15">
        <v>0</v>
      </c>
      <c r="H78" s="15">
        <v>0</v>
      </c>
      <c r="I78" s="15">
        <v>0</v>
      </c>
      <c r="J78" s="15">
        <v>0</v>
      </c>
      <c r="K78" s="15">
        <v>0</v>
      </c>
      <c r="L78" s="18">
        <v>0</v>
      </c>
      <c r="M78" s="18">
        <v>0</v>
      </c>
      <c r="N78" s="18">
        <v>0</v>
      </c>
      <c r="O78" s="18">
        <v>0</v>
      </c>
      <c r="P78" s="18">
        <v>0</v>
      </c>
      <c r="Q78" s="18">
        <v>0</v>
      </c>
      <c r="R78" s="18">
        <v>0</v>
      </c>
      <c r="S78" s="22">
        <f>SUM(E78,L78)</f>
        <v>0</v>
      </c>
      <c r="T78" s="22">
        <f t="shared" si="16"/>
        <v>0</v>
      </c>
      <c r="U78" s="22">
        <f t="shared" si="17"/>
        <v>0</v>
      </c>
      <c r="V78" s="22">
        <f t="shared" si="18"/>
        <v>0</v>
      </c>
      <c r="W78" s="22">
        <f t="shared" si="19"/>
        <v>0</v>
      </c>
      <c r="X78" s="22">
        <f t="shared" si="20"/>
        <v>0</v>
      </c>
      <c r="Y78" s="22">
        <f t="shared" si="21"/>
        <v>0</v>
      </c>
      <c r="Z78" s="23" t="str">
        <f>IF(AND(S78&gt;=91,S78&lt;=100),"A+",IF(AND(S78&gt;=81,S78&lt;=90),"A",IF(AND(S78&gt;=71,S78&lt;=80),"B+",IF(AND(S78&gt;=61,S78&lt;=70),"B",IF(AND(S78&gt;=51,S78&lt;=60),"C+",IF(AND(S78&gt;=45,S78&lt;=50),"C",IF(AND(S78&gt;=40,S78&lt;=44),"D","F")))))))</f>
        <v>F</v>
      </c>
      <c r="AA78" s="23" t="str">
        <f t="shared" si="22"/>
        <v>F</v>
      </c>
      <c r="AB78" s="23" t="str">
        <f t="shared" si="23"/>
        <v>F</v>
      </c>
      <c r="AC78" s="23" t="str">
        <f t="shared" si="24"/>
        <v>F</v>
      </c>
      <c r="AD78" s="23" t="str">
        <f t="shared" si="25"/>
        <v>F</v>
      </c>
      <c r="AE78" s="23" t="str">
        <f t="shared" si="26"/>
        <v>F</v>
      </c>
      <c r="AF78" s="23" t="str">
        <f t="shared" si="27"/>
        <v>F</v>
      </c>
      <c r="AG78" s="25">
        <f t="shared" si="28"/>
        <v>0</v>
      </c>
      <c r="AH78" s="25">
        <f t="shared" si="28"/>
        <v>0</v>
      </c>
      <c r="AI78" s="25">
        <f t="shared" si="28"/>
        <v>0</v>
      </c>
      <c r="AJ78" s="25">
        <f t="shared" si="28"/>
        <v>0</v>
      </c>
      <c r="AK78" s="25">
        <f t="shared" si="28"/>
        <v>0</v>
      </c>
      <c r="AL78" s="25">
        <f t="shared" si="28"/>
        <v>0</v>
      </c>
      <c r="AM78" s="25">
        <f t="shared" si="28"/>
        <v>0</v>
      </c>
      <c r="AN78" s="26">
        <f>((AG78*'ALL-COURSE-GRADE'!$B$10)+('ALL COURSE SEM-I'!AH78*'ALL-COURSE-GRADE'!$C$10)+('ALL COURSE SEM-I'!AI78*'ALL-COURSE-GRADE'!$D$10)+('ALL COURSE SEM-I'!AJ78*'ALL-COURSE-GRADE'!$E$10)+('ALL COURSE SEM-I'!AK78*'ALL-COURSE-GRADE'!$F$10)+('ALL COURSE SEM-I'!AL78*'ALL-COURSE-GRADE'!$G$10)+('ALL COURSE SEM-I'!AM78*'ALL-COURSE-GRADE'!$H$10))/'ALL-COURSE-GRADE'!$I$10</f>
        <v>0</v>
      </c>
    </row>
    <row r="79" spans="1:40">
      <c r="A79" s="13">
        <v>68</v>
      </c>
      <c r="B79" s="13">
        <f>'STUDENT-LIST'!B96</f>
        <v>0</v>
      </c>
      <c r="C79" s="14">
        <f>'STUDENT-LIST'!C96</f>
        <v>0</v>
      </c>
      <c r="D79" s="13">
        <v>1</v>
      </c>
      <c r="E79" s="15">
        <v>0</v>
      </c>
      <c r="F79" s="15">
        <v>0</v>
      </c>
      <c r="G79" s="15">
        <v>0</v>
      </c>
      <c r="H79" s="15">
        <v>0</v>
      </c>
      <c r="I79" s="15">
        <v>0</v>
      </c>
      <c r="J79" s="15">
        <v>0</v>
      </c>
      <c r="K79" s="15">
        <v>0</v>
      </c>
      <c r="L79" s="18">
        <v>0</v>
      </c>
      <c r="M79" s="18">
        <v>0</v>
      </c>
      <c r="N79" s="18">
        <v>0</v>
      </c>
      <c r="O79" s="18">
        <v>0</v>
      </c>
      <c r="P79" s="18">
        <v>0</v>
      </c>
      <c r="Q79" s="18">
        <v>0</v>
      </c>
      <c r="R79" s="18">
        <v>0</v>
      </c>
      <c r="S79" s="22">
        <f>SUM(E79,L79)</f>
        <v>0</v>
      </c>
      <c r="T79" s="22">
        <f t="shared" si="16"/>
        <v>0</v>
      </c>
      <c r="U79" s="22">
        <f t="shared" si="17"/>
        <v>0</v>
      </c>
      <c r="V79" s="22">
        <f t="shared" si="18"/>
        <v>0</v>
      </c>
      <c r="W79" s="22">
        <f t="shared" si="19"/>
        <v>0</v>
      </c>
      <c r="X79" s="22">
        <f t="shared" si="20"/>
        <v>0</v>
      </c>
      <c r="Y79" s="22">
        <f t="shared" si="21"/>
        <v>0</v>
      </c>
      <c r="Z79" s="23" t="str">
        <f>IF(AND(S79&gt;=91,S79&lt;=100),"A+",IF(AND(S79&gt;=81,S79&lt;=90),"A",IF(AND(S79&gt;=71,S79&lt;=80),"B+",IF(AND(S79&gt;=61,S79&lt;=70),"B",IF(AND(S79&gt;=51,S79&lt;=60),"C+",IF(AND(S79&gt;=45,S79&lt;=50),"C",IF(AND(S79&gt;=40,S79&lt;=44),"D","F")))))))</f>
        <v>F</v>
      </c>
      <c r="AA79" s="23" t="str">
        <f t="shared" si="22"/>
        <v>F</v>
      </c>
      <c r="AB79" s="23" t="str">
        <f t="shared" si="23"/>
        <v>F</v>
      </c>
      <c r="AC79" s="23" t="str">
        <f t="shared" si="24"/>
        <v>F</v>
      </c>
      <c r="AD79" s="23" t="str">
        <f t="shared" si="25"/>
        <v>F</v>
      </c>
      <c r="AE79" s="23" t="str">
        <f t="shared" si="26"/>
        <v>F</v>
      </c>
      <c r="AF79" s="23" t="str">
        <f t="shared" si="27"/>
        <v>F</v>
      </c>
      <c r="AG79" s="25">
        <f t="shared" si="28"/>
        <v>0</v>
      </c>
      <c r="AH79" s="25">
        <f t="shared" si="28"/>
        <v>0</v>
      </c>
      <c r="AI79" s="25">
        <f t="shared" si="28"/>
        <v>0</v>
      </c>
      <c r="AJ79" s="25">
        <f t="shared" si="28"/>
        <v>0</v>
      </c>
      <c r="AK79" s="25">
        <f t="shared" si="28"/>
        <v>0</v>
      </c>
      <c r="AL79" s="25">
        <f t="shared" si="28"/>
        <v>0</v>
      </c>
      <c r="AM79" s="25">
        <f t="shared" si="28"/>
        <v>0</v>
      </c>
      <c r="AN79" s="26">
        <f>((AG79*'ALL-COURSE-GRADE'!$B$10)+('ALL COURSE SEM-I'!AH79*'ALL-COURSE-GRADE'!$C$10)+('ALL COURSE SEM-I'!AI79*'ALL-COURSE-GRADE'!$D$10)+('ALL COURSE SEM-I'!AJ79*'ALL-COURSE-GRADE'!$E$10)+('ALL COURSE SEM-I'!AK79*'ALL-COURSE-GRADE'!$F$10)+('ALL COURSE SEM-I'!AL79*'ALL-COURSE-GRADE'!$G$10)+('ALL COURSE SEM-I'!AM79*'ALL-COURSE-GRADE'!$H$10))/'ALL-COURSE-GRADE'!$I$10</f>
        <v>0</v>
      </c>
    </row>
    <row r="80" spans="1:40">
      <c r="A80" s="13">
        <v>69</v>
      </c>
      <c r="B80" s="13">
        <f>'STUDENT-LIST'!B97</f>
        <v>0</v>
      </c>
      <c r="C80" s="14">
        <f>'STUDENT-LIST'!C97</f>
        <v>0</v>
      </c>
      <c r="D80" s="13">
        <v>1</v>
      </c>
      <c r="E80" s="15">
        <v>0</v>
      </c>
      <c r="F80" s="15">
        <v>0</v>
      </c>
      <c r="G80" s="15">
        <v>0</v>
      </c>
      <c r="H80" s="15">
        <v>0</v>
      </c>
      <c r="I80" s="15">
        <v>0</v>
      </c>
      <c r="J80" s="15">
        <v>0</v>
      </c>
      <c r="K80" s="15">
        <v>0</v>
      </c>
      <c r="L80" s="18">
        <v>0</v>
      </c>
      <c r="M80" s="18">
        <v>0</v>
      </c>
      <c r="N80" s="18">
        <v>0</v>
      </c>
      <c r="O80" s="18">
        <v>0</v>
      </c>
      <c r="P80" s="18">
        <v>0</v>
      </c>
      <c r="Q80" s="18">
        <v>0</v>
      </c>
      <c r="R80" s="18">
        <v>0</v>
      </c>
      <c r="S80" s="22">
        <f>SUM(E80,L80)</f>
        <v>0</v>
      </c>
      <c r="T80" s="22">
        <f t="shared" si="16"/>
        <v>0</v>
      </c>
      <c r="U80" s="22">
        <f t="shared" si="17"/>
        <v>0</v>
      </c>
      <c r="V80" s="22">
        <f t="shared" si="18"/>
        <v>0</v>
      </c>
      <c r="W80" s="22">
        <f t="shared" si="19"/>
        <v>0</v>
      </c>
      <c r="X80" s="22">
        <f t="shared" si="20"/>
        <v>0</v>
      </c>
      <c r="Y80" s="22">
        <f t="shared" si="21"/>
        <v>0</v>
      </c>
      <c r="Z80" s="23" t="str">
        <f>IF(AND(S80&gt;=91,S80&lt;=100),"A+",IF(AND(S80&gt;=81,S80&lt;=90),"A",IF(AND(S80&gt;=71,S80&lt;=80),"B+",IF(AND(S80&gt;=61,S80&lt;=70),"B",IF(AND(S80&gt;=51,S80&lt;=60),"C+",IF(AND(S80&gt;=45,S80&lt;=50),"C",IF(AND(S80&gt;=40,S80&lt;=44),"D","F")))))))</f>
        <v>F</v>
      </c>
      <c r="AA80" s="23" t="str">
        <f t="shared" si="22"/>
        <v>F</v>
      </c>
      <c r="AB80" s="23" t="str">
        <f t="shared" si="23"/>
        <v>F</v>
      </c>
      <c r="AC80" s="23" t="str">
        <f t="shared" si="24"/>
        <v>F</v>
      </c>
      <c r="AD80" s="23" t="str">
        <f t="shared" si="25"/>
        <v>F</v>
      </c>
      <c r="AE80" s="23" t="str">
        <f t="shared" si="26"/>
        <v>F</v>
      </c>
      <c r="AF80" s="23" t="str">
        <f t="shared" si="27"/>
        <v>F</v>
      </c>
      <c r="AG80" s="25">
        <f t="shared" si="28"/>
        <v>0</v>
      </c>
      <c r="AH80" s="25">
        <f t="shared" si="28"/>
        <v>0</v>
      </c>
      <c r="AI80" s="25">
        <f t="shared" si="28"/>
        <v>0</v>
      </c>
      <c r="AJ80" s="25">
        <f t="shared" si="28"/>
        <v>0</v>
      </c>
      <c r="AK80" s="25">
        <f t="shared" si="28"/>
        <v>0</v>
      </c>
      <c r="AL80" s="25">
        <f t="shared" si="28"/>
        <v>0</v>
      </c>
      <c r="AM80" s="25">
        <f t="shared" si="28"/>
        <v>0</v>
      </c>
      <c r="AN80" s="26">
        <f>((AG80*'ALL-COURSE-GRADE'!$B$10)+('ALL COURSE SEM-I'!AH80*'ALL-COURSE-GRADE'!$C$10)+('ALL COURSE SEM-I'!AI80*'ALL-COURSE-GRADE'!$D$10)+('ALL COURSE SEM-I'!AJ80*'ALL-COURSE-GRADE'!$E$10)+('ALL COURSE SEM-I'!AK80*'ALL-COURSE-GRADE'!$F$10)+('ALL COURSE SEM-I'!AL80*'ALL-COURSE-GRADE'!$G$10)+('ALL COURSE SEM-I'!AM80*'ALL-COURSE-GRADE'!$H$10))/'ALL-COURSE-GRADE'!$I$10</f>
        <v>0</v>
      </c>
    </row>
    <row r="81" spans="1:40">
      <c r="A81" s="13">
        <v>70</v>
      </c>
      <c r="B81" s="13">
        <f>'STUDENT-LIST'!B98</f>
        <v>0</v>
      </c>
      <c r="C81" s="14">
        <f>'STUDENT-LIST'!C98</f>
        <v>0</v>
      </c>
      <c r="D81" s="13">
        <v>1</v>
      </c>
      <c r="E81" s="15">
        <v>0</v>
      </c>
      <c r="F81" s="15">
        <v>0</v>
      </c>
      <c r="G81" s="15">
        <v>0</v>
      </c>
      <c r="H81" s="15">
        <v>0</v>
      </c>
      <c r="I81" s="15">
        <v>0</v>
      </c>
      <c r="J81" s="15">
        <v>0</v>
      </c>
      <c r="K81" s="15">
        <v>0</v>
      </c>
      <c r="L81" s="18">
        <v>0</v>
      </c>
      <c r="M81" s="18">
        <v>0</v>
      </c>
      <c r="N81" s="18">
        <v>0</v>
      </c>
      <c r="O81" s="18">
        <v>0</v>
      </c>
      <c r="P81" s="18">
        <v>0</v>
      </c>
      <c r="Q81" s="18">
        <v>0</v>
      </c>
      <c r="R81" s="18">
        <v>0</v>
      </c>
      <c r="S81" s="22">
        <f>SUM(E81,L81)</f>
        <v>0</v>
      </c>
      <c r="T81" s="22">
        <f t="shared" si="16"/>
        <v>0</v>
      </c>
      <c r="U81" s="22">
        <f t="shared" si="17"/>
        <v>0</v>
      </c>
      <c r="V81" s="22">
        <f t="shared" si="18"/>
        <v>0</v>
      </c>
      <c r="W81" s="22">
        <f t="shared" si="19"/>
        <v>0</v>
      </c>
      <c r="X81" s="22">
        <f t="shared" si="20"/>
        <v>0</v>
      </c>
      <c r="Y81" s="22">
        <f t="shared" si="21"/>
        <v>0</v>
      </c>
      <c r="Z81" s="23" t="str">
        <f>IF(AND(S81&gt;=91,S81&lt;=100),"A+",IF(AND(S81&gt;=81,S81&lt;=90),"A",IF(AND(S81&gt;=71,S81&lt;=80),"B+",IF(AND(S81&gt;=61,S81&lt;=70),"B",IF(AND(S81&gt;=51,S81&lt;=60),"C+",IF(AND(S81&gt;=45,S81&lt;=50),"C",IF(AND(S81&gt;=40,S81&lt;=44),"D","F")))))))</f>
        <v>F</v>
      </c>
      <c r="AA81" s="23" t="str">
        <f t="shared" si="22"/>
        <v>F</v>
      </c>
      <c r="AB81" s="23" t="str">
        <f t="shared" si="23"/>
        <v>F</v>
      </c>
      <c r="AC81" s="23" t="str">
        <f t="shared" si="24"/>
        <v>F</v>
      </c>
      <c r="AD81" s="23" t="str">
        <f t="shared" si="25"/>
        <v>F</v>
      </c>
      <c r="AE81" s="23" t="str">
        <f t="shared" si="26"/>
        <v>F</v>
      </c>
      <c r="AF81" s="23" t="str">
        <f t="shared" si="27"/>
        <v>F</v>
      </c>
      <c r="AG81" s="25">
        <f t="shared" si="28"/>
        <v>0</v>
      </c>
      <c r="AH81" s="25">
        <f t="shared" si="28"/>
        <v>0</v>
      </c>
      <c r="AI81" s="25">
        <f t="shared" si="28"/>
        <v>0</v>
      </c>
      <c r="AJ81" s="25">
        <f t="shared" si="28"/>
        <v>0</v>
      </c>
      <c r="AK81" s="25">
        <f t="shared" si="28"/>
        <v>0</v>
      </c>
      <c r="AL81" s="25">
        <f t="shared" si="28"/>
        <v>0</v>
      </c>
      <c r="AM81" s="25">
        <f t="shared" si="28"/>
        <v>0</v>
      </c>
      <c r="AN81" s="26">
        <f>((AG81*'ALL-COURSE-GRADE'!$B$10)+('ALL COURSE SEM-I'!AH81*'ALL-COURSE-GRADE'!$C$10)+('ALL COURSE SEM-I'!AI81*'ALL-COURSE-GRADE'!$D$10)+('ALL COURSE SEM-I'!AJ81*'ALL-COURSE-GRADE'!$E$10)+('ALL COURSE SEM-I'!AK81*'ALL-COURSE-GRADE'!$F$10)+('ALL COURSE SEM-I'!AL81*'ALL-COURSE-GRADE'!$G$10)+('ALL COURSE SEM-I'!AM81*'ALL-COURSE-GRADE'!$H$10))/'ALL-COURSE-GRADE'!$I$10</f>
        <v>0</v>
      </c>
    </row>
    <row r="82" spans="1:40">
      <c r="A82" s="13"/>
      <c r="B82" s="13"/>
      <c r="C82" s="14"/>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row>
    <row r="83" spans="1:40" s="1" customFormat="1" ht="12.75" customHeight="1">
      <c r="A83" s="394" t="s">
        <v>275</v>
      </c>
      <c r="B83" s="394"/>
      <c r="C83" s="394"/>
      <c r="D83" s="5" t="s">
        <v>222</v>
      </c>
      <c r="E83" s="27">
        <f t="shared" ref="E83:R83" si="29">AVERAGE(E12:E81)</f>
        <v>0.14285714285714299</v>
      </c>
      <c r="F83" s="27">
        <f t="shared" si="29"/>
        <v>0.14285714285714299</v>
      </c>
      <c r="G83" s="27">
        <f t="shared" si="29"/>
        <v>0.14285714285714299</v>
      </c>
      <c r="H83" s="27">
        <f t="shared" si="29"/>
        <v>0.14285714285714299</v>
      </c>
      <c r="I83" s="27">
        <f t="shared" si="29"/>
        <v>0.14285714285714299</v>
      </c>
      <c r="J83" s="27">
        <f t="shared" si="29"/>
        <v>0.14285714285714299</v>
      </c>
      <c r="K83" s="27">
        <f t="shared" si="29"/>
        <v>0.14285714285714299</v>
      </c>
      <c r="L83" s="27">
        <f t="shared" si="29"/>
        <v>0.42857142857142899</v>
      </c>
      <c r="M83" s="27">
        <f t="shared" si="29"/>
        <v>0.57142857142857095</v>
      </c>
      <c r="N83" s="27">
        <f t="shared" si="29"/>
        <v>0.71428571428571397</v>
      </c>
      <c r="O83" s="27">
        <f t="shared" si="29"/>
        <v>0.85714285714285698</v>
      </c>
      <c r="P83" s="27">
        <f t="shared" si="29"/>
        <v>1</v>
      </c>
      <c r="Q83" s="27">
        <f t="shared" si="29"/>
        <v>1.1428571428571399</v>
      </c>
      <c r="R83" s="27">
        <f t="shared" si="29"/>
        <v>1.28571428571429</v>
      </c>
      <c r="S83" s="27">
        <f t="shared" ref="S83:Y83" si="30">AVERAGE(S12:S81)</f>
        <v>0.57142857142857095</v>
      </c>
      <c r="T83" s="27">
        <f t="shared" si="30"/>
        <v>0.71428571428571397</v>
      </c>
      <c r="U83" s="27">
        <f t="shared" si="30"/>
        <v>0.85714285714285698</v>
      </c>
      <c r="V83" s="27">
        <f t="shared" si="30"/>
        <v>1</v>
      </c>
      <c r="W83" s="27">
        <f t="shared" si="30"/>
        <v>1.1428571428571399</v>
      </c>
      <c r="X83" s="27">
        <f t="shared" si="30"/>
        <v>1.28571428571429</v>
      </c>
      <c r="Y83" s="27">
        <f t="shared" si="30"/>
        <v>1.4285714285714299</v>
      </c>
      <c r="Z83" s="27"/>
      <c r="AA83" s="27"/>
      <c r="AB83" s="27"/>
      <c r="AC83" s="27"/>
      <c r="AD83" s="27"/>
      <c r="AE83" s="27"/>
      <c r="AF83" s="27"/>
      <c r="AG83" s="27"/>
      <c r="AH83" s="27"/>
      <c r="AI83" s="27"/>
      <c r="AJ83" s="27"/>
      <c r="AK83" s="27"/>
      <c r="AL83" s="27"/>
      <c r="AM83" s="27"/>
    </row>
    <row r="84" spans="1:40" s="1" customFormat="1" ht="12.75" customHeight="1">
      <c r="A84" s="394" t="s">
        <v>276</v>
      </c>
      <c r="B84" s="394"/>
      <c r="C84" s="394"/>
      <c r="D84" s="5" t="s">
        <v>222</v>
      </c>
      <c r="E84" s="5" t="str">
        <f t="shared" ref="E84:R84" si="31">IF((COUNTIF(E12:E81,"&gt;="&amp;E11)&gt;=$C$6*0.6),IF((COUNTIF(E12:E81,"&gt;="&amp;E11)&lt;$C$6*0.7),COUNTIF(E12:E81,"&gt;="&amp;E11),""),"")</f>
        <v/>
      </c>
      <c r="F84" s="5" t="str">
        <f t="shared" si="31"/>
        <v/>
      </c>
      <c r="G84" s="5" t="str">
        <f t="shared" si="31"/>
        <v/>
      </c>
      <c r="H84" s="5" t="str">
        <f t="shared" si="31"/>
        <v/>
      </c>
      <c r="I84" s="5" t="str">
        <f t="shared" si="31"/>
        <v/>
      </c>
      <c r="J84" s="5" t="str">
        <f t="shared" si="31"/>
        <v/>
      </c>
      <c r="K84" s="5" t="str">
        <f t="shared" si="31"/>
        <v/>
      </c>
      <c r="L84" s="5" t="str">
        <f t="shared" si="31"/>
        <v/>
      </c>
      <c r="M84" s="5" t="str">
        <f t="shared" si="31"/>
        <v/>
      </c>
      <c r="N84" s="5" t="str">
        <f t="shared" si="31"/>
        <v/>
      </c>
      <c r="O84" s="5" t="str">
        <f t="shared" si="31"/>
        <v/>
      </c>
      <c r="P84" s="5" t="str">
        <f t="shared" si="31"/>
        <v/>
      </c>
      <c r="Q84" s="5" t="str">
        <f t="shared" si="31"/>
        <v/>
      </c>
      <c r="R84" s="5" t="str">
        <f t="shared" si="31"/>
        <v/>
      </c>
      <c r="S84" s="5" t="str">
        <f t="shared" ref="S84:Y84" si="32">IF((COUNTIF(S12:S81,"&gt;="&amp;S11)&gt;=$C$6*0.6),IF((COUNTIF(S12:S81,"&gt;="&amp;S11)&lt;$C$6*0.7),COUNTIF(S12:S81,"&gt;="&amp;S11),""),"")</f>
        <v/>
      </c>
      <c r="T84" s="5" t="str">
        <f t="shared" si="32"/>
        <v/>
      </c>
      <c r="U84" s="5" t="str">
        <f t="shared" si="32"/>
        <v/>
      </c>
      <c r="V84" s="5" t="str">
        <f t="shared" si="32"/>
        <v/>
      </c>
      <c r="W84" s="5" t="str">
        <f t="shared" si="32"/>
        <v/>
      </c>
      <c r="X84" s="5" t="str">
        <f t="shared" si="32"/>
        <v/>
      </c>
      <c r="Y84" s="5" t="str">
        <f t="shared" si="32"/>
        <v/>
      </c>
      <c r="Z84" s="5"/>
      <c r="AA84" s="5"/>
      <c r="AB84" s="5"/>
      <c r="AC84" s="5"/>
      <c r="AD84" s="5"/>
      <c r="AE84" s="5"/>
      <c r="AF84" s="5"/>
      <c r="AG84" s="5"/>
      <c r="AH84" s="5"/>
      <c r="AI84" s="5"/>
      <c r="AJ84" s="5"/>
      <c r="AK84" s="5"/>
      <c r="AL84" s="5"/>
      <c r="AM84" s="5"/>
    </row>
    <row r="85" spans="1:40" s="1" customFormat="1" ht="12.75" customHeight="1">
      <c r="A85" s="394" t="s">
        <v>277</v>
      </c>
      <c r="B85" s="394"/>
      <c r="C85" s="394"/>
      <c r="D85" s="5" t="s">
        <v>222</v>
      </c>
      <c r="E85" s="5" t="str">
        <f t="shared" ref="E85:R85" si="33">IF((COUNTIF(E12:E81,"&gt;="&amp;E11)&gt;=$C$6*0.7),IF((COUNTIF(E12:E81,"&gt;="&amp;E11)&lt;$C$6*0.8),COUNTIF(E12:E81,"&gt;="&amp;E11),""),"")</f>
        <v/>
      </c>
      <c r="F85" s="5" t="str">
        <f t="shared" si="33"/>
        <v/>
      </c>
      <c r="G85" s="5" t="str">
        <f t="shared" si="33"/>
        <v/>
      </c>
      <c r="H85" s="5" t="str">
        <f t="shared" si="33"/>
        <v/>
      </c>
      <c r="I85" s="5" t="str">
        <f t="shared" si="33"/>
        <v/>
      </c>
      <c r="J85" s="5" t="str">
        <f t="shared" si="33"/>
        <v/>
      </c>
      <c r="K85" s="5" t="str">
        <f t="shared" si="33"/>
        <v/>
      </c>
      <c r="L85" s="5" t="str">
        <f t="shared" si="33"/>
        <v/>
      </c>
      <c r="M85" s="5" t="str">
        <f t="shared" si="33"/>
        <v/>
      </c>
      <c r="N85" s="5" t="str">
        <f t="shared" si="33"/>
        <v/>
      </c>
      <c r="O85" s="5" t="str">
        <f t="shared" si="33"/>
        <v/>
      </c>
      <c r="P85" s="5" t="str">
        <f t="shared" si="33"/>
        <v/>
      </c>
      <c r="Q85" s="5" t="str">
        <f t="shared" si="33"/>
        <v/>
      </c>
      <c r="R85" s="5" t="str">
        <f t="shared" si="33"/>
        <v/>
      </c>
      <c r="S85" s="5" t="str">
        <f t="shared" ref="S85:Y85" si="34">IF((COUNTIF(S12:S81,"&gt;="&amp;S11)&gt;=$C$6*0.7),IF((COUNTIF(S12:S81,"&gt;="&amp;S11)&lt;$C$6*0.8),COUNTIF(S12:S81,"&gt;="&amp;S11),""),"")</f>
        <v/>
      </c>
      <c r="T85" s="5" t="str">
        <f t="shared" si="34"/>
        <v/>
      </c>
      <c r="U85" s="5" t="str">
        <f t="shared" si="34"/>
        <v/>
      </c>
      <c r="V85" s="5" t="str">
        <f t="shared" si="34"/>
        <v/>
      </c>
      <c r="W85" s="5" t="str">
        <f t="shared" si="34"/>
        <v/>
      </c>
      <c r="X85" s="5" t="str">
        <f t="shared" si="34"/>
        <v/>
      </c>
      <c r="Y85" s="5" t="str">
        <f t="shared" si="34"/>
        <v/>
      </c>
      <c r="Z85" s="5"/>
      <c r="AA85" s="5"/>
      <c r="AB85" s="5"/>
      <c r="AC85" s="5"/>
      <c r="AD85" s="5"/>
      <c r="AE85" s="5"/>
      <c r="AF85" s="5"/>
      <c r="AG85" s="5"/>
      <c r="AH85" s="5"/>
      <c r="AI85" s="5"/>
      <c r="AJ85" s="5"/>
      <c r="AK85" s="5"/>
      <c r="AL85" s="5"/>
      <c r="AM85" s="5"/>
    </row>
    <row r="86" spans="1:40" s="1" customFormat="1" ht="12.75" customHeight="1">
      <c r="A86" s="394" t="s">
        <v>278</v>
      </c>
      <c r="B86" s="394"/>
      <c r="C86" s="394"/>
      <c r="D86" s="5" t="s">
        <v>222</v>
      </c>
      <c r="E86" s="5" t="str">
        <f t="shared" ref="E86:R86" si="35">IF((COUNTIF(E12:E81,"&gt;="&amp;E11)&gt;=$C$6*0.8),COUNTIF(E12:E81,"&gt;="&amp;E11),"")</f>
        <v/>
      </c>
      <c r="F86" s="5" t="str">
        <f t="shared" si="35"/>
        <v/>
      </c>
      <c r="G86" s="5" t="str">
        <f t="shared" si="35"/>
        <v/>
      </c>
      <c r="H86" s="5" t="str">
        <f t="shared" si="35"/>
        <v/>
      </c>
      <c r="I86" s="5" t="str">
        <f t="shared" si="35"/>
        <v/>
      </c>
      <c r="J86" s="5" t="str">
        <f t="shared" si="35"/>
        <v/>
      </c>
      <c r="K86" s="5" t="str">
        <f t="shared" si="35"/>
        <v/>
      </c>
      <c r="L86" s="5" t="str">
        <f t="shared" si="35"/>
        <v/>
      </c>
      <c r="M86" s="5" t="str">
        <f t="shared" si="35"/>
        <v/>
      </c>
      <c r="N86" s="5" t="str">
        <f t="shared" si="35"/>
        <v/>
      </c>
      <c r="O86" s="5" t="str">
        <f t="shared" si="35"/>
        <v/>
      </c>
      <c r="P86" s="5" t="str">
        <f t="shared" si="35"/>
        <v/>
      </c>
      <c r="Q86" s="5" t="str">
        <f t="shared" si="35"/>
        <v/>
      </c>
      <c r="R86" s="5" t="str">
        <f t="shared" si="35"/>
        <v/>
      </c>
      <c r="S86" s="5" t="str">
        <f t="shared" ref="S86:Y86" si="36">IF((COUNTIF(S12:S81,"&gt;="&amp;S11)&gt;=$C$6*0.8),COUNTIF(S12:S81,"&gt;="&amp;S11),"")</f>
        <v/>
      </c>
      <c r="T86" s="5" t="str">
        <f t="shared" si="36"/>
        <v/>
      </c>
      <c r="U86" s="5" t="str">
        <f t="shared" si="36"/>
        <v/>
      </c>
      <c r="V86" s="5" t="str">
        <f t="shared" si="36"/>
        <v/>
      </c>
      <c r="W86" s="5" t="str">
        <f t="shared" si="36"/>
        <v/>
      </c>
      <c r="X86" s="5" t="str">
        <f t="shared" si="36"/>
        <v/>
      </c>
      <c r="Y86" s="5" t="str">
        <f t="shared" si="36"/>
        <v/>
      </c>
      <c r="Z86" s="5"/>
      <c r="AA86" s="5"/>
      <c r="AB86" s="5"/>
      <c r="AC86" s="5"/>
      <c r="AD86" s="5"/>
      <c r="AE86" s="5"/>
      <c r="AF86" s="5"/>
      <c r="AG86" s="5"/>
      <c r="AH86" s="5"/>
      <c r="AI86" s="5"/>
      <c r="AJ86" s="5"/>
      <c r="AK86" s="5"/>
      <c r="AL86" s="5"/>
      <c r="AM86" s="5"/>
    </row>
    <row r="87" spans="1:40" s="1" customFormat="1" ht="12.75" customHeight="1">
      <c r="A87" s="394" t="s">
        <v>279</v>
      </c>
      <c r="B87" s="394"/>
      <c r="C87" s="394"/>
      <c r="D87" s="5" t="s">
        <v>222</v>
      </c>
      <c r="E87" s="28">
        <f t="shared" ref="E87:R87" si="37">IF(E84&lt;&gt;"",1,IF(E85&lt;&gt;"",2,IF(E86&lt;&gt;"",3,0)))</f>
        <v>0</v>
      </c>
      <c r="F87" s="28">
        <f t="shared" si="37"/>
        <v>0</v>
      </c>
      <c r="G87" s="28">
        <f t="shared" si="37"/>
        <v>0</v>
      </c>
      <c r="H87" s="28">
        <f t="shared" si="37"/>
        <v>0</v>
      </c>
      <c r="I87" s="28">
        <f t="shared" si="37"/>
        <v>0</v>
      </c>
      <c r="J87" s="28">
        <f t="shared" si="37"/>
        <v>0</v>
      </c>
      <c r="K87" s="28">
        <f t="shared" si="37"/>
        <v>0</v>
      </c>
      <c r="L87" s="28">
        <f t="shared" si="37"/>
        <v>0</v>
      </c>
      <c r="M87" s="28">
        <f t="shared" si="37"/>
        <v>0</v>
      </c>
      <c r="N87" s="28">
        <f t="shared" si="37"/>
        <v>0</v>
      </c>
      <c r="O87" s="28">
        <f t="shared" si="37"/>
        <v>0</v>
      </c>
      <c r="P87" s="28">
        <f t="shared" si="37"/>
        <v>0</v>
      </c>
      <c r="Q87" s="28">
        <f t="shared" si="37"/>
        <v>0</v>
      </c>
      <c r="R87" s="28">
        <f t="shared" si="37"/>
        <v>0</v>
      </c>
      <c r="S87" s="28">
        <f t="shared" ref="S87:Y87" si="38">IF(S84&lt;&gt;"",1,IF(S85&lt;&gt;"",2,IF(S86&lt;&gt;"",3,0)))</f>
        <v>0</v>
      </c>
      <c r="T87" s="28">
        <f t="shared" si="38"/>
        <v>0</v>
      </c>
      <c r="U87" s="28">
        <f t="shared" si="38"/>
        <v>0</v>
      </c>
      <c r="V87" s="28">
        <f t="shared" si="38"/>
        <v>0</v>
      </c>
      <c r="W87" s="28">
        <f t="shared" si="38"/>
        <v>0</v>
      </c>
      <c r="X87" s="28">
        <f t="shared" si="38"/>
        <v>0</v>
      </c>
      <c r="Y87" s="28">
        <f t="shared" si="38"/>
        <v>0</v>
      </c>
      <c r="Z87" s="5"/>
      <c r="AA87" s="5"/>
      <c r="AB87" s="5"/>
      <c r="AC87" s="5"/>
      <c r="AD87" s="5"/>
      <c r="AE87" s="5"/>
      <c r="AF87" s="5"/>
      <c r="AG87" s="5"/>
      <c r="AH87" s="5"/>
      <c r="AI87" s="5"/>
      <c r="AJ87" s="5"/>
      <c r="AK87" s="5"/>
      <c r="AL87" s="5"/>
      <c r="AM87" s="5"/>
    </row>
    <row r="88" spans="1:40" s="1" customFormat="1" ht="14.85" customHeight="1">
      <c r="A88" s="395"/>
      <c r="B88" s="395"/>
      <c r="C88" s="395"/>
      <c r="D88" s="5"/>
      <c r="E88" s="28" t="str">
        <f t="shared" ref="E88:R88" si="39">IF(E87=0,"Z",IF(E87=1,"L",IF(E87=2,"M","H")))</f>
        <v>Z</v>
      </c>
      <c r="F88" s="28" t="str">
        <f t="shared" si="39"/>
        <v>Z</v>
      </c>
      <c r="G88" s="28" t="str">
        <f t="shared" si="39"/>
        <v>Z</v>
      </c>
      <c r="H88" s="28" t="str">
        <f t="shared" si="39"/>
        <v>Z</v>
      </c>
      <c r="I88" s="28" t="str">
        <f t="shared" si="39"/>
        <v>Z</v>
      </c>
      <c r="J88" s="28" t="str">
        <f t="shared" si="39"/>
        <v>Z</v>
      </c>
      <c r="K88" s="28" t="str">
        <f t="shared" si="39"/>
        <v>Z</v>
      </c>
      <c r="L88" s="28" t="str">
        <f t="shared" si="39"/>
        <v>Z</v>
      </c>
      <c r="M88" s="28" t="str">
        <f t="shared" si="39"/>
        <v>Z</v>
      </c>
      <c r="N88" s="28" t="str">
        <f t="shared" si="39"/>
        <v>Z</v>
      </c>
      <c r="O88" s="28" t="str">
        <f t="shared" si="39"/>
        <v>Z</v>
      </c>
      <c r="P88" s="28" t="str">
        <f t="shared" si="39"/>
        <v>Z</v>
      </c>
      <c r="Q88" s="28" t="str">
        <f t="shared" si="39"/>
        <v>Z</v>
      </c>
      <c r="R88" s="28" t="str">
        <f t="shared" si="39"/>
        <v>Z</v>
      </c>
      <c r="S88" s="28" t="str">
        <f t="shared" ref="S88:Y88" si="40">IF(S87=0,"Z",IF(S87=1,"L",IF(S87=2,"M","H")))</f>
        <v>Z</v>
      </c>
      <c r="T88" s="28" t="str">
        <f t="shared" si="40"/>
        <v>Z</v>
      </c>
      <c r="U88" s="28" t="str">
        <f t="shared" si="40"/>
        <v>Z</v>
      </c>
      <c r="V88" s="28" t="str">
        <f t="shared" si="40"/>
        <v>Z</v>
      </c>
      <c r="W88" s="28" t="str">
        <f t="shared" si="40"/>
        <v>Z</v>
      </c>
      <c r="X88" s="28" t="str">
        <f t="shared" si="40"/>
        <v>Z</v>
      </c>
      <c r="Y88" s="28" t="str">
        <f t="shared" si="40"/>
        <v>Z</v>
      </c>
      <c r="Z88" s="5"/>
      <c r="AA88" s="5"/>
      <c r="AB88" s="5"/>
      <c r="AC88" s="5"/>
      <c r="AD88" s="5"/>
      <c r="AE88" s="5"/>
      <c r="AF88" s="5"/>
      <c r="AG88" s="5"/>
      <c r="AH88" s="5"/>
      <c r="AI88" s="5"/>
      <c r="AJ88" s="5"/>
      <c r="AK88" s="5"/>
      <c r="AL88" s="5"/>
      <c r="AM88" s="5"/>
    </row>
    <row r="89" spans="1:40" s="1" customFormat="1" ht="32.25" customHeight="1">
      <c r="A89" s="394" t="s">
        <v>601</v>
      </c>
      <c r="B89" s="394"/>
      <c r="C89" s="394"/>
      <c r="D89" s="5"/>
      <c r="E89" s="29">
        <f t="shared" ref="E89:K89" si="41">0.6*E87+0.4*L87</f>
        <v>0</v>
      </c>
      <c r="F89" s="29">
        <f t="shared" si="41"/>
        <v>0</v>
      </c>
      <c r="G89" s="29">
        <f t="shared" si="41"/>
        <v>0</v>
      </c>
      <c r="H89" s="29">
        <f t="shared" si="41"/>
        <v>0</v>
      </c>
      <c r="I89" s="29">
        <f t="shared" si="41"/>
        <v>0</v>
      </c>
      <c r="J89" s="29">
        <f t="shared" si="41"/>
        <v>0</v>
      </c>
      <c r="K89" s="29">
        <f t="shared" si="41"/>
        <v>0</v>
      </c>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40" s="1" customFormat="1">
      <c r="A90" s="5"/>
      <c r="B90" s="5"/>
      <c r="C90" s="7"/>
      <c r="D90" s="5"/>
      <c r="E90" s="30">
        <f t="shared" ref="E90:K90" si="42">IF(((E89*100)/3)&gt;=80,3,IF(((E89*100)/3)&gt;=70,2,IF(((E89*100)/3)&gt;=60,1,0)))</f>
        <v>0</v>
      </c>
      <c r="F90" s="30">
        <f t="shared" si="42"/>
        <v>0</v>
      </c>
      <c r="G90" s="30">
        <f t="shared" si="42"/>
        <v>0</v>
      </c>
      <c r="H90" s="30">
        <f t="shared" si="42"/>
        <v>0</v>
      </c>
      <c r="I90" s="30">
        <f t="shared" si="42"/>
        <v>0</v>
      </c>
      <c r="J90" s="30">
        <f t="shared" si="42"/>
        <v>0</v>
      </c>
      <c r="K90" s="30">
        <f t="shared" si="42"/>
        <v>0</v>
      </c>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40">
      <c r="A91" s="13"/>
      <c r="B91" s="13"/>
      <c r="C91" s="31"/>
      <c r="D91" s="13"/>
      <c r="E91" s="32" t="str">
        <f t="shared" ref="E91:K91" si="43">IF(E90=0,"Z",IF(E90=1,"L",IF(E90=2,"M","H")))</f>
        <v>Z</v>
      </c>
      <c r="F91" s="32" t="str">
        <f t="shared" si="43"/>
        <v>Z</v>
      </c>
      <c r="G91" s="32" t="str">
        <f t="shared" si="43"/>
        <v>Z</v>
      </c>
      <c r="H91" s="32" t="str">
        <f t="shared" si="43"/>
        <v>Z</v>
      </c>
      <c r="I91" s="32" t="str">
        <f t="shared" si="43"/>
        <v>Z</v>
      </c>
      <c r="J91" s="32" t="str">
        <f t="shared" si="43"/>
        <v>Z</v>
      </c>
      <c r="K91" s="32" t="str">
        <f t="shared" si="43"/>
        <v>Z</v>
      </c>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row>
    <row r="92" spans="1:40" s="1" customFormat="1" ht="12.75" customHeight="1">
      <c r="A92" s="394" t="s">
        <v>602</v>
      </c>
      <c r="B92" s="394"/>
      <c r="C92" s="394"/>
      <c r="D92" s="5"/>
      <c r="E92" s="33">
        <f>SUM(E90:K90)/B103</f>
        <v>0</v>
      </c>
      <c r="F92" s="34">
        <f>IF(((E92*100)/3)&gt;=80,3,IF(((E92*100)/3)&gt;=70,2,IF(((E92*100)/3)&gt;=60,1,0)))</f>
        <v>0</v>
      </c>
      <c r="G92" s="35" t="str">
        <f>IF(F92=0,"Z",IF(F92=1,"L",IF(F92=2,"M","H")))</f>
        <v>Z</v>
      </c>
      <c r="H92" s="5"/>
      <c r="I92" s="5"/>
      <c r="J92" s="5"/>
      <c r="K92" s="5"/>
      <c r="L92" s="5"/>
      <c r="M92" s="5"/>
      <c r="N92" s="5"/>
      <c r="O92" s="5"/>
      <c r="P92" s="48"/>
      <c r="Q92" s="48"/>
      <c r="R92" s="48"/>
      <c r="S92" s="5"/>
      <c r="T92" s="5"/>
      <c r="U92" s="5"/>
      <c r="V92" s="5"/>
      <c r="W92" s="48"/>
      <c r="X92" s="48"/>
      <c r="Y92" s="48"/>
      <c r="Z92" s="5"/>
      <c r="AA92" s="5"/>
      <c r="AB92" s="5"/>
      <c r="AC92" s="5"/>
      <c r="AD92" s="48"/>
      <c r="AE92" s="48"/>
      <c r="AF92" s="48"/>
      <c r="AG92" s="5"/>
      <c r="AH92" s="5"/>
      <c r="AI92" s="5"/>
      <c r="AJ92" s="5"/>
      <c r="AK92" s="48"/>
      <c r="AL92" s="48"/>
      <c r="AM92" s="48"/>
    </row>
    <row r="93" spans="1:40" s="1" customFormat="1">
      <c r="A93" s="36"/>
      <c r="B93" s="36"/>
      <c r="C93" s="37"/>
      <c r="D93" s="38"/>
      <c r="E93" s="38"/>
      <c r="F93" s="38"/>
      <c r="G93" s="38"/>
      <c r="H93" s="38"/>
      <c r="I93" s="38"/>
      <c r="J93" s="38"/>
      <c r="K93" s="38"/>
      <c r="L93" s="38"/>
      <c r="M93" s="38"/>
      <c r="N93" s="38"/>
      <c r="O93" s="38"/>
      <c r="P93" s="38"/>
      <c r="Q93" s="49"/>
      <c r="R93" s="49"/>
      <c r="S93" s="38"/>
      <c r="T93" s="38"/>
      <c r="U93" s="38"/>
      <c r="V93" s="38"/>
      <c r="W93" s="38"/>
      <c r="X93" s="49"/>
      <c r="Y93" s="49"/>
      <c r="Z93" s="38"/>
      <c r="AA93" s="38"/>
      <c r="AB93" s="38"/>
      <c r="AC93" s="38"/>
      <c r="AD93" s="38"/>
      <c r="AE93" s="49"/>
      <c r="AF93" s="49"/>
      <c r="AG93" s="38"/>
      <c r="AH93" s="38"/>
      <c r="AI93" s="38"/>
      <c r="AJ93" s="38"/>
      <c r="AK93" s="38"/>
      <c r="AL93" s="49"/>
      <c r="AM93" s="49"/>
    </row>
    <row r="94" spans="1:40" s="1" customFormat="1" ht="17.100000000000001" customHeight="1">
      <c r="C94" s="39"/>
      <c r="Q94" s="50"/>
      <c r="R94" s="50"/>
      <c r="X94" s="50"/>
      <c r="Y94" s="50"/>
      <c r="AE94" s="50"/>
      <c r="AF94" s="50"/>
      <c r="AL94" s="50"/>
      <c r="AM94" s="50"/>
    </row>
    <row r="95" spans="1:40" ht="17.100000000000001" customHeight="1">
      <c r="B95" s="40" t="s">
        <v>603</v>
      </c>
      <c r="C95" s="1" t="s">
        <v>604</v>
      </c>
      <c r="D95" s="1" t="s">
        <v>506</v>
      </c>
      <c r="E95" s="1" t="s">
        <v>605</v>
      </c>
      <c r="F95" s="1" t="s">
        <v>606</v>
      </c>
      <c r="G95" s="1"/>
      <c r="H95" s="1"/>
      <c r="I95" s="1"/>
      <c r="J95" s="1"/>
      <c r="K95" s="1"/>
      <c r="L95" s="1"/>
      <c r="M95" s="1"/>
      <c r="N95" s="1"/>
      <c r="O95" s="1"/>
      <c r="P95" s="1"/>
      <c r="Q95" s="50"/>
      <c r="R95" s="50"/>
      <c r="S95" s="1"/>
      <c r="T95" s="1"/>
      <c r="U95" s="1"/>
      <c r="V95" s="1"/>
      <c r="W95" s="1"/>
      <c r="X95" s="50"/>
      <c r="Y95" s="50"/>
      <c r="Z95" s="1"/>
      <c r="AA95" s="1"/>
      <c r="AB95" s="1"/>
      <c r="AC95" s="1"/>
      <c r="AD95" s="1"/>
      <c r="AE95" s="50"/>
      <c r="AF95" s="50"/>
      <c r="AG95" s="1"/>
      <c r="AH95" s="1"/>
      <c r="AI95" s="1"/>
      <c r="AJ95" s="1"/>
      <c r="AK95" s="1"/>
      <c r="AL95" s="50"/>
      <c r="AM95" s="50"/>
    </row>
    <row r="96" spans="1:40" ht="28.5" customHeight="1">
      <c r="B96" s="41" t="s">
        <v>607</v>
      </c>
      <c r="C96" s="42"/>
      <c r="D96" s="43"/>
      <c r="E96" s="1"/>
      <c r="F96" s="1"/>
      <c r="G96" s="1"/>
      <c r="H96" s="1"/>
      <c r="I96" s="1"/>
      <c r="J96" s="1"/>
      <c r="K96" s="1"/>
      <c r="L96" s="1"/>
      <c r="M96" s="1"/>
      <c r="N96" s="1"/>
      <c r="O96" s="1"/>
      <c r="P96" s="1"/>
      <c r="S96" s="1"/>
      <c r="T96" s="1"/>
      <c r="U96" s="1"/>
      <c r="V96" s="1"/>
      <c r="W96" s="1"/>
      <c r="Z96" s="1"/>
      <c r="AA96" s="1"/>
      <c r="AB96" s="1"/>
      <c r="AC96" s="1"/>
      <c r="AD96" s="1"/>
      <c r="AG96" s="1"/>
      <c r="AH96" s="1"/>
      <c r="AI96" s="1"/>
      <c r="AJ96" s="1"/>
      <c r="AK96" s="1"/>
    </row>
    <row r="97" spans="1:4" ht="14.25">
      <c r="B97" s="41" t="s">
        <v>608</v>
      </c>
      <c r="C97" s="44"/>
      <c r="D97" s="45"/>
    </row>
    <row r="98" spans="1:4" ht="14.25">
      <c r="B98" s="41" t="s">
        <v>609</v>
      </c>
      <c r="C98" s="44"/>
      <c r="D98" s="45"/>
    </row>
    <row r="99" spans="1:4" ht="14.25">
      <c r="B99" s="41" t="s">
        <v>610</v>
      </c>
      <c r="C99" s="44"/>
      <c r="D99" s="45"/>
    </row>
    <row r="100" spans="1:4" ht="14.25">
      <c r="B100" s="41" t="s">
        <v>611</v>
      </c>
      <c r="C100" s="44"/>
      <c r="D100" s="45"/>
    </row>
    <row r="101" spans="1:4" ht="14.25">
      <c r="B101" s="41" t="s">
        <v>612</v>
      </c>
      <c r="C101" s="44"/>
      <c r="D101" s="45"/>
    </row>
    <row r="102" spans="1:4" ht="14.25">
      <c r="B102" s="41" t="s">
        <v>613</v>
      </c>
      <c r="C102" s="44"/>
      <c r="D102" s="45"/>
    </row>
    <row r="103" spans="1:4">
      <c r="A103" s="2" t="s">
        <v>57</v>
      </c>
      <c r="B103" s="46">
        <v>7</v>
      </c>
      <c r="D103" s="47">
        <f>SUM(D96:D102)</f>
        <v>0</v>
      </c>
    </row>
  </sheetData>
  <sheetProtection selectLockedCells="1" selectUnlockedCells="1"/>
  <mergeCells count="20">
    <mergeCell ref="A1:R1"/>
    <mergeCell ref="A2:R2"/>
    <mergeCell ref="A3:B3"/>
    <mergeCell ref="A4:B4"/>
    <mergeCell ref="A5:B5"/>
    <mergeCell ref="A6:B6"/>
    <mergeCell ref="A7:R7"/>
    <mergeCell ref="E8:K8"/>
    <mergeCell ref="L8:R8"/>
    <mergeCell ref="S8:Y8"/>
    <mergeCell ref="Z8:AF8"/>
    <mergeCell ref="AG8:AM8"/>
    <mergeCell ref="A83:C83"/>
    <mergeCell ref="A84:C84"/>
    <mergeCell ref="A85:C85"/>
    <mergeCell ref="A86:C86"/>
    <mergeCell ref="A87:C87"/>
    <mergeCell ref="A88:C88"/>
    <mergeCell ref="A89:C89"/>
    <mergeCell ref="A92:C92"/>
  </mergeCells>
  <dataValidations count="2">
    <dataValidation errorStyle="warning" allowBlank="1" sqref="AN7:IV7 D8:IV8 A88:XFD88 A89 D89:IV89 A92 D92:IV92 A93:XFD103 A90:XFD91 D83:IV87 A1:XFD6 A9:XFD82"/>
    <dataValidation allowBlank="1" sqref="A83:A87"/>
  </dataValidations>
  <pageMargins left="0.78749999999999998" right="0.78749999999999998" top="1.05277777777778" bottom="1.05277777777778" header="0.78749999999999998" footer="0.78749999999999998"/>
  <pageSetup paperSize="9" firstPageNumber="0" orientation="portrait" useFirstPageNumber="1" horizontalDpi="300" verticalDpi="300"/>
  <headerFooter alignWithMargins="0">
    <oddHeader>&amp;C&amp;"Times New Roman,Regular"&amp;12&amp;A</oddHeader>
    <oddFooter>&amp;C&amp;"Times New Roman,Regular"&amp;12Page &amp;P</oddFooter>
  </headerFooter>
  <ignoredErrors>
    <ignoredError sqref="AG12" formula="1"/>
  </ignoredErrors>
</worksheet>
</file>

<file path=xl/worksheets/sheet21.xml><?xml version="1.0" encoding="utf-8"?>
<worksheet xmlns="http://schemas.openxmlformats.org/spreadsheetml/2006/main" xmlns:r="http://schemas.openxmlformats.org/officeDocument/2006/relationships">
  <dimension ref="A1:IT103"/>
  <sheetViews>
    <sheetView topLeftCell="A4" zoomScale="70" zoomScaleNormal="70" workbookViewId="0">
      <selection activeCell="D12" sqref="D12:D81"/>
    </sheetView>
  </sheetViews>
  <sheetFormatPr defaultColWidth="11.5703125" defaultRowHeight="12.75"/>
  <cols>
    <col min="1" max="1" width="6.42578125" style="2" customWidth="1"/>
    <col min="2" max="2" width="13" style="2" customWidth="1"/>
    <col min="3" max="3" width="30.5703125" style="3" customWidth="1"/>
    <col min="4" max="4" width="8.42578125" style="2" customWidth="1"/>
    <col min="5" max="5" width="8.5703125" style="2" customWidth="1"/>
    <col min="6" max="11" width="9.140625" style="2" customWidth="1"/>
    <col min="12" max="16" width="7.5703125" style="2" customWidth="1"/>
    <col min="17" max="17" width="7.42578125" style="2" customWidth="1"/>
    <col min="18" max="18" width="7.140625" style="2" customWidth="1"/>
    <col min="19" max="39" width="8.5703125" style="2" customWidth="1"/>
    <col min="40" max="254" width="11.5703125" style="2"/>
    <col min="255" max="16384" width="11.5703125" style="4"/>
  </cols>
  <sheetData>
    <row r="1" spans="1:40" s="1" customFormat="1" ht="17.100000000000001" customHeight="1">
      <c r="A1" s="395" t="s">
        <v>305</v>
      </c>
      <c r="B1" s="395"/>
      <c r="C1" s="395"/>
      <c r="D1" s="395"/>
      <c r="E1" s="395"/>
      <c r="F1" s="395"/>
      <c r="G1" s="395"/>
      <c r="H1" s="395"/>
      <c r="I1" s="395"/>
      <c r="J1" s="395"/>
      <c r="K1" s="395"/>
      <c r="L1" s="395"/>
      <c r="M1" s="395"/>
      <c r="N1" s="395"/>
      <c r="O1" s="395"/>
      <c r="P1" s="395"/>
      <c r="Q1" s="395"/>
      <c r="R1" s="395"/>
      <c r="S1" s="19"/>
      <c r="Z1" s="19"/>
      <c r="AG1" s="19"/>
    </row>
    <row r="2" spans="1:40" s="1" customFormat="1" ht="17.100000000000001" customHeight="1">
      <c r="A2" s="474" t="s">
        <v>205</v>
      </c>
      <c r="B2" s="474"/>
      <c r="C2" s="474"/>
      <c r="D2" s="474"/>
      <c r="E2" s="474"/>
      <c r="F2" s="474"/>
      <c r="G2" s="474"/>
      <c r="H2" s="474"/>
      <c r="I2" s="474"/>
      <c r="J2" s="474"/>
      <c r="K2" s="474"/>
      <c r="L2" s="474"/>
      <c r="M2" s="474"/>
      <c r="N2" s="474"/>
      <c r="O2" s="474"/>
      <c r="P2" s="474"/>
      <c r="Q2" s="474"/>
      <c r="R2" s="474"/>
      <c r="S2" s="19"/>
      <c r="Z2" s="19"/>
      <c r="AG2" s="19"/>
    </row>
    <row r="3" spans="1:40" s="1" customFormat="1" ht="17.100000000000001" customHeight="1">
      <c r="A3" s="394" t="s">
        <v>582</v>
      </c>
      <c r="B3" s="394"/>
      <c r="C3" s="7" t="s">
        <v>583</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40" s="1" customFormat="1" ht="17.100000000000001" customHeight="1">
      <c r="A4" s="472" t="s">
        <v>584</v>
      </c>
      <c r="B4" s="472"/>
      <c r="C4" s="8" t="s">
        <v>614</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40" s="1" customFormat="1" ht="17.100000000000001" customHeight="1">
      <c r="A5" s="394" t="s">
        <v>586</v>
      </c>
      <c r="B5" s="394"/>
      <c r="C5" s="7" t="str">
        <f>'STUDENT-LIST'!E4</f>
        <v>COMPUTER SCIENCE</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40" s="1" customFormat="1" ht="17.100000000000001" customHeight="1">
      <c r="A6" s="472" t="s">
        <v>587</v>
      </c>
      <c r="B6" s="472"/>
      <c r="C6" s="9">
        <f>'STUDENT-LIST'!E2</f>
        <v>6</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40" s="1" customFormat="1" ht="27.6" customHeight="1">
      <c r="A7" s="473" t="s">
        <v>588</v>
      </c>
      <c r="B7" s="473"/>
      <c r="C7" s="473"/>
      <c r="D7" s="473"/>
      <c r="E7" s="473"/>
      <c r="F7" s="473"/>
      <c r="G7" s="473"/>
      <c r="H7" s="473"/>
      <c r="I7" s="473"/>
      <c r="J7" s="473"/>
      <c r="K7" s="473"/>
      <c r="L7" s="473"/>
      <c r="M7" s="473"/>
      <c r="N7" s="473"/>
      <c r="O7" s="473"/>
      <c r="P7" s="473"/>
      <c r="Q7" s="473"/>
      <c r="R7" s="473"/>
      <c r="S7" s="19"/>
      <c r="Z7" s="19"/>
      <c r="AG7" s="19"/>
    </row>
    <row r="8" spans="1:40" s="1" customFormat="1" ht="31.35" customHeight="1">
      <c r="A8" s="5"/>
      <c r="B8" s="5"/>
      <c r="C8" s="5"/>
      <c r="D8" s="5"/>
      <c r="E8" s="395" t="s">
        <v>589</v>
      </c>
      <c r="F8" s="395"/>
      <c r="G8" s="395"/>
      <c r="H8" s="395"/>
      <c r="I8" s="395"/>
      <c r="J8" s="395"/>
      <c r="K8" s="395"/>
      <c r="L8" s="395" t="s">
        <v>291</v>
      </c>
      <c r="M8" s="395"/>
      <c r="N8" s="395"/>
      <c r="O8" s="395"/>
      <c r="P8" s="395"/>
      <c r="Q8" s="395"/>
      <c r="R8" s="395"/>
      <c r="S8" s="431" t="s">
        <v>590</v>
      </c>
      <c r="T8" s="431"/>
      <c r="U8" s="431"/>
      <c r="V8" s="431"/>
      <c r="W8" s="431"/>
      <c r="X8" s="431"/>
      <c r="Y8" s="431"/>
      <c r="Z8" s="431" t="s">
        <v>591</v>
      </c>
      <c r="AA8" s="431"/>
      <c r="AB8" s="431"/>
      <c r="AC8" s="431"/>
      <c r="AD8" s="431"/>
      <c r="AE8" s="431"/>
      <c r="AF8" s="431"/>
      <c r="AG8" s="431" t="s">
        <v>592</v>
      </c>
      <c r="AH8" s="431"/>
      <c r="AI8" s="431"/>
      <c r="AJ8" s="431"/>
      <c r="AK8" s="431"/>
      <c r="AL8" s="431"/>
      <c r="AM8" s="431"/>
      <c r="AN8" s="24" t="s">
        <v>593</v>
      </c>
    </row>
    <row r="9" spans="1:40" s="1" customFormat="1" ht="25.5">
      <c r="A9" s="10" t="s">
        <v>0</v>
      </c>
      <c r="B9" s="10" t="s">
        <v>214</v>
      </c>
      <c r="C9" s="11" t="s">
        <v>215</v>
      </c>
      <c r="D9" s="10" t="s">
        <v>33</v>
      </c>
      <c r="E9" s="10" t="str">
        <f>'ALL-COURSE-GRADE'!B13</f>
        <v>CCode-21</v>
      </c>
      <c r="F9" s="10" t="str">
        <f>'ALL-COURSE-GRADE'!C13</f>
        <v>CCode-22</v>
      </c>
      <c r="G9" s="10" t="str">
        <f>'ALL-COURSE-GRADE'!D13</f>
        <v>CCode-23</v>
      </c>
      <c r="H9" s="10" t="str">
        <f>'ALL-COURSE-GRADE'!E13</f>
        <v>CCode-24</v>
      </c>
      <c r="I9" s="10" t="str">
        <f>'ALL-COURSE-GRADE'!F13</f>
        <v>CCode-25</v>
      </c>
      <c r="J9" s="10" t="str">
        <f>'ALL-COURSE-GRADE'!G13</f>
        <v>CCode-26</v>
      </c>
      <c r="K9" s="10" t="str">
        <f>'ALL-COURSE-GRADE'!H13</f>
        <v>CCode-27</v>
      </c>
      <c r="L9" s="16" t="s">
        <v>594</v>
      </c>
      <c r="M9" s="16" t="s">
        <v>595</v>
      </c>
      <c r="N9" s="16" t="s">
        <v>596</v>
      </c>
      <c r="O9" s="16" t="s">
        <v>597</v>
      </c>
      <c r="P9" s="16" t="s">
        <v>598</v>
      </c>
      <c r="Q9" s="16" t="s">
        <v>599</v>
      </c>
      <c r="R9" s="16" t="s">
        <v>600</v>
      </c>
      <c r="S9" s="16" t="str">
        <f>'ALL-COURSE-GRADE'!B13</f>
        <v>CCode-21</v>
      </c>
      <c r="T9" s="16" t="str">
        <f>'ALL-COURSE-GRADE'!C13</f>
        <v>CCode-22</v>
      </c>
      <c r="U9" s="16" t="str">
        <f>'ALL-COURSE-GRADE'!D13</f>
        <v>CCode-23</v>
      </c>
      <c r="V9" s="16" t="str">
        <f>'ALL-COURSE-GRADE'!E13</f>
        <v>CCode-24</v>
      </c>
      <c r="W9" s="16" t="str">
        <f>'ALL-COURSE-GRADE'!F13</f>
        <v>CCode-25</v>
      </c>
      <c r="X9" s="16" t="str">
        <f>'ALL-COURSE-GRADE'!G13</f>
        <v>CCode-26</v>
      </c>
      <c r="Y9" s="16" t="str">
        <f>'ALL-COURSE-GRADE'!H13</f>
        <v>CCode-27</v>
      </c>
      <c r="Z9" s="16" t="str">
        <f>'ALL-COURSE-GRADE'!B13</f>
        <v>CCode-21</v>
      </c>
      <c r="AA9" s="16" t="str">
        <f>'ALL-COURSE-GRADE'!C13</f>
        <v>CCode-22</v>
      </c>
      <c r="AB9" s="16" t="str">
        <f>'ALL-COURSE-GRADE'!D13</f>
        <v>CCode-23</v>
      </c>
      <c r="AC9" s="16" t="str">
        <f>'ALL-COURSE-GRADE'!E13</f>
        <v>CCode-24</v>
      </c>
      <c r="AD9" s="16" t="str">
        <f>'ALL-COURSE-GRADE'!F13</f>
        <v>CCode-25</v>
      </c>
      <c r="AE9" s="16" t="str">
        <f>'ALL-COURSE-GRADE'!G13</f>
        <v>CCode-26</v>
      </c>
      <c r="AF9" s="16" t="str">
        <f>'ALL-COURSE-GRADE'!H13</f>
        <v>CCode-27</v>
      </c>
      <c r="AG9" s="16" t="str">
        <f>'ALL-COURSE-GRADE'!B13</f>
        <v>CCode-21</v>
      </c>
      <c r="AH9" s="16" t="str">
        <f>'ALL-COURSE-GRADE'!C13</f>
        <v>CCode-22</v>
      </c>
      <c r="AI9" s="16" t="str">
        <f>'ALL-COURSE-GRADE'!D13</f>
        <v>CCode-23</v>
      </c>
      <c r="AJ9" s="16" t="str">
        <f>'ALL-COURSE-GRADE'!E13</f>
        <v>CCode-24</v>
      </c>
      <c r="AK9" s="16" t="str">
        <f>'ALL-COURSE-GRADE'!F13</f>
        <v>CCode-25</v>
      </c>
      <c r="AL9" s="16" t="str">
        <f>'ALL-COURSE-GRADE'!G13</f>
        <v>CCode-26</v>
      </c>
      <c r="AM9" s="16" t="str">
        <f>'ALL-COURSE-GRADE'!H13</f>
        <v>CCode-27</v>
      </c>
    </row>
    <row r="10" spans="1:40" s="1" customFormat="1">
      <c r="A10" s="10" t="s">
        <v>222</v>
      </c>
      <c r="B10" s="10" t="s">
        <v>222</v>
      </c>
      <c r="C10" s="11" t="s">
        <v>223</v>
      </c>
      <c r="D10" s="10" t="s">
        <v>222</v>
      </c>
      <c r="E10" s="12">
        <v>50</v>
      </c>
      <c r="F10" s="12">
        <v>50</v>
      </c>
      <c r="G10" s="12">
        <v>50</v>
      </c>
      <c r="H10" s="12">
        <v>50</v>
      </c>
      <c r="I10" s="12">
        <v>50</v>
      </c>
      <c r="J10" s="12">
        <v>50</v>
      </c>
      <c r="K10" s="12">
        <v>50</v>
      </c>
      <c r="L10" s="17">
        <v>50</v>
      </c>
      <c r="M10" s="17">
        <v>50</v>
      </c>
      <c r="N10" s="17">
        <v>50</v>
      </c>
      <c r="O10" s="17">
        <v>50</v>
      </c>
      <c r="P10" s="17">
        <v>50</v>
      </c>
      <c r="Q10" s="17">
        <v>50</v>
      </c>
      <c r="R10" s="17">
        <v>50</v>
      </c>
      <c r="S10" s="21">
        <v>100</v>
      </c>
      <c r="T10" s="21">
        <v>100</v>
      </c>
      <c r="U10" s="21">
        <v>100</v>
      </c>
      <c r="V10" s="21">
        <v>100</v>
      </c>
      <c r="W10" s="21">
        <v>100</v>
      </c>
      <c r="X10" s="21">
        <v>100</v>
      </c>
      <c r="Y10" s="21">
        <v>100</v>
      </c>
      <c r="Z10" s="21">
        <v>100</v>
      </c>
      <c r="AA10" s="21">
        <v>100</v>
      </c>
      <c r="AB10" s="21">
        <v>100</v>
      </c>
      <c r="AC10" s="21">
        <v>100</v>
      </c>
      <c r="AD10" s="21">
        <v>100</v>
      </c>
      <c r="AE10" s="21">
        <v>100</v>
      </c>
      <c r="AF10" s="21">
        <v>100</v>
      </c>
      <c r="AG10" s="21">
        <v>100</v>
      </c>
      <c r="AH10" s="21">
        <v>100</v>
      </c>
      <c r="AI10" s="21">
        <v>100</v>
      </c>
      <c r="AJ10" s="21">
        <v>100</v>
      </c>
      <c r="AK10" s="21">
        <v>100</v>
      </c>
      <c r="AL10" s="21">
        <v>100</v>
      </c>
      <c r="AM10" s="21">
        <v>100</v>
      </c>
    </row>
    <row r="11" spans="1:40" s="1" customFormat="1">
      <c r="A11" s="10" t="s">
        <v>222</v>
      </c>
      <c r="B11" s="10" t="s">
        <v>222</v>
      </c>
      <c r="C11" s="11" t="s">
        <v>224</v>
      </c>
      <c r="D11" s="10" t="s">
        <v>222</v>
      </c>
      <c r="E11" s="12">
        <f t="shared" ref="E11:L11" si="0">0.6*E10</f>
        <v>30</v>
      </c>
      <c r="F11" s="12">
        <f t="shared" si="0"/>
        <v>30</v>
      </c>
      <c r="G11" s="12">
        <f t="shared" si="0"/>
        <v>30</v>
      </c>
      <c r="H11" s="12">
        <f t="shared" si="0"/>
        <v>30</v>
      </c>
      <c r="I11" s="12">
        <f t="shared" si="0"/>
        <v>30</v>
      </c>
      <c r="J11" s="12">
        <f t="shared" si="0"/>
        <v>30</v>
      </c>
      <c r="K11" s="12">
        <f t="shared" si="0"/>
        <v>30</v>
      </c>
      <c r="L11" s="17">
        <f t="shared" si="0"/>
        <v>30</v>
      </c>
      <c r="M11" s="17">
        <f t="shared" ref="M11:S11" si="1">0.6*M10</f>
        <v>30</v>
      </c>
      <c r="N11" s="17">
        <f t="shared" si="1"/>
        <v>30</v>
      </c>
      <c r="O11" s="17">
        <f t="shared" si="1"/>
        <v>30</v>
      </c>
      <c r="P11" s="17">
        <f t="shared" si="1"/>
        <v>30</v>
      </c>
      <c r="Q11" s="17">
        <f t="shared" si="1"/>
        <v>30</v>
      </c>
      <c r="R11" s="17">
        <f t="shared" si="1"/>
        <v>30</v>
      </c>
      <c r="S11" s="21">
        <f t="shared" si="1"/>
        <v>60</v>
      </c>
      <c r="T11" s="21">
        <f t="shared" ref="T11:AM11" si="2">0.6*T10</f>
        <v>60</v>
      </c>
      <c r="U11" s="21">
        <f t="shared" si="2"/>
        <v>60</v>
      </c>
      <c r="V11" s="21">
        <f t="shared" si="2"/>
        <v>60</v>
      </c>
      <c r="W11" s="21">
        <f t="shared" si="2"/>
        <v>60</v>
      </c>
      <c r="X11" s="21">
        <f t="shared" si="2"/>
        <v>60</v>
      </c>
      <c r="Y11" s="21">
        <f t="shared" si="2"/>
        <v>60</v>
      </c>
      <c r="Z11" s="21">
        <f t="shared" si="2"/>
        <v>60</v>
      </c>
      <c r="AA11" s="21">
        <f t="shared" si="2"/>
        <v>60</v>
      </c>
      <c r="AB11" s="21">
        <f t="shared" si="2"/>
        <v>60</v>
      </c>
      <c r="AC11" s="21">
        <f t="shared" si="2"/>
        <v>60</v>
      </c>
      <c r="AD11" s="21">
        <f t="shared" si="2"/>
        <v>60</v>
      </c>
      <c r="AE11" s="21">
        <f t="shared" si="2"/>
        <v>60</v>
      </c>
      <c r="AF11" s="21">
        <f t="shared" si="2"/>
        <v>60</v>
      </c>
      <c r="AG11" s="21">
        <f t="shared" si="2"/>
        <v>60</v>
      </c>
      <c r="AH11" s="21">
        <f t="shared" si="2"/>
        <v>60</v>
      </c>
      <c r="AI11" s="21">
        <f t="shared" si="2"/>
        <v>60</v>
      </c>
      <c r="AJ11" s="21">
        <f t="shared" si="2"/>
        <v>60</v>
      </c>
      <c r="AK11" s="21">
        <f t="shared" si="2"/>
        <v>60</v>
      </c>
      <c r="AL11" s="21">
        <f t="shared" si="2"/>
        <v>60</v>
      </c>
      <c r="AM11" s="21">
        <f t="shared" si="2"/>
        <v>60</v>
      </c>
    </row>
    <row r="12" spans="1:40">
      <c r="A12" s="13">
        <v>1</v>
      </c>
      <c r="B12" s="13" t="str">
        <f>'STUDENT-LIST'!B2</f>
        <v>478CS20001</v>
      </c>
      <c r="C12" s="14" t="str">
        <f>'STUDENT-LIST'!C2</f>
        <v>Anusha Acharya</v>
      </c>
      <c r="D12" s="13">
        <v>2</v>
      </c>
      <c r="E12" s="15">
        <v>0</v>
      </c>
      <c r="F12" s="15">
        <v>0</v>
      </c>
      <c r="G12" s="15">
        <v>0</v>
      </c>
      <c r="H12" s="15">
        <v>0</v>
      </c>
      <c r="I12" s="15">
        <v>0</v>
      </c>
      <c r="J12" s="15">
        <v>0</v>
      </c>
      <c r="K12" s="15">
        <v>0</v>
      </c>
      <c r="L12" s="18">
        <v>0</v>
      </c>
      <c r="M12" s="18">
        <v>0</v>
      </c>
      <c r="N12" s="18">
        <v>0</v>
      </c>
      <c r="O12" s="18">
        <v>0</v>
      </c>
      <c r="P12" s="18">
        <v>0</v>
      </c>
      <c r="Q12" s="18">
        <v>0</v>
      </c>
      <c r="R12" s="18">
        <v>0</v>
      </c>
      <c r="S12" s="22">
        <f>SUM(E12,L12)</f>
        <v>0</v>
      </c>
      <c r="T12" s="22">
        <f t="shared" ref="T12:Y27" si="3">SUM(F12,M12)</f>
        <v>0</v>
      </c>
      <c r="U12" s="22">
        <f t="shared" si="3"/>
        <v>0</v>
      </c>
      <c r="V12" s="22">
        <f t="shared" si="3"/>
        <v>0</v>
      </c>
      <c r="W12" s="22">
        <f t="shared" si="3"/>
        <v>0</v>
      </c>
      <c r="X12" s="22">
        <f t="shared" si="3"/>
        <v>0</v>
      </c>
      <c r="Y12" s="22">
        <f t="shared" si="3"/>
        <v>0</v>
      </c>
      <c r="Z12" s="23" t="str">
        <f>IF(AND(S12&gt;=91,S12&lt;=100),"A+",IF(AND(S12&gt;=81,S12&lt;=90),"A",IF(AND(S12&gt;=71,S12&lt;=80),"B+",IF(AND(S12&gt;=61,S12&lt;=70),"B",IF(AND(S12&gt;=51,S12&lt;=60),"C+",IF(AND(S12&gt;=45,S12&lt;=50),"C",IF(AND(S12&gt;=40,S12&lt;=44),"D","F")))))))</f>
        <v>F</v>
      </c>
      <c r="AA12" s="23" t="str">
        <f t="shared" ref="AA12:AF27" si="4">IF(AND(T12&gt;=91,T12&lt;=100),"A+",IF(AND(T12&gt;=81,T12&lt;=90),"A",IF(AND(T12&gt;=71,T12&lt;=80),"B+",IF(AND(T12&gt;=61,T12&lt;=70),"B",IF(AND(T12&gt;=51,T12&lt;=60),"C+",IF(AND(T12&gt;=45,T12&lt;=50),"C",IF(AND(T12&gt;=40,T12&lt;=44),"D","F")))))))</f>
        <v>F</v>
      </c>
      <c r="AB12" s="23" t="str">
        <f t="shared" si="4"/>
        <v>F</v>
      </c>
      <c r="AC12" s="23" t="str">
        <f t="shared" si="4"/>
        <v>F</v>
      </c>
      <c r="AD12" s="23" t="str">
        <f t="shared" si="4"/>
        <v>F</v>
      </c>
      <c r="AE12" s="23" t="str">
        <f t="shared" si="4"/>
        <v>F</v>
      </c>
      <c r="AF12" s="23" t="str">
        <f t="shared" si="4"/>
        <v>F</v>
      </c>
      <c r="AG12" s="25">
        <f>IF(AND(S12&gt;=91,S12&lt;=100),10,IF(AND(S12&gt;=81,S12&lt;=90),9,IF(AND(S12&gt;=71,S12&lt;=80),8,IF(AND(S12&gt;=61,S12&lt;=70),7,IF(AND(S12&gt;=51,S12&lt;=60),6,IF(AND(S12&gt;=45,S12&lt;=50),5,IF(AND(S12&gt;=40,S12&lt;=44),4,0)))))))</f>
        <v>0</v>
      </c>
      <c r="AH12" s="25">
        <f t="shared" ref="AH12:AM27" si="5">IF(AND(T12&gt;=91,T12&lt;=100),10,IF(AND(T12&gt;=81,T12&lt;=90),9,IF(AND(T12&gt;=71,T12&lt;=80),8,IF(AND(T12&gt;=61,T12&lt;=70),7,IF(AND(T12&gt;=51,T12&lt;=60),6,IF(AND(T12&gt;=45,T12&lt;=50),5,IF(AND(T12&gt;=40,T12&lt;=44),4,0)))))))</f>
        <v>0</v>
      </c>
      <c r="AI12" s="25">
        <f t="shared" si="5"/>
        <v>0</v>
      </c>
      <c r="AJ12" s="25">
        <f t="shared" si="5"/>
        <v>0</v>
      </c>
      <c r="AK12" s="25">
        <f t="shared" si="5"/>
        <v>0</v>
      </c>
      <c r="AL12" s="25">
        <f t="shared" si="5"/>
        <v>0</v>
      </c>
      <c r="AM12" s="25">
        <f t="shared" si="5"/>
        <v>0</v>
      </c>
      <c r="AN12" s="26">
        <f>((AG12*'ALL-COURSE-GRADE'!$B$10)+('ALL COURSE SEM-II'!AH12*'ALL-COURSE-GRADE'!$C$10)+('ALL COURSE SEM-II'!AI12*'ALL-COURSE-GRADE'!$D$10)+('ALL COURSE SEM-II'!AJ12*'ALL-COURSE-GRADE'!$E$10)+('ALL COURSE SEM-II'!AK12*'ALL-COURSE-GRADE'!$F$10)+('ALL COURSE SEM-II'!AL12*'ALL-COURSE-GRADE'!$G$10)+('ALL COURSE SEM-II'!AM12*'ALL-COURSE-GRADE'!$H$10))/'ALL-COURSE-GRADE'!$I$10</f>
        <v>0</v>
      </c>
    </row>
    <row r="13" spans="1:40">
      <c r="A13" s="13">
        <v>2</v>
      </c>
      <c r="B13" s="13" t="str">
        <f>'STUDENT-LIST'!B3</f>
        <v>478CS20002</v>
      </c>
      <c r="C13" s="14" t="str">
        <f>'STUDENT-LIST'!C3</f>
        <v>John Ratan Menezes</v>
      </c>
      <c r="D13" s="13">
        <v>2</v>
      </c>
      <c r="E13" s="15">
        <v>10</v>
      </c>
      <c r="F13" s="15">
        <v>10</v>
      </c>
      <c r="G13" s="15">
        <v>10</v>
      </c>
      <c r="H13" s="15">
        <v>10</v>
      </c>
      <c r="I13" s="15">
        <v>10</v>
      </c>
      <c r="J13" s="15">
        <v>10</v>
      </c>
      <c r="K13" s="15">
        <v>10</v>
      </c>
      <c r="L13" s="18">
        <v>30</v>
      </c>
      <c r="M13" s="18">
        <v>40</v>
      </c>
      <c r="N13" s="18">
        <v>50</v>
      </c>
      <c r="O13" s="18">
        <v>60</v>
      </c>
      <c r="P13" s="18">
        <v>70</v>
      </c>
      <c r="Q13" s="18">
        <v>80</v>
      </c>
      <c r="R13" s="18">
        <v>90</v>
      </c>
      <c r="S13" s="22">
        <f t="shared" ref="S13:Y62" si="6">SUM(E13,L13)</f>
        <v>40</v>
      </c>
      <c r="T13" s="22">
        <f t="shared" si="3"/>
        <v>50</v>
      </c>
      <c r="U13" s="22">
        <f t="shared" si="3"/>
        <v>60</v>
      </c>
      <c r="V13" s="22">
        <f t="shared" si="3"/>
        <v>70</v>
      </c>
      <c r="W13" s="22">
        <f t="shared" si="3"/>
        <v>80</v>
      </c>
      <c r="X13" s="22">
        <f t="shared" si="3"/>
        <v>90</v>
      </c>
      <c r="Y13" s="22">
        <f t="shared" si="3"/>
        <v>100</v>
      </c>
      <c r="Z13" s="23" t="str">
        <f t="shared" ref="Z13:AF62" si="7">IF(AND(S13&gt;=91,S13&lt;=100),"A+",IF(AND(S13&gt;=81,S13&lt;=90),"A",IF(AND(S13&gt;=71,S13&lt;=80),"B+",IF(AND(S13&gt;=61,S13&lt;=70),"B",IF(AND(S13&gt;=51,S13&lt;=60),"C+",IF(AND(S13&gt;=45,S13&lt;=50),"C",IF(AND(S13&gt;=40,S13&lt;=44),"D","F")))))))</f>
        <v>D</v>
      </c>
      <c r="AA13" s="23" t="str">
        <f t="shared" si="4"/>
        <v>C</v>
      </c>
      <c r="AB13" s="23" t="str">
        <f t="shared" si="4"/>
        <v>C+</v>
      </c>
      <c r="AC13" s="23" t="str">
        <f t="shared" si="4"/>
        <v>B</v>
      </c>
      <c r="AD13" s="23" t="str">
        <f t="shared" si="4"/>
        <v>B+</v>
      </c>
      <c r="AE13" s="23" t="str">
        <f t="shared" si="4"/>
        <v>A</v>
      </c>
      <c r="AF13" s="23" t="str">
        <f t="shared" si="4"/>
        <v>A+</v>
      </c>
      <c r="AG13" s="25">
        <f t="shared" ref="AG13:AM62" si="8">IF(AND(S13&gt;=91,S13&lt;=100),10,IF(AND(S13&gt;=81,S13&lt;=90),9,IF(AND(S13&gt;=71,S13&lt;=80),8,IF(AND(S13&gt;=61,S13&lt;=70),7,IF(AND(S13&gt;=51,S13&lt;=60),6,IF(AND(S13&gt;=45,S13&lt;=50),5,IF(AND(S13&gt;=40,S13&lt;=44),4,0)))))))</f>
        <v>4</v>
      </c>
      <c r="AH13" s="25">
        <f t="shared" si="5"/>
        <v>5</v>
      </c>
      <c r="AI13" s="25">
        <f t="shared" si="5"/>
        <v>6</v>
      </c>
      <c r="AJ13" s="25">
        <f t="shared" si="5"/>
        <v>7</v>
      </c>
      <c r="AK13" s="25">
        <f t="shared" si="5"/>
        <v>8</v>
      </c>
      <c r="AL13" s="25">
        <f t="shared" si="5"/>
        <v>9</v>
      </c>
      <c r="AM13" s="25">
        <f t="shared" si="5"/>
        <v>10</v>
      </c>
      <c r="AN13" s="26">
        <f>((AG13*'ALL-COURSE-GRADE'!$B$10)+('ALL COURSE SEM-II'!AH13*'ALL-COURSE-GRADE'!$C$10)+('ALL COURSE SEM-II'!AI13*'ALL-COURSE-GRADE'!$D$10)+('ALL COURSE SEM-II'!AJ13*'ALL-COURSE-GRADE'!$E$10)+('ALL COURSE SEM-II'!AK13*'ALL-COURSE-GRADE'!$F$10)+('ALL COURSE SEM-II'!AL13*'ALL-COURSE-GRADE'!$G$10)+('ALL COURSE SEM-II'!AM13*'ALL-COURSE-GRADE'!$H$10))/'ALL-COURSE-GRADE'!$I$10</f>
        <v>6.4545454545454497</v>
      </c>
    </row>
    <row r="14" spans="1:40">
      <c r="A14" s="13">
        <v>3</v>
      </c>
      <c r="B14" s="13" t="str">
        <f>'STUDENT-LIST'!B4</f>
        <v>478CS20003</v>
      </c>
      <c r="C14" s="14" t="str">
        <f>'STUDENT-LIST'!C4</f>
        <v>Kiran G Shat</v>
      </c>
      <c r="D14" s="13">
        <v>2</v>
      </c>
      <c r="E14" s="15">
        <v>0</v>
      </c>
      <c r="F14" s="15">
        <v>0</v>
      </c>
      <c r="G14" s="15">
        <v>0</v>
      </c>
      <c r="H14" s="15">
        <v>0</v>
      </c>
      <c r="I14" s="15">
        <v>0</v>
      </c>
      <c r="J14" s="15">
        <v>0</v>
      </c>
      <c r="K14" s="15">
        <v>0</v>
      </c>
      <c r="L14" s="18">
        <v>0</v>
      </c>
      <c r="M14" s="18">
        <v>0</v>
      </c>
      <c r="N14" s="18">
        <v>0</v>
      </c>
      <c r="O14" s="18">
        <v>0</v>
      </c>
      <c r="P14" s="18">
        <v>0</v>
      </c>
      <c r="Q14" s="18">
        <v>0</v>
      </c>
      <c r="R14" s="18">
        <v>0</v>
      </c>
      <c r="S14" s="22">
        <f t="shared" si="6"/>
        <v>0</v>
      </c>
      <c r="T14" s="22">
        <f t="shared" si="3"/>
        <v>0</v>
      </c>
      <c r="U14" s="22">
        <f t="shared" si="3"/>
        <v>0</v>
      </c>
      <c r="V14" s="22">
        <f t="shared" si="3"/>
        <v>0</v>
      </c>
      <c r="W14" s="22">
        <f t="shared" si="3"/>
        <v>0</v>
      </c>
      <c r="X14" s="22">
        <f t="shared" si="3"/>
        <v>0</v>
      </c>
      <c r="Y14" s="22">
        <f t="shared" si="3"/>
        <v>0</v>
      </c>
      <c r="Z14" s="23" t="str">
        <f t="shared" si="7"/>
        <v>F</v>
      </c>
      <c r="AA14" s="23" t="str">
        <f t="shared" si="4"/>
        <v>F</v>
      </c>
      <c r="AB14" s="23" t="str">
        <f t="shared" si="4"/>
        <v>F</v>
      </c>
      <c r="AC14" s="23" t="str">
        <f t="shared" si="4"/>
        <v>F</v>
      </c>
      <c r="AD14" s="23" t="str">
        <f t="shared" si="4"/>
        <v>F</v>
      </c>
      <c r="AE14" s="23" t="str">
        <f t="shared" si="4"/>
        <v>F</v>
      </c>
      <c r="AF14" s="23" t="str">
        <f t="shared" si="4"/>
        <v>F</v>
      </c>
      <c r="AG14" s="25">
        <f t="shared" si="8"/>
        <v>0</v>
      </c>
      <c r="AH14" s="25">
        <f t="shared" si="5"/>
        <v>0</v>
      </c>
      <c r="AI14" s="25">
        <f t="shared" si="5"/>
        <v>0</v>
      </c>
      <c r="AJ14" s="25">
        <f t="shared" si="5"/>
        <v>0</v>
      </c>
      <c r="AK14" s="25">
        <f t="shared" si="5"/>
        <v>0</v>
      </c>
      <c r="AL14" s="25">
        <f t="shared" si="5"/>
        <v>0</v>
      </c>
      <c r="AM14" s="25">
        <f t="shared" si="5"/>
        <v>0</v>
      </c>
      <c r="AN14" s="26">
        <f>((AG14*'ALL-COURSE-GRADE'!$B$10)+('ALL COURSE SEM-II'!AH14*'ALL-COURSE-GRADE'!$C$10)+('ALL COURSE SEM-II'!AI14*'ALL-COURSE-GRADE'!$D$10)+('ALL COURSE SEM-II'!AJ14*'ALL-COURSE-GRADE'!$E$10)+('ALL COURSE SEM-II'!AK14*'ALL-COURSE-GRADE'!$F$10)+('ALL COURSE SEM-II'!AL14*'ALL-COURSE-GRADE'!$G$10)+('ALL COURSE SEM-II'!AM14*'ALL-COURSE-GRADE'!$H$10))/'ALL-COURSE-GRADE'!$I$10</f>
        <v>0</v>
      </c>
    </row>
    <row r="15" spans="1:40">
      <c r="A15" s="13">
        <v>4</v>
      </c>
      <c r="B15" s="13" t="str">
        <f>'STUDENT-LIST'!B5</f>
        <v>478CS20004</v>
      </c>
      <c r="C15" s="14" t="str">
        <f>'STUDENT-LIST'!C5</f>
        <v>Mohammed Aman</v>
      </c>
      <c r="D15" s="13">
        <v>2</v>
      </c>
      <c r="E15" s="15">
        <v>0</v>
      </c>
      <c r="F15" s="15">
        <v>0</v>
      </c>
      <c r="G15" s="15">
        <v>0</v>
      </c>
      <c r="H15" s="15">
        <v>0</v>
      </c>
      <c r="I15" s="15">
        <v>0</v>
      </c>
      <c r="J15" s="15">
        <v>0</v>
      </c>
      <c r="K15" s="15">
        <v>0</v>
      </c>
      <c r="L15" s="18">
        <v>0</v>
      </c>
      <c r="M15" s="18">
        <v>0</v>
      </c>
      <c r="N15" s="18">
        <v>0</v>
      </c>
      <c r="O15" s="18">
        <v>0</v>
      </c>
      <c r="P15" s="18">
        <v>0</v>
      </c>
      <c r="Q15" s="18">
        <v>0</v>
      </c>
      <c r="R15" s="18">
        <v>0</v>
      </c>
      <c r="S15" s="22">
        <f t="shared" si="6"/>
        <v>0</v>
      </c>
      <c r="T15" s="22">
        <f t="shared" si="3"/>
        <v>0</v>
      </c>
      <c r="U15" s="22">
        <f t="shared" si="3"/>
        <v>0</v>
      </c>
      <c r="V15" s="22">
        <f t="shared" si="3"/>
        <v>0</v>
      </c>
      <c r="W15" s="22">
        <f t="shared" si="3"/>
        <v>0</v>
      </c>
      <c r="X15" s="22">
        <f t="shared" si="3"/>
        <v>0</v>
      </c>
      <c r="Y15" s="22">
        <f t="shared" si="3"/>
        <v>0</v>
      </c>
      <c r="Z15" s="23" t="str">
        <f t="shared" si="7"/>
        <v>F</v>
      </c>
      <c r="AA15" s="23" t="str">
        <f t="shared" si="4"/>
        <v>F</v>
      </c>
      <c r="AB15" s="23" t="str">
        <f t="shared" si="4"/>
        <v>F</v>
      </c>
      <c r="AC15" s="23" t="str">
        <f t="shared" si="4"/>
        <v>F</v>
      </c>
      <c r="AD15" s="23" t="str">
        <f t="shared" si="4"/>
        <v>F</v>
      </c>
      <c r="AE15" s="23" t="str">
        <f t="shared" si="4"/>
        <v>F</v>
      </c>
      <c r="AF15" s="23" t="str">
        <f t="shared" si="4"/>
        <v>F</v>
      </c>
      <c r="AG15" s="25">
        <f t="shared" si="8"/>
        <v>0</v>
      </c>
      <c r="AH15" s="25">
        <f t="shared" si="5"/>
        <v>0</v>
      </c>
      <c r="AI15" s="25">
        <f t="shared" si="5"/>
        <v>0</v>
      </c>
      <c r="AJ15" s="25">
        <f t="shared" si="5"/>
        <v>0</v>
      </c>
      <c r="AK15" s="25">
        <f t="shared" si="5"/>
        <v>0</v>
      </c>
      <c r="AL15" s="25">
        <f t="shared" si="5"/>
        <v>0</v>
      </c>
      <c r="AM15" s="25">
        <f t="shared" si="5"/>
        <v>0</v>
      </c>
      <c r="AN15" s="26">
        <f>((AG15*'ALL-COURSE-GRADE'!$B$10)+('ALL COURSE SEM-II'!AH15*'ALL-COURSE-GRADE'!$C$10)+('ALL COURSE SEM-II'!AI15*'ALL-COURSE-GRADE'!$D$10)+('ALL COURSE SEM-II'!AJ15*'ALL-COURSE-GRADE'!$E$10)+('ALL COURSE SEM-II'!AK15*'ALL-COURSE-GRADE'!$F$10)+('ALL COURSE SEM-II'!AL15*'ALL-COURSE-GRADE'!$G$10)+('ALL COURSE SEM-II'!AM15*'ALL-COURSE-GRADE'!$H$10))/'ALL-COURSE-GRADE'!$I$10</f>
        <v>0</v>
      </c>
    </row>
    <row r="16" spans="1:40">
      <c r="A16" s="13">
        <v>5</v>
      </c>
      <c r="B16" s="13" t="str">
        <f>'STUDENT-LIST'!B6</f>
        <v>478CS20005</v>
      </c>
      <c r="C16" s="14" t="str">
        <f>'STUDENT-LIST'!C6</f>
        <v>Sachin Bhat</v>
      </c>
      <c r="D16" s="13">
        <v>2</v>
      </c>
      <c r="E16" s="15">
        <v>0</v>
      </c>
      <c r="F16" s="15">
        <v>0</v>
      </c>
      <c r="G16" s="15">
        <v>0</v>
      </c>
      <c r="H16" s="15">
        <v>0</v>
      </c>
      <c r="I16" s="15">
        <v>0</v>
      </c>
      <c r="J16" s="15">
        <v>0</v>
      </c>
      <c r="K16" s="15">
        <v>0</v>
      </c>
      <c r="L16" s="18">
        <v>0</v>
      </c>
      <c r="M16" s="18">
        <v>0</v>
      </c>
      <c r="N16" s="18">
        <v>0</v>
      </c>
      <c r="O16" s="18">
        <v>0</v>
      </c>
      <c r="P16" s="18">
        <v>0</v>
      </c>
      <c r="Q16" s="18">
        <v>0</v>
      </c>
      <c r="R16" s="18">
        <v>0</v>
      </c>
      <c r="S16" s="22">
        <f t="shared" si="6"/>
        <v>0</v>
      </c>
      <c r="T16" s="22">
        <f t="shared" si="3"/>
        <v>0</v>
      </c>
      <c r="U16" s="22">
        <f t="shared" si="3"/>
        <v>0</v>
      </c>
      <c r="V16" s="22">
        <f t="shared" si="3"/>
        <v>0</v>
      </c>
      <c r="W16" s="22">
        <f t="shared" si="3"/>
        <v>0</v>
      </c>
      <c r="X16" s="22">
        <f t="shared" si="3"/>
        <v>0</v>
      </c>
      <c r="Y16" s="22">
        <f t="shared" si="3"/>
        <v>0</v>
      </c>
      <c r="Z16" s="23" t="str">
        <f t="shared" si="7"/>
        <v>F</v>
      </c>
      <c r="AA16" s="23" t="str">
        <f t="shared" si="4"/>
        <v>F</v>
      </c>
      <c r="AB16" s="23" t="str">
        <f t="shared" si="4"/>
        <v>F</v>
      </c>
      <c r="AC16" s="23" t="str">
        <f t="shared" si="4"/>
        <v>F</v>
      </c>
      <c r="AD16" s="23" t="str">
        <f t="shared" si="4"/>
        <v>F</v>
      </c>
      <c r="AE16" s="23" t="str">
        <f t="shared" si="4"/>
        <v>F</v>
      </c>
      <c r="AF16" s="23" t="str">
        <f t="shared" si="4"/>
        <v>F</v>
      </c>
      <c r="AG16" s="25">
        <f t="shared" si="8"/>
        <v>0</v>
      </c>
      <c r="AH16" s="25">
        <f t="shared" si="5"/>
        <v>0</v>
      </c>
      <c r="AI16" s="25">
        <f t="shared" si="5"/>
        <v>0</v>
      </c>
      <c r="AJ16" s="25">
        <f t="shared" si="5"/>
        <v>0</v>
      </c>
      <c r="AK16" s="25">
        <f t="shared" si="5"/>
        <v>0</v>
      </c>
      <c r="AL16" s="25">
        <f t="shared" si="5"/>
        <v>0</v>
      </c>
      <c r="AM16" s="25">
        <f t="shared" si="5"/>
        <v>0</v>
      </c>
      <c r="AN16" s="26">
        <f>((AG16*'ALL-COURSE-GRADE'!$B$10)+('ALL COURSE SEM-II'!AH16*'ALL-COURSE-GRADE'!$C$10)+('ALL COURSE SEM-II'!AI16*'ALL-COURSE-GRADE'!$D$10)+('ALL COURSE SEM-II'!AJ16*'ALL-COURSE-GRADE'!$E$10)+('ALL COURSE SEM-II'!AK16*'ALL-COURSE-GRADE'!$F$10)+('ALL COURSE SEM-II'!AL16*'ALL-COURSE-GRADE'!$G$10)+('ALL COURSE SEM-II'!AM16*'ALL-COURSE-GRADE'!$H$10))/'ALL-COURSE-GRADE'!$I$10</f>
        <v>0</v>
      </c>
    </row>
    <row r="17" spans="1:40">
      <c r="A17" s="13">
        <v>6</v>
      </c>
      <c r="B17" s="13" t="str">
        <f>'STUDENT-LIST'!B7</f>
        <v>478CS20006</v>
      </c>
      <c r="C17" s="14" t="str">
        <f>'STUDENT-LIST'!C7</f>
        <v>Sooraj Kumar</v>
      </c>
      <c r="D17" s="13">
        <v>2</v>
      </c>
      <c r="E17" s="15">
        <v>0</v>
      </c>
      <c r="F17" s="15">
        <v>0</v>
      </c>
      <c r="G17" s="15">
        <v>0</v>
      </c>
      <c r="H17" s="15">
        <v>0</v>
      </c>
      <c r="I17" s="15">
        <v>0</v>
      </c>
      <c r="J17" s="15">
        <v>0</v>
      </c>
      <c r="K17" s="15">
        <v>0</v>
      </c>
      <c r="L17" s="18">
        <v>0</v>
      </c>
      <c r="M17" s="18">
        <v>0</v>
      </c>
      <c r="N17" s="18">
        <v>0</v>
      </c>
      <c r="O17" s="18">
        <v>0</v>
      </c>
      <c r="P17" s="18">
        <v>0</v>
      </c>
      <c r="Q17" s="18">
        <v>0</v>
      </c>
      <c r="R17" s="18">
        <v>0</v>
      </c>
      <c r="S17" s="22">
        <f t="shared" si="6"/>
        <v>0</v>
      </c>
      <c r="T17" s="22">
        <f t="shared" si="3"/>
        <v>0</v>
      </c>
      <c r="U17" s="22">
        <f t="shared" si="3"/>
        <v>0</v>
      </c>
      <c r="V17" s="22">
        <f t="shared" si="3"/>
        <v>0</v>
      </c>
      <c r="W17" s="22">
        <f t="shared" si="3"/>
        <v>0</v>
      </c>
      <c r="X17" s="22">
        <f t="shared" si="3"/>
        <v>0</v>
      </c>
      <c r="Y17" s="22">
        <f t="shared" si="3"/>
        <v>0</v>
      </c>
      <c r="Z17" s="23" t="str">
        <f t="shared" si="7"/>
        <v>F</v>
      </c>
      <c r="AA17" s="23" t="str">
        <f t="shared" si="4"/>
        <v>F</v>
      </c>
      <c r="AB17" s="23" t="str">
        <f t="shared" si="4"/>
        <v>F</v>
      </c>
      <c r="AC17" s="23" t="str">
        <f t="shared" si="4"/>
        <v>F</v>
      </c>
      <c r="AD17" s="23" t="str">
        <f t="shared" si="4"/>
        <v>F</v>
      </c>
      <c r="AE17" s="23" t="str">
        <f t="shared" si="4"/>
        <v>F</v>
      </c>
      <c r="AF17" s="23" t="str">
        <f t="shared" si="4"/>
        <v>F</v>
      </c>
      <c r="AG17" s="25">
        <f t="shared" si="8"/>
        <v>0</v>
      </c>
      <c r="AH17" s="25">
        <f t="shared" si="5"/>
        <v>0</v>
      </c>
      <c r="AI17" s="25">
        <f t="shared" si="5"/>
        <v>0</v>
      </c>
      <c r="AJ17" s="25">
        <f t="shared" si="5"/>
        <v>0</v>
      </c>
      <c r="AK17" s="25">
        <f t="shared" si="5"/>
        <v>0</v>
      </c>
      <c r="AL17" s="25">
        <f t="shared" si="5"/>
        <v>0</v>
      </c>
      <c r="AM17" s="25">
        <f t="shared" si="5"/>
        <v>0</v>
      </c>
      <c r="AN17" s="26">
        <f>((AG17*'ALL-COURSE-GRADE'!$B$10)+('ALL COURSE SEM-II'!AH17*'ALL-COURSE-GRADE'!$C$10)+('ALL COURSE SEM-II'!AI17*'ALL-COURSE-GRADE'!$D$10)+('ALL COURSE SEM-II'!AJ17*'ALL-COURSE-GRADE'!$E$10)+('ALL COURSE SEM-II'!AK17*'ALL-COURSE-GRADE'!$F$10)+('ALL COURSE SEM-II'!AL17*'ALL-COURSE-GRADE'!$G$10)+('ALL COURSE SEM-II'!AM17*'ALL-COURSE-GRADE'!$H$10))/'ALL-COURSE-GRADE'!$I$10</f>
        <v>0</v>
      </c>
    </row>
    <row r="18" spans="1:40">
      <c r="A18" s="13">
        <v>7</v>
      </c>
      <c r="B18" s="13">
        <f>'STUDENT-LIST'!B8</f>
        <v>0</v>
      </c>
      <c r="C18" s="14">
        <f>'STUDENT-LIST'!C8</f>
        <v>0</v>
      </c>
      <c r="D18" s="13">
        <v>2</v>
      </c>
      <c r="E18" s="15">
        <v>0</v>
      </c>
      <c r="F18" s="15">
        <v>0</v>
      </c>
      <c r="G18" s="15">
        <v>0</v>
      </c>
      <c r="H18" s="15">
        <v>0</v>
      </c>
      <c r="I18" s="15">
        <v>0</v>
      </c>
      <c r="J18" s="15">
        <v>0</v>
      </c>
      <c r="K18" s="15">
        <v>0</v>
      </c>
      <c r="L18" s="18">
        <v>0</v>
      </c>
      <c r="M18" s="18">
        <v>0</v>
      </c>
      <c r="N18" s="18">
        <v>0</v>
      </c>
      <c r="O18" s="18">
        <v>0</v>
      </c>
      <c r="P18" s="18">
        <v>0</v>
      </c>
      <c r="Q18" s="18">
        <v>0</v>
      </c>
      <c r="R18" s="18">
        <v>0</v>
      </c>
      <c r="S18" s="22">
        <f t="shared" si="6"/>
        <v>0</v>
      </c>
      <c r="T18" s="22">
        <f t="shared" si="3"/>
        <v>0</v>
      </c>
      <c r="U18" s="22">
        <f t="shared" si="3"/>
        <v>0</v>
      </c>
      <c r="V18" s="22">
        <f t="shared" si="3"/>
        <v>0</v>
      </c>
      <c r="W18" s="22">
        <f t="shared" si="3"/>
        <v>0</v>
      </c>
      <c r="X18" s="22">
        <f t="shared" si="3"/>
        <v>0</v>
      </c>
      <c r="Y18" s="22">
        <f t="shared" si="3"/>
        <v>0</v>
      </c>
      <c r="Z18" s="23" t="str">
        <f t="shared" si="7"/>
        <v>F</v>
      </c>
      <c r="AA18" s="23" t="str">
        <f t="shared" si="4"/>
        <v>F</v>
      </c>
      <c r="AB18" s="23" t="str">
        <f t="shared" si="4"/>
        <v>F</v>
      </c>
      <c r="AC18" s="23" t="str">
        <f t="shared" si="4"/>
        <v>F</v>
      </c>
      <c r="AD18" s="23" t="str">
        <f t="shared" si="4"/>
        <v>F</v>
      </c>
      <c r="AE18" s="23" t="str">
        <f t="shared" si="4"/>
        <v>F</v>
      </c>
      <c r="AF18" s="23" t="str">
        <f t="shared" si="4"/>
        <v>F</v>
      </c>
      <c r="AG18" s="25">
        <f t="shared" si="8"/>
        <v>0</v>
      </c>
      <c r="AH18" s="25">
        <f t="shared" si="5"/>
        <v>0</v>
      </c>
      <c r="AI18" s="25">
        <f t="shared" si="5"/>
        <v>0</v>
      </c>
      <c r="AJ18" s="25">
        <f t="shared" si="5"/>
        <v>0</v>
      </c>
      <c r="AK18" s="25">
        <f t="shared" si="5"/>
        <v>0</v>
      </c>
      <c r="AL18" s="25">
        <f t="shared" si="5"/>
        <v>0</v>
      </c>
      <c r="AM18" s="25">
        <f t="shared" si="5"/>
        <v>0</v>
      </c>
      <c r="AN18" s="26">
        <f>((AG18*'ALL-COURSE-GRADE'!$B$10)+('ALL COURSE SEM-II'!AH18*'ALL-COURSE-GRADE'!$C$10)+('ALL COURSE SEM-II'!AI18*'ALL-COURSE-GRADE'!$D$10)+('ALL COURSE SEM-II'!AJ18*'ALL-COURSE-GRADE'!$E$10)+('ALL COURSE SEM-II'!AK18*'ALL-COURSE-GRADE'!$F$10)+('ALL COURSE SEM-II'!AL18*'ALL-COURSE-GRADE'!$G$10)+('ALL COURSE SEM-II'!AM18*'ALL-COURSE-GRADE'!$H$10))/'ALL-COURSE-GRADE'!$I$10</f>
        <v>0</v>
      </c>
    </row>
    <row r="19" spans="1:40">
      <c r="A19" s="13">
        <v>8</v>
      </c>
      <c r="B19" s="13">
        <f>'STUDENT-LIST'!B15</f>
        <v>0</v>
      </c>
      <c r="C19" s="14">
        <f>'STUDENT-LIST'!C15</f>
        <v>0</v>
      </c>
      <c r="D19" s="13">
        <v>2</v>
      </c>
      <c r="E19" s="15">
        <v>0</v>
      </c>
      <c r="F19" s="15">
        <v>0</v>
      </c>
      <c r="G19" s="15">
        <v>0</v>
      </c>
      <c r="H19" s="15">
        <v>0</v>
      </c>
      <c r="I19" s="15">
        <v>0</v>
      </c>
      <c r="J19" s="15">
        <v>0</v>
      </c>
      <c r="K19" s="15">
        <v>0</v>
      </c>
      <c r="L19" s="18">
        <v>0</v>
      </c>
      <c r="M19" s="18">
        <v>0</v>
      </c>
      <c r="N19" s="18">
        <v>0</v>
      </c>
      <c r="O19" s="18">
        <v>0</v>
      </c>
      <c r="P19" s="18">
        <v>0</v>
      </c>
      <c r="Q19" s="18">
        <v>0</v>
      </c>
      <c r="R19" s="18">
        <v>0</v>
      </c>
      <c r="S19" s="22">
        <f t="shared" si="6"/>
        <v>0</v>
      </c>
      <c r="T19" s="22">
        <f t="shared" si="3"/>
        <v>0</v>
      </c>
      <c r="U19" s="22">
        <f t="shared" si="3"/>
        <v>0</v>
      </c>
      <c r="V19" s="22">
        <f t="shared" si="3"/>
        <v>0</v>
      </c>
      <c r="W19" s="22">
        <f t="shared" si="3"/>
        <v>0</v>
      </c>
      <c r="X19" s="22">
        <f t="shared" si="3"/>
        <v>0</v>
      </c>
      <c r="Y19" s="22">
        <f t="shared" si="3"/>
        <v>0</v>
      </c>
      <c r="Z19" s="23" t="str">
        <f t="shared" si="7"/>
        <v>F</v>
      </c>
      <c r="AA19" s="23" t="str">
        <f t="shared" si="4"/>
        <v>F</v>
      </c>
      <c r="AB19" s="23" t="str">
        <f t="shared" si="4"/>
        <v>F</v>
      </c>
      <c r="AC19" s="23" t="str">
        <f t="shared" si="4"/>
        <v>F</v>
      </c>
      <c r="AD19" s="23" t="str">
        <f t="shared" si="4"/>
        <v>F</v>
      </c>
      <c r="AE19" s="23" t="str">
        <f t="shared" si="4"/>
        <v>F</v>
      </c>
      <c r="AF19" s="23" t="str">
        <f t="shared" si="4"/>
        <v>F</v>
      </c>
      <c r="AG19" s="25">
        <f t="shared" si="8"/>
        <v>0</v>
      </c>
      <c r="AH19" s="25">
        <f t="shared" si="5"/>
        <v>0</v>
      </c>
      <c r="AI19" s="25">
        <f t="shared" si="5"/>
        <v>0</v>
      </c>
      <c r="AJ19" s="25">
        <f t="shared" si="5"/>
        <v>0</v>
      </c>
      <c r="AK19" s="25">
        <f t="shared" si="5"/>
        <v>0</v>
      </c>
      <c r="AL19" s="25">
        <f t="shared" si="5"/>
        <v>0</v>
      </c>
      <c r="AM19" s="25">
        <f t="shared" si="5"/>
        <v>0</v>
      </c>
      <c r="AN19" s="26">
        <f>((AG19*'ALL-COURSE-GRADE'!$B$10)+('ALL COURSE SEM-II'!AH19*'ALL-COURSE-GRADE'!$C$10)+('ALL COURSE SEM-II'!AI19*'ALL-COURSE-GRADE'!$D$10)+('ALL COURSE SEM-II'!AJ19*'ALL-COURSE-GRADE'!$E$10)+('ALL COURSE SEM-II'!AK19*'ALL-COURSE-GRADE'!$F$10)+('ALL COURSE SEM-II'!AL19*'ALL-COURSE-GRADE'!$G$10)+('ALL COURSE SEM-II'!AM19*'ALL-COURSE-GRADE'!$H$10))/'ALL-COURSE-GRADE'!$I$10</f>
        <v>0</v>
      </c>
    </row>
    <row r="20" spans="1:40">
      <c r="A20" s="13">
        <v>9</v>
      </c>
      <c r="B20" s="13">
        <f>'STUDENT-LIST'!B16</f>
        <v>0</v>
      </c>
      <c r="C20" s="14">
        <f>'STUDENT-LIST'!C16</f>
        <v>0</v>
      </c>
      <c r="D20" s="13">
        <v>2</v>
      </c>
      <c r="E20" s="15">
        <v>0</v>
      </c>
      <c r="F20" s="15">
        <v>0</v>
      </c>
      <c r="G20" s="15">
        <v>0</v>
      </c>
      <c r="H20" s="15">
        <v>0</v>
      </c>
      <c r="I20" s="15">
        <v>0</v>
      </c>
      <c r="J20" s="15">
        <v>0</v>
      </c>
      <c r="K20" s="15">
        <v>0</v>
      </c>
      <c r="L20" s="18">
        <v>0</v>
      </c>
      <c r="M20" s="18">
        <v>0</v>
      </c>
      <c r="N20" s="18">
        <v>0</v>
      </c>
      <c r="O20" s="18">
        <v>0</v>
      </c>
      <c r="P20" s="18">
        <v>0</v>
      </c>
      <c r="Q20" s="18">
        <v>0</v>
      </c>
      <c r="R20" s="18">
        <v>0</v>
      </c>
      <c r="S20" s="22">
        <f t="shared" si="6"/>
        <v>0</v>
      </c>
      <c r="T20" s="22">
        <f t="shared" si="3"/>
        <v>0</v>
      </c>
      <c r="U20" s="22">
        <f t="shared" si="3"/>
        <v>0</v>
      </c>
      <c r="V20" s="22">
        <f t="shared" si="3"/>
        <v>0</v>
      </c>
      <c r="W20" s="22">
        <f t="shared" si="3"/>
        <v>0</v>
      </c>
      <c r="X20" s="22">
        <f t="shared" si="3"/>
        <v>0</v>
      </c>
      <c r="Y20" s="22">
        <f t="shared" si="3"/>
        <v>0</v>
      </c>
      <c r="Z20" s="23" t="str">
        <f t="shared" si="7"/>
        <v>F</v>
      </c>
      <c r="AA20" s="23" t="str">
        <f t="shared" si="4"/>
        <v>F</v>
      </c>
      <c r="AB20" s="23" t="str">
        <f t="shared" si="4"/>
        <v>F</v>
      </c>
      <c r="AC20" s="23" t="str">
        <f t="shared" si="4"/>
        <v>F</v>
      </c>
      <c r="AD20" s="23" t="str">
        <f t="shared" si="4"/>
        <v>F</v>
      </c>
      <c r="AE20" s="23" t="str">
        <f t="shared" si="4"/>
        <v>F</v>
      </c>
      <c r="AF20" s="23" t="str">
        <f t="shared" si="4"/>
        <v>F</v>
      </c>
      <c r="AG20" s="25">
        <f t="shared" si="8"/>
        <v>0</v>
      </c>
      <c r="AH20" s="25">
        <f t="shared" si="5"/>
        <v>0</v>
      </c>
      <c r="AI20" s="25">
        <f t="shared" si="5"/>
        <v>0</v>
      </c>
      <c r="AJ20" s="25">
        <f t="shared" si="5"/>
        <v>0</v>
      </c>
      <c r="AK20" s="25">
        <f t="shared" si="5"/>
        <v>0</v>
      </c>
      <c r="AL20" s="25">
        <f t="shared" si="5"/>
        <v>0</v>
      </c>
      <c r="AM20" s="25">
        <f t="shared" si="5"/>
        <v>0</v>
      </c>
      <c r="AN20" s="26">
        <f>((AG20*'ALL-COURSE-GRADE'!$B$10)+('ALL COURSE SEM-II'!AH20*'ALL-COURSE-GRADE'!$C$10)+('ALL COURSE SEM-II'!AI20*'ALL-COURSE-GRADE'!$D$10)+('ALL COURSE SEM-II'!AJ20*'ALL-COURSE-GRADE'!$E$10)+('ALL COURSE SEM-II'!AK20*'ALL-COURSE-GRADE'!$F$10)+('ALL COURSE SEM-II'!AL20*'ALL-COURSE-GRADE'!$G$10)+('ALL COURSE SEM-II'!AM20*'ALL-COURSE-GRADE'!$H$10))/'ALL-COURSE-GRADE'!$I$10</f>
        <v>0</v>
      </c>
    </row>
    <row r="21" spans="1:40">
      <c r="A21" s="13">
        <v>10</v>
      </c>
      <c r="B21" s="13">
        <f>'STUDENT-LIST'!B17</f>
        <v>0</v>
      </c>
      <c r="C21" s="14">
        <f>'STUDENT-LIST'!C17</f>
        <v>0</v>
      </c>
      <c r="D21" s="13">
        <v>2</v>
      </c>
      <c r="E21" s="15">
        <v>0</v>
      </c>
      <c r="F21" s="15">
        <v>0</v>
      </c>
      <c r="G21" s="15">
        <v>0</v>
      </c>
      <c r="H21" s="15">
        <v>0</v>
      </c>
      <c r="I21" s="15">
        <v>0</v>
      </c>
      <c r="J21" s="15">
        <v>0</v>
      </c>
      <c r="K21" s="15">
        <v>0</v>
      </c>
      <c r="L21" s="18">
        <v>0</v>
      </c>
      <c r="M21" s="18">
        <v>0</v>
      </c>
      <c r="N21" s="18">
        <v>0</v>
      </c>
      <c r="O21" s="18">
        <v>0</v>
      </c>
      <c r="P21" s="18">
        <v>0</v>
      </c>
      <c r="Q21" s="18">
        <v>0</v>
      </c>
      <c r="R21" s="18">
        <v>0</v>
      </c>
      <c r="S21" s="22">
        <f t="shared" si="6"/>
        <v>0</v>
      </c>
      <c r="T21" s="22">
        <f t="shared" si="3"/>
        <v>0</v>
      </c>
      <c r="U21" s="22">
        <f t="shared" si="3"/>
        <v>0</v>
      </c>
      <c r="V21" s="22">
        <f t="shared" si="3"/>
        <v>0</v>
      </c>
      <c r="W21" s="22">
        <f t="shared" si="3"/>
        <v>0</v>
      </c>
      <c r="X21" s="22">
        <f t="shared" si="3"/>
        <v>0</v>
      </c>
      <c r="Y21" s="22">
        <f t="shared" si="3"/>
        <v>0</v>
      </c>
      <c r="Z21" s="23" t="str">
        <f t="shared" si="7"/>
        <v>F</v>
      </c>
      <c r="AA21" s="23" t="str">
        <f t="shared" si="4"/>
        <v>F</v>
      </c>
      <c r="AB21" s="23" t="str">
        <f t="shared" si="4"/>
        <v>F</v>
      </c>
      <c r="AC21" s="23" t="str">
        <f t="shared" si="4"/>
        <v>F</v>
      </c>
      <c r="AD21" s="23" t="str">
        <f t="shared" si="4"/>
        <v>F</v>
      </c>
      <c r="AE21" s="23" t="str">
        <f t="shared" si="4"/>
        <v>F</v>
      </c>
      <c r="AF21" s="23" t="str">
        <f t="shared" si="4"/>
        <v>F</v>
      </c>
      <c r="AG21" s="25">
        <f t="shared" si="8"/>
        <v>0</v>
      </c>
      <c r="AH21" s="25">
        <f t="shared" si="5"/>
        <v>0</v>
      </c>
      <c r="AI21" s="25">
        <f t="shared" si="5"/>
        <v>0</v>
      </c>
      <c r="AJ21" s="25">
        <f t="shared" si="5"/>
        <v>0</v>
      </c>
      <c r="AK21" s="25">
        <f t="shared" si="5"/>
        <v>0</v>
      </c>
      <c r="AL21" s="25">
        <f t="shared" si="5"/>
        <v>0</v>
      </c>
      <c r="AM21" s="25">
        <f t="shared" si="5"/>
        <v>0</v>
      </c>
      <c r="AN21" s="26">
        <f>((AG21*'ALL-COURSE-GRADE'!$B$10)+('ALL COURSE SEM-II'!AH21*'ALL-COURSE-GRADE'!$C$10)+('ALL COURSE SEM-II'!AI21*'ALL-COURSE-GRADE'!$D$10)+('ALL COURSE SEM-II'!AJ21*'ALL-COURSE-GRADE'!$E$10)+('ALL COURSE SEM-II'!AK21*'ALL-COURSE-GRADE'!$F$10)+('ALL COURSE SEM-II'!AL21*'ALL-COURSE-GRADE'!$G$10)+('ALL COURSE SEM-II'!AM21*'ALL-COURSE-GRADE'!$H$10))/'ALL-COURSE-GRADE'!$I$10</f>
        <v>0</v>
      </c>
    </row>
    <row r="22" spans="1:40">
      <c r="A22" s="13">
        <v>11</v>
      </c>
      <c r="B22" s="13">
        <f>'STUDENT-LIST'!B39</f>
        <v>0</v>
      </c>
      <c r="C22" s="14">
        <f>'STUDENT-LIST'!C39</f>
        <v>0</v>
      </c>
      <c r="D22" s="13">
        <v>2</v>
      </c>
      <c r="E22" s="15">
        <v>0</v>
      </c>
      <c r="F22" s="15">
        <v>0</v>
      </c>
      <c r="G22" s="15">
        <v>0</v>
      </c>
      <c r="H22" s="15">
        <v>0</v>
      </c>
      <c r="I22" s="15">
        <v>0</v>
      </c>
      <c r="J22" s="15">
        <v>0</v>
      </c>
      <c r="K22" s="15">
        <v>0</v>
      </c>
      <c r="L22" s="18">
        <v>0</v>
      </c>
      <c r="M22" s="18">
        <v>0</v>
      </c>
      <c r="N22" s="18">
        <v>0</v>
      </c>
      <c r="O22" s="18">
        <v>0</v>
      </c>
      <c r="P22" s="18">
        <v>0</v>
      </c>
      <c r="Q22" s="18">
        <v>0</v>
      </c>
      <c r="R22" s="18">
        <v>0</v>
      </c>
      <c r="S22" s="22">
        <f t="shared" si="6"/>
        <v>0</v>
      </c>
      <c r="T22" s="22">
        <f t="shared" si="3"/>
        <v>0</v>
      </c>
      <c r="U22" s="22">
        <f t="shared" si="3"/>
        <v>0</v>
      </c>
      <c r="V22" s="22">
        <f t="shared" si="3"/>
        <v>0</v>
      </c>
      <c r="W22" s="22">
        <f t="shared" si="3"/>
        <v>0</v>
      </c>
      <c r="X22" s="22">
        <f t="shared" si="3"/>
        <v>0</v>
      </c>
      <c r="Y22" s="22">
        <f t="shared" si="3"/>
        <v>0</v>
      </c>
      <c r="Z22" s="23" t="str">
        <f t="shared" si="7"/>
        <v>F</v>
      </c>
      <c r="AA22" s="23" t="str">
        <f t="shared" si="4"/>
        <v>F</v>
      </c>
      <c r="AB22" s="23" t="str">
        <f t="shared" si="4"/>
        <v>F</v>
      </c>
      <c r="AC22" s="23" t="str">
        <f t="shared" si="4"/>
        <v>F</v>
      </c>
      <c r="AD22" s="23" t="str">
        <f t="shared" si="4"/>
        <v>F</v>
      </c>
      <c r="AE22" s="23" t="str">
        <f t="shared" si="4"/>
        <v>F</v>
      </c>
      <c r="AF22" s="23" t="str">
        <f t="shared" si="4"/>
        <v>F</v>
      </c>
      <c r="AG22" s="25">
        <f t="shared" si="8"/>
        <v>0</v>
      </c>
      <c r="AH22" s="25">
        <f t="shared" si="5"/>
        <v>0</v>
      </c>
      <c r="AI22" s="25">
        <f t="shared" si="5"/>
        <v>0</v>
      </c>
      <c r="AJ22" s="25">
        <f t="shared" si="5"/>
        <v>0</v>
      </c>
      <c r="AK22" s="25">
        <f t="shared" si="5"/>
        <v>0</v>
      </c>
      <c r="AL22" s="25">
        <f t="shared" si="5"/>
        <v>0</v>
      </c>
      <c r="AM22" s="25">
        <f t="shared" si="5"/>
        <v>0</v>
      </c>
      <c r="AN22" s="26">
        <f>((AG22*'ALL-COURSE-GRADE'!$B$10)+('ALL COURSE SEM-II'!AH22*'ALL-COURSE-GRADE'!$C$10)+('ALL COURSE SEM-II'!AI22*'ALL-COURSE-GRADE'!$D$10)+('ALL COURSE SEM-II'!AJ22*'ALL-COURSE-GRADE'!$E$10)+('ALL COURSE SEM-II'!AK22*'ALL-COURSE-GRADE'!$F$10)+('ALL COURSE SEM-II'!AL22*'ALL-COURSE-GRADE'!$G$10)+('ALL COURSE SEM-II'!AM22*'ALL-COURSE-GRADE'!$H$10))/'ALL-COURSE-GRADE'!$I$10</f>
        <v>0</v>
      </c>
    </row>
    <row r="23" spans="1:40">
      <c r="A23" s="13">
        <v>12</v>
      </c>
      <c r="B23" s="13">
        <f>'STUDENT-LIST'!B40</f>
        <v>0</v>
      </c>
      <c r="C23" s="14">
        <f>'STUDENT-LIST'!C40</f>
        <v>0</v>
      </c>
      <c r="D23" s="13">
        <v>2</v>
      </c>
      <c r="E23" s="15">
        <v>0</v>
      </c>
      <c r="F23" s="15">
        <v>0</v>
      </c>
      <c r="G23" s="15">
        <v>0</v>
      </c>
      <c r="H23" s="15">
        <v>0</v>
      </c>
      <c r="I23" s="15">
        <v>0</v>
      </c>
      <c r="J23" s="15">
        <v>0</v>
      </c>
      <c r="K23" s="15">
        <v>0</v>
      </c>
      <c r="L23" s="18">
        <v>0</v>
      </c>
      <c r="M23" s="18">
        <v>0</v>
      </c>
      <c r="N23" s="18">
        <v>0</v>
      </c>
      <c r="O23" s="18">
        <v>0</v>
      </c>
      <c r="P23" s="18">
        <v>0</v>
      </c>
      <c r="Q23" s="18">
        <v>0</v>
      </c>
      <c r="R23" s="18">
        <v>0</v>
      </c>
      <c r="S23" s="22">
        <f t="shared" si="6"/>
        <v>0</v>
      </c>
      <c r="T23" s="22">
        <f t="shared" si="3"/>
        <v>0</v>
      </c>
      <c r="U23" s="22">
        <f t="shared" si="3"/>
        <v>0</v>
      </c>
      <c r="V23" s="22">
        <f t="shared" si="3"/>
        <v>0</v>
      </c>
      <c r="W23" s="22">
        <f t="shared" si="3"/>
        <v>0</v>
      </c>
      <c r="X23" s="22">
        <f t="shared" si="3"/>
        <v>0</v>
      </c>
      <c r="Y23" s="22">
        <f t="shared" si="3"/>
        <v>0</v>
      </c>
      <c r="Z23" s="23" t="str">
        <f t="shared" si="7"/>
        <v>F</v>
      </c>
      <c r="AA23" s="23" t="str">
        <f t="shared" si="4"/>
        <v>F</v>
      </c>
      <c r="AB23" s="23" t="str">
        <f t="shared" si="4"/>
        <v>F</v>
      </c>
      <c r="AC23" s="23" t="str">
        <f t="shared" si="4"/>
        <v>F</v>
      </c>
      <c r="AD23" s="23" t="str">
        <f t="shared" si="4"/>
        <v>F</v>
      </c>
      <c r="AE23" s="23" t="str">
        <f t="shared" si="4"/>
        <v>F</v>
      </c>
      <c r="AF23" s="23" t="str">
        <f t="shared" si="4"/>
        <v>F</v>
      </c>
      <c r="AG23" s="25">
        <f t="shared" si="8"/>
        <v>0</v>
      </c>
      <c r="AH23" s="25">
        <f t="shared" si="5"/>
        <v>0</v>
      </c>
      <c r="AI23" s="25">
        <f t="shared" si="5"/>
        <v>0</v>
      </c>
      <c r="AJ23" s="25">
        <f t="shared" si="5"/>
        <v>0</v>
      </c>
      <c r="AK23" s="25">
        <f t="shared" si="5"/>
        <v>0</v>
      </c>
      <c r="AL23" s="25">
        <f t="shared" si="5"/>
        <v>0</v>
      </c>
      <c r="AM23" s="25">
        <f t="shared" si="5"/>
        <v>0</v>
      </c>
      <c r="AN23" s="26">
        <f>((AG23*'ALL-COURSE-GRADE'!$B$10)+('ALL COURSE SEM-II'!AH23*'ALL-COURSE-GRADE'!$C$10)+('ALL COURSE SEM-II'!AI23*'ALL-COURSE-GRADE'!$D$10)+('ALL COURSE SEM-II'!AJ23*'ALL-COURSE-GRADE'!$E$10)+('ALL COURSE SEM-II'!AK23*'ALL-COURSE-GRADE'!$F$10)+('ALL COURSE SEM-II'!AL23*'ALL-COURSE-GRADE'!$G$10)+('ALL COURSE SEM-II'!AM23*'ALL-COURSE-GRADE'!$H$10))/'ALL-COURSE-GRADE'!$I$10</f>
        <v>0</v>
      </c>
    </row>
    <row r="24" spans="1:40">
      <c r="A24" s="13">
        <v>13</v>
      </c>
      <c r="B24" s="13">
        <f>'STUDENT-LIST'!B41</f>
        <v>0</v>
      </c>
      <c r="C24" s="14">
        <f>'STUDENT-LIST'!C41</f>
        <v>0</v>
      </c>
      <c r="D24" s="13">
        <v>2</v>
      </c>
      <c r="E24" s="15">
        <v>0</v>
      </c>
      <c r="F24" s="15">
        <v>0</v>
      </c>
      <c r="G24" s="15">
        <v>0</v>
      </c>
      <c r="H24" s="15">
        <v>0</v>
      </c>
      <c r="I24" s="15">
        <v>0</v>
      </c>
      <c r="J24" s="15">
        <v>0</v>
      </c>
      <c r="K24" s="15">
        <v>0</v>
      </c>
      <c r="L24" s="18">
        <v>0</v>
      </c>
      <c r="M24" s="18">
        <v>0</v>
      </c>
      <c r="N24" s="18">
        <v>0</v>
      </c>
      <c r="O24" s="18">
        <v>0</v>
      </c>
      <c r="P24" s="18">
        <v>0</v>
      </c>
      <c r="Q24" s="18">
        <v>0</v>
      </c>
      <c r="R24" s="18">
        <v>0</v>
      </c>
      <c r="S24" s="22">
        <f t="shared" si="6"/>
        <v>0</v>
      </c>
      <c r="T24" s="22">
        <f t="shared" si="3"/>
        <v>0</v>
      </c>
      <c r="U24" s="22">
        <f t="shared" si="3"/>
        <v>0</v>
      </c>
      <c r="V24" s="22">
        <f t="shared" si="3"/>
        <v>0</v>
      </c>
      <c r="W24" s="22">
        <f t="shared" si="3"/>
        <v>0</v>
      </c>
      <c r="X24" s="22">
        <f t="shared" si="3"/>
        <v>0</v>
      </c>
      <c r="Y24" s="22">
        <f t="shared" si="3"/>
        <v>0</v>
      </c>
      <c r="Z24" s="23" t="str">
        <f t="shared" si="7"/>
        <v>F</v>
      </c>
      <c r="AA24" s="23" t="str">
        <f t="shared" si="4"/>
        <v>F</v>
      </c>
      <c r="AB24" s="23" t="str">
        <f t="shared" si="4"/>
        <v>F</v>
      </c>
      <c r="AC24" s="23" t="str">
        <f t="shared" si="4"/>
        <v>F</v>
      </c>
      <c r="AD24" s="23" t="str">
        <f t="shared" si="4"/>
        <v>F</v>
      </c>
      <c r="AE24" s="23" t="str">
        <f t="shared" si="4"/>
        <v>F</v>
      </c>
      <c r="AF24" s="23" t="str">
        <f t="shared" si="4"/>
        <v>F</v>
      </c>
      <c r="AG24" s="25">
        <f t="shared" si="8"/>
        <v>0</v>
      </c>
      <c r="AH24" s="25">
        <f t="shared" si="5"/>
        <v>0</v>
      </c>
      <c r="AI24" s="25">
        <f t="shared" si="5"/>
        <v>0</v>
      </c>
      <c r="AJ24" s="25">
        <f t="shared" si="5"/>
        <v>0</v>
      </c>
      <c r="AK24" s="25">
        <f t="shared" si="5"/>
        <v>0</v>
      </c>
      <c r="AL24" s="25">
        <f t="shared" si="5"/>
        <v>0</v>
      </c>
      <c r="AM24" s="25">
        <f t="shared" si="5"/>
        <v>0</v>
      </c>
      <c r="AN24" s="26">
        <f>((AG24*'ALL-COURSE-GRADE'!$B$10)+('ALL COURSE SEM-II'!AH24*'ALL-COURSE-GRADE'!$C$10)+('ALL COURSE SEM-II'!AI24*'ALL-COURSE-GRADE'!$D$10)+('ALL COURSE SEM-II'!AJ24*'ALL-COURSE-GRADE'!$E$10)+('ALL COURSE SEM-II'!AK24*'ALL-COURSE-GRADE'!$F$10)+('ALL COURSE SEM-II'!AL24*'ALL-COURSE-GRADE'!$G$10)+('ALL COURSE SEM-II'!AM24*'ALL-COURSE-GRADE'!$H$10))/'ALL-COURSE-GRADE'!$I$10</f>
        <v>0</v>
      </c>
    </row>
    <row r="25" spans="1:40">
      <c r="A25" s="13">
        <v>14</v>
      </c>
      <c r="B25" s="13">
        <f>'STUDENT-LIST'!B42</f>
        <v>0</v>
      </c>
      <c r="C25" s="14">
        <f>'STUDENT-LIST'!C42</f>
        <v>0</v>
      </c>
      <c r="D25" s="13">
        <v>2</v>
      </c>
      <c r="E25" s="15">
        <v>0</v>
      </c>
      <c r="F25" s="15">
        <v>0</v>
      </c>
      <c r="G25" s="15">
        <v>0</v>
      </c>
      <c r="H25" s="15">
        <v>0</v>
      </c>
      <c r="I25" s="15">
        <v>0</v>
      </c>
      <c r="J25" s="15">
        <v>0</v>
      </c>
      <c r="K25" s="15">
        <v>0</v>
      </c>
      <c r="L25" s="18">
        <v>0</v>
      </c>
      <c r="M25" s="18">
        <v>0</v>
      </c>
      <c r="N25" s="18">
        <v>0</v>
      </c>
      <c r="O25" s="18">
        <v>0</v>
      </c>
      <c r="P25" s="18">
        <v>0</v>
      </c>
      <c r="Q25" s="18">
        <v>0</v>
      </c>
      <c r="R25" s="18">
        <v>0</v>
      </c>
      <c r="S25" s="22">
        <f t="shared" si="6"/>
        <v>0</v>
      </c>
      <c r="T25" s="22">
        <f t="shared" si="3"/>
        <v>0</v>
      </c>
      <c r="U25" s="22">
        <f t="shared" si="3"/>
        <v>0</v>
      </c>
      <c r="V25" s="22">
        <f t="shared" si="3"/>
        <v>0</v>
      </c>
      <c r="W25" s="22">
        <f t="shared" si="3"/>
        <v>0</v>
      </c>
      <c r="X25" s="22">
        <f t="shared" si="3"/>
        <v>0</v>
      </c>
      <c r="Y25" s="22">
        <f t="shared" si="3"/>
        <v>0</v>
      </c>
      <c r="Z25" s="23" t="str">
        <f t="shared" si="7"/>
        <v>F</v>
      </c>
      <c r="AA25" s="23" t="str">
        <f t="shared" si="4"/>
        <v>F</v>
      </c>
      <c r="AB25" s="23" t="str">
        <f t="shared" si="4"/>
        <v>F</v>
      </c>
      <c r="AC25" s="23" t="str">
        <f t="shared" si="4"/>
        <v>F</v>
      </c>
      <c r="AD25" s="23" t="str">
        <f t="shared" si="4"/>
        <v>F</v>
      </c>
      <c r="AE25" s="23" t="str">
        <f t="shared" si="4"/>
        <v>F</v>
      </c>
      <c r="AF25" s="23" t="str">
        <f t="shared" si="4"/>
        <v>F</v>
      </c>
      <c r="AG25" s="25">
        <f t="shared" si="8"/>
        <v>0</v>
      </c>
      <c r="AH25" s="25">
        <f t="shared" si="5"/>
        <v>0</v>
      </c>
      <c r="AI25" s="25">
        <f t="shared" si="5"/>
        <v>0</v>
      </c>
      <c r="AJ25" s="25">
        <f t="shared" si="5"/>
        <v>0</v>
      </c>
      <c r="AK25" s="25">
        <f t="shared" si="5"/>
        <v>0</v>
      </c>
      <c r="AL25" s="25">
        <f t="shared" si="5"/>
        <v>0</v>
      </c>
      <c r="AM25" s="25">
        <f t="shared" si="5"/>
        <v>0</v>
      </c>
      <c r="AN25" s="26">
        <f>((AG25*'ALL-COURSE-GRADE'!$B$10)+('ALL COURSE SEM-II'!AH25*'ALL-COURSE-GRADE'!$C$10)+('ALL COURSE SEM-II'!AI25*'ALL-COURSE-GRADE'!$D$10)+('ALL COURSE SEM-II'!AJ25*'ALL-COURSE-GRADE'!$E$10)+('ALL COURSE SEM-II'!AK25*'ALL-COURSE-GRADE'!$F$10)+('ALL COURSE SEM-II'!AL25*'ALL-COURSE-GRADE'!$G$10)+('ALL COURSE SEM-II'!AM25*'ALL-COURSE-GRADE'!$H$10))/'ALL-COURSE-GRADE'!$I$10</f>
        <v>0</v>
      </c>
    </row>
    <row r="26" spans="1:40">
      <c r="A26" s="13">
        <v>15</v>
      </c>
      <c r="B26" s="13">
        <f>'STUDENT-LIST'!B43</f>
        <v>0</v>
      </c>
      <c r="C26" s="14">
        <f>'STUDENT-LIST'!C43</f>
        <v>0</v>
      </c>
      <c r="D26" s="13">
        <v>2</v>
      </c>
      <c r="E26" s="15">
        <v>0</v>
      </c>
      <c r="F26" s="15">
        <v>0</v>
      </c>
      <c r="G26" s="15">
        <v>0</v>
      </c>
      <c r="H26" s="15">
        <v>0</v>
      </c>
      <c r="I26" s="15">
        <v>0</v>
      </c>
      <c r="J26" s="15">
        <v>0</v>
      </c>
      <c r="K26" s="15">
        <v>0</v>
      </c>
      <c r="L26" s="18">
        <v>0</v>
      </c>
      <c r="M26" s="18">
        <v>0</v>
      </c>
      <c r="N26" s="18">
        <v>0</v>
      </c>
      <c r="O26" s="18">
        <v>0</v>
      </c>
      <c r="P26" s="18">
        <v>0</v>
      </c>
      <c r="Q26" s="18">
        <v>0</v>
      </c>
      <c r="R26" s="18">
        <v>0</v>
      </c>
      <c r="S26" s="22">
        <f t="shared" si="6"/>
        <v>0</v>
      </c>
      <c r="T26" s="22">
        <f t="shared" si="3"/>
        <v>0</v>
      </c>
      <c r="U26" s="22">
        <f t="shared" si="3"/>
        <v>0</v>
      </c>
      <c r="V26" s="22">
        <f t="shared" si="3"/>
        <v>0</v>
      </c>
      <c r="W26" s="22">
        <f t="shared" si="3"/>
        <v>0</v>
      </c>
      <c r="X26" s="22">
        <f t="shared" si="3"/>
        <v>0</v>
      </c>
      <c r="Y26" s="22">
        <f t="shared" si="3"/>
        <v>0</v>
      </c>
      <c r="Z26" s="23" t="str">
        <f t="shared" si="7"/>
        <v>F</v>
      </c>
      <c r="AA26" s="23" t="str">
        <f t="shared" si="4"/>
        <v>F</v>
      </c>
      <c r="AB26" s="23" t="str">
        <f t="shared" si="4"/>
        <v>F</v>
      </c>
      <c r="AC26" s="23" t="str">
        <f t="shared" si="4"/>
        <v>F</v>
      </c>
      <c r="AD26" s="23" t="str">
        <f t="shared" si="4"/>
        <v>F</v>
      </c>
      <c r="AE26" s="23" t="str">
        <f t="shared" si="4"/>
        <v>F</v>
      </c>
      <c r="AF26" s="23" t="str">
        <f t="shared" si="4"/>
        <v>F</v>
      </c>
      <c r="AG26" s="25">
        <f t="shared" si="8"/>
        <v>0</v>
      </c>
      <c r="AH26" s="25">
        <f t="shared" si="5"/>
        <v>0</v>
      </c>
      <c r="AI26" s="25">
        <f t="shared" si="5"/>
        <v>0</v>
      </c>
      <c r="AJ26" s="25">
        <f t="shared" si="5"/>
        <v>0</v>
      </c>
      <c r="AK26" s="25">
        <f t="shared" si="5"/>
        <v>0</v>
      </c>
      <c r="AL26" s="25">
        <f t="shared" si="5"/>
        <v>0</v>
      </c>
      <c r="AM26" s="25">
        <f t="shared" si="5"/>
        <v>0</v>
      </c>
      <c r="AN26" s="26">
        <f>((AG26*'ALL-COURSE-GRADE'!$B$10)+('ALL COURSE SEM-II'!AH26*'ALL-COURSE-GRADE'!$C$10)+('ALL COURSE SEM-II'!AI26*'ALL-COURSE-GRADE'!$D$10)+('ALL COURSE SEM-II'!AJ26*'ALL-COURSE-GRADE'!$E$10)+('ALL COURSE SEM-II'!AK26*'ALL-COURSE-GRADE'!$F$10)+('ALL COURSE SEM-II'!AL26*'ALL-COURSE-GRADE'!$G$10)+('ALL COURSE SEM-II'!AM26*'ALL-COURSE-GRADE'!$H$10))/'ALL-COURSE-GRADE'!$I$10</f>
        <v>0</v>
      </c>
    </row>
    <row r="27" spans="1:40">
      <c r="A27" s="13">
        <v>16</v>
      </c>
      <c r="B27" s="13">
        <f>'STUDENT-LIST'!B44</f>
        <v>0</v>
      </c>
      <c r="C27" s="14">
        <f>'STUDENT-LIST'!C44</f>
        <v>0</v>
      </c>
      <c r="D27" s="13">
        <v>2</v>
      </c>
      <c r="E27" s="15">
        <v>0</v>
      </c>
      <c r="F27" s="15">
        <v>0</v>
      </c>
      <c r="G27" s="15">
        <v>0</v>
      </c>
      <c r="H27" s="15">
        <v>0</v>
      </c>
      <c r="I27" s="15">
        <v>0</v>
      </c>
      <c r="J27" s="15">
        <v>0</v>
      </c>
      <c r="K27" s="15">
        <v>0</v>
      </c>
      <c r="L27" s="18">
        <v>0</v>
      </c>
      <c r="M27" s="18">
        <v>0</v>
      </c>
      <c r="N27" s="18">
        <v>0</v>
      </c>
      <c r="O27" s="18">
        <v>0</v>
      </c>
      <c r="P27" s="18">
        <v>0</v>
      </c>
      <c r="Q27" s="18">
        <v>0</v>
      </c>
      <c r="R27" s="18">
        <v>0</v>
      </c>
      <c r="S27" s="22">
        <f t="shared" si="6"/>
        <v>0</v>
      </c>
      <c r="T27" s="22">
        <f t="shared" si="3"/>
        <v>0</v>
      </c>
      <c r="U27" s="22">
        <f t="shared" si="3"/>
        <v>0</v>
      </c>
      <c r="V27" s="22">
        <f t="shared" si="3"/>
        <v>0</v>
      </c>
      <c r="W27" s="22">
        <f t="shared" si="3"/>
        <v>0</v>
      </c>
      <c r="X27" s="22">
        <f t="shared" si="3"/>
        <v>0</v>
      </c>
      <c r="Y27" s="22">
        <f t="shared" si="3"/>
        <v>0</v>
      </c>
      <c r="Z27" s="23" t="str">
        <f t="shared" si="7"/>
        <v>F</v>
      </c>
      <c r="AA27" s="23" t="str">
        <f t="shared" si="4"/>
        <v>F</v>
      </c>
      <c r="AB27" s="23" t="str">
        <f t="shared" si="4"/>
        <v>F</v>
      </c>
      <c r="AC27" s="23" t="str">
        <f t="shared" si="4"/>
        <v>F</v>
      </c>
      <c r="AD27" s="23" t="str">
        <f t="shared" si="4"/>
        <v>F</v>
      </c>
      <c r="AE27" s="23" t="str">
        <f t="shared" si="4"/>
        <v>F</v>
      </c>
      <c r="AF27" s="23" t="str">
        <f t="shared" si="4"/>
        <v>F</v>
      </c>
      <c r="AG27" s="25">
        <f t="shared" si="8"/>
        <v>0</v>
      </c>
      <c r="AH27" s="25">
        <f t="shared" si="5"/>
        <v>0</v>
      </c>
      <c r="AI27" s="25">
        <f t="shared" si="5"/>
        <v>0</v>
      </c>
      <c r="AJ27" s="25">
        <f t="shared" si="5"/>
        <v>0</v>
      </c>
      <c r="AK27" s="25">
        <f t="shared" si="5"/>
        <v>0</v>
      </c>
      <c r="AL27" s="25">
        <f t="shared" si="5"/>
        <v>0</v>
      </c>
      <c r="AM27" s="25">
        <f t="shared" si="5"/>
        <v>0</v>
      </c>
      <c r="AN27" s="26">
        <f>((AG27*'ALL-COURSE-GRADE'!$B$10)+('ALL COURSE SEM-II'!AH27*'ALL-COURSE-GRADE'!$C$10)+('ALL COURSE SEM-II'!AI27*'ALL-COURSE-GRADE'!$D$10)+('ALL COURSE SEM-II'!AJ27*'ALL-COURSE-GRADE'!$E$10)+('ALL COURSE SEM-II'!AK27*'ALL-COURSE-GRADE'!$F$10)+('ALL COURSE SEM-II'!AL27*'ALL-COURSE-GRADE'!$G$10)+('ALL COURSE SEM-II'!AM27*'ALL-COURSE-GRADE'!$H$10))/'ALL-COURSE-GRADE'!$I$10</f>
        <v>0</v>
      </c>
    </row>
    <row r="28" spans="1:40">
      <c r="A28" s="13">
        <v>17</v>
      </c>
      <c r="B28" s="13">
        <f>'STUDENT-LIST'!B45</f>
        <v>0</v>
      </c>
      <c r="C28" s="14">
        <f>'STUDENT-LIST'!C45</f>
        <v>0</v>
      </c>
      <c r="D28" s="13">
        <v>2</v>
      </c>
      <c r="E28" s="15">
        <v>0</v>
      </c>
      <c r="F28" s="15">
        <v>0</v>
      </c>
      <c r="G28" s="15">
        <v>0</v>
      </c>
      <c r="H28" s="15">
        <v>0</v>
      </c>
      <c r="I28" s="15">
        <v>0</v>
      </c>
      <c r="J28" s="15">
        <v>0</v>
      </c>
      <c r="K28" s="15">
        <v>0</v>
      </c>
      <c r="L28" s="18">
        <v>0</v>
      </c>
      <c r="M28" s="18">
        <v>0</v>
      </c>
      <c r="N28" s="18">
        <v>0</v>
      </c>
      <c r="O28" s="18">
        <v>0</v>
      </c>
      <c r="P28" s="18">
        <v>0</v>
      </c>
      <c r="Q28" s="18">
        <v>0</v>
      </c>
      <c r="R28" s="18">
        <v>0</v>
      </c>
      <c r="S28" s="22">
        <f t="shared" si="6"/>
        <v>0</v>
      </c>
      <c r="T28" s="22">
        <f t="shared" si="6"/>
        <v>0</v>
      </c>
      <c r="U28" s="22">
        <f t="shared" si="6"/>
        <v>0</v>
      </c>
      <c r="V28" s="22">
        <f t="shared" si="6"/>
        <v>0</v>
      </c>
      <c r="W28" s="22">
        <f t="shared" si="6"/>
        <v>0</v>
      </c>
      <c r="X28" s="22">
        <f t="shared" si="6"/>
        <v>0</v>
      </c>
      <c r="Y28" s="22">
        <f t="shared" si="6"/>
        <v>0</v>
      </c>
      <c r="Z28" s="23" t="str">
        <f t="shared" si="7"/>
        <v>F</v>
      </c>
      <c r="AA28" s="23" t="str">
        <f t="shared" si="7"/>
        <v>F</v>
      </c>
      <c r="AB28" s="23" t="str">
        <f t="shared" si="7"/>
        <v>F</v>
      </c>
      <c r="AC28" s="23" t="str">
        <f t="shared" si="7"/>
        <v>F</v>
      </c>
      <c r="AD28" s="23" t="str">
        <f t="shared" si="7"/>
        <v>F</v>
      </c>
      <c r="AE28" s="23" t="str">
        <f t="shared" si="7"/>
        <v>F</v>
      </c>
      <c r="AF28" s="23" t="str">
        <f t="shared" si="7"/>
        <v>F</v>
      </c>
      <c r="AG28" s="25">
        <f t="shared" si="8"/>
        <v>0</v>
      </c>
      <c r="AH28" s="25">
        <f t="shared" si="8"/>
        <v>0</v>
      </c>
      <c r="AI28" s="25">
        <f t="shared" si="8"/>
        <v>0</v>
      </c>
      <c r="AJ28" s="25">
        <f t="shared" si="8"/>
        <v>0</v>
      </c>
      <c r="AK28" s="25">
        <f t="shared" si="8"/>
        <v>0</v>
      </c>
      <c r="AL28" s="25">
        <f t="shared" si="8"/>
        <v>0</v>
      </c>
      <c r="AM28" s="25">
        <f t="shared" si="8"/>
        <v>0</v>
      </c>
      <c r="AN28" s="26">
        <f>((AG28*'ALL-COURSE-GRADE'!$B$10)+('ALL COURSE SEM-II'!AH28*'ALL-COURSE-GRADE'!$C$10)+('ALL COURSE SEM-II'!AI28*'ALL-COURSE-GRADE'!$D$10)+('ALL COURSE SEM-II'!AJ28*'ALL-COURSE-GRADE'!$E$10)+('ALL COURSE SEM-II'!AK28*'ALL-COURSE-GRADE'!$F$10)+('ALL COURSE SEM-II'!AL28*'ALL-COURSE-GRADE'!$G$10)+('ALL COURSE SEM-II'!AM28*'ALL-COURSE-GRADE'!$H$10))/'ALL-COURSE-GRADE'!$I$10</f>
        <v>0</v>
      </c>
    </row>
    <row r="29" spans="1:40">
      <c r="A29" s="13">
        <v>18</v>
      </c>
      <c r="B29" s="13">
        <f>'STUDENT-LIST'!B46</f>
        <v>0</v>
      </c>
      <c r="C29" s="14">
        <f>'STUDENT-LIST'!C46</f>
        <v>0</v>
      </c>
      <c r="D29" s="13">
        <v>2</v>
      </c>
      <c r="E29" s="15">
        <v>0</v>
      </c>
      <c r="F29" s="15">
        <v>0</v>
      </c>
      <c r="G29" s="15">
        <v>0</v>
      </c>
      <c r="H29" s="15">
        <v>0</v>
      </c>
      <c r="I29" s="15">
        <v>0</v>
      </c>
      <c r="J29" s="15">
        <v>0</v>
      </c>
      <c r="K29" s="15">
        <v>0</v>
      </c>
      <c r="L29" s="18">
        <v>0</v>
      </c>
      <c r="M29" s="18">
        <v>0</v>
      </c>
      <c r="N29" s="18">
        <v>0</v>
      </c>
      <c r="O29" s="18">
        <v>0</v>
      </c>
      <c r="P29" s="18">
        <v>0</v>
      </c>
      <c r="Q29" s="18">
        <v>0</v>
      </c>
      <c r="R29" s="18">
        <v>0</v>
      </c>
      <c r="S29" s="22">
        <f t="shared" si="6"/>
        <v>0</v>
      </c>
      <c r="T29" s="22">
        <f t="shared" si="6"/>
        <v>0</v>
      </c>
      <c r="U29" s="22">
        <f t="shared" si="6"/>
        <v>0</v>
      </c>
      <c r="V29" s="22">
        <f t="shared" si="6"/>
        <v>0</v>
      </c>
      <c r="W29" s="22">
        <f t="shared" si="6"/>
        <v>0</v>
      </c>
      <c r="X29" s="22">
        <f t="shared" si="6"/>
        <v>0</v>
      </c>
      <c r="Y29" s="22">
        <f t="shared" si="6"/>
        <v>0</v>
      </c>
      <c r="Z29" s="23" t="str">
        <f t="shared" si="7"/>
        <v>F</v>
      </c>
      <c r="AA29" s="23" t="str">
        <f t="shared" si="7"/>
        <v>F</v>
      </c>
      <c r="AB29" s="23" t="str">
        <f t="shared" si="7"/>
        <v>F</v>
      </c>
      <c r="AC29" s="23" t="str">
        <f t="shared" si="7"/>
        <v>F</v>
      </c>
      <c r="AD29" s="23" t="str">
        <f t="shared" si="7"/>
        <v>F</v>
      </c>
      <c r="AE29" s="23" t="str">
        <f t="shared" si="7"/>
        <v>F</v>
      </c>
      <c r="AF29" s="23" t="str">
        <f t="shared" si="7"/>
        <v>F</v>
      </c>
      <c r="AG29" s="25">
        <f t="shared" si="8"/>
        <v>0</v>
      </c>
      <c r="AH29" s="25">
        <f t="shared" si="8"/>
        <v>0</v>
      </c>
      <c r="AI29" s="25">
        <f t="shared" si="8"/>
        <v>0</v>
      </c>
      <c r="AJ29" s="25">
        <f t="shared" si="8"/>
        <v>0</v>
      </c>
      <c r="AK29" s="25">
        <f t="shared" si="8"/>
        <v>0</v>
      </c>
      <c r="AL29" s="25">
        <f t="shared" si="8"/>
        <v>0</v>
      </c>
      <c r="AM29" s="25">
        <f t="shared" si="8"/>
        <v>0</v>
      </c>
      <c r="AN29" s="26">
        <f>((AG29*'ALL-COURSE-GRADE'!$B$10)+('ALL COURSE SEM-II'!AH29*'ALL-COURSE-GRADE'!$C$10)+('ALL COURSE SEM-II'!AI29*'ALL-COURSE-GRADE'!$D$10)+('ALL COURSE SEM-II'!AJ29*'ALL-COURSE-GRADE'!$E$10)+('ALL COURSE SEM-II'!AK29*'ALL-COURSE-GRADE'!$F$10)+('ALL COURSE SEM-II'!AL29*'ALL-COURSE-GRADE'!$G$10)+('ALL COURSE SEM-II'!AM29*'ALL-COURSE-GRADE'!$H$10))/'ALL-COURSE-GRADE'!$I$10</f>
        <v>0</v>
      </c>
    </row>
    <row r="30" spans="1:40">
      <c r="A30" s="13">
        <v>19</v>
      </c>
      <c r="B30" s="13">
        <f>'STUDENT-LIST'!B47</f>
        <v>0</v>
      </c>
      <c r="C30" s="14">
        <f>'STUDENT-LIST'!C47</f>
        <v>0</v>
      </c>
      <c r="D30" s="13">
        <v>2</v>
      </c>
      <c r="E30" s="15">
        <v>0</v>
      </c>
      <c r="F30" s="15">
        <v>0</v>
      </c>
      <c r="G30" s="15">
        <v>0</v>
      </c>
      <c r="H30" s="15">
        <v>0</v>
      </c>
      <c r="I30" s="15">
        <v>0</v>
      </c>
      <c r="J30" s="15">
        <v>0</v>
      </c>
      <c r="K30" s="15">
        <v>0</v>
      </c>
      <c r="L30" s="18">
        <v>0</v>
      </c>
      <c r="M30" s="18">
        <v>0</v>
      </c>
      <c r="N30" s="18">
        <v>0</v>
      </c>
      <c r="O30" s="18">
        <v>0</v>
      </c>
      <c r="P30" s="18">
        <v>0</v>
      </c>
      <c r="Q30" s="18">
        <v>0</v>
      </c>
      <c r="R30" s="18">
        <v>0</v>
      </c>
      <c r="S30" s="22">
        <f t="shared" si="6"/>
        <v>0</v>
      </c>
      <c r="T30" s="22">
        <f t="shared" si="6"/>
        <v>0</v>
      </c>
      <c r="U30" s="22">
        <f t="shared" si="6"/>
        <v>0</v>
      </c>
      <c r="V30" s="22">
        <f t="shared" si="6"/>
        <v>0</v>
      </c>
      <c r="W30" s="22">
        <f t="shared" si="6"/>
        <v>0</v>
      </c>
      <c r="X30" s="22">
        <f t="shared" si="6"/>
        <v>0</v>
      </c>
      <c r="Y30" s="22">
        <f t="shared" si="6"/>
        <v>0</v>
      </c>
      <c r="Z30" s="23" t="str">
        <f t="shared" si="7"/>
        <v>F</v>
      </c>
      <c r="AA30" s="23" t="str">
        <f t="shared" si="7"/>
        <v>F</v>
      </c>
      <c r="AB30" s="23" t="str">
        <f t="shared" si="7"/>
        <v>F</v>
      </c>
      <c r="AC30" s="23" t="str">
        <f t="shared" si="7"/>
        <v>F</v>
      </c>
      <c r="AD30" s="23" t="str">
        <f t="shared" si="7"/>
        <v>F</v>
      </c>
      <c r="AE30" s="23" t="str">
        <f t="shared" si="7"/>
        <v>F</v>
      </c>
      <c r="AF30" s="23" t="str">
        <f t="shared" si="7"/>
        <v>F</v>
      </c>
      <c r="AG30" s="25">
        <f t="shared" si="8"/>
        <v>0</v>
      </c>
      <c r="AH30" s="25">
        <f t="shared" si="8"/>
        <v>0</v>
      </c>
      <c r="AI30" s="25">
        <f t="shared" si="8"/>
        <v>0</v>
      </c>
      <c r="AJ30" s="25">
        <f t="shared" si="8"/>
        <v>0</v>
      </c>
      <c r="AK30" s="25">
        <f t="shared" si="8"/>
        <v>0</v>
      </c>
      <c r="AL30" s="25">
        <f t="shared" si="8"/>
        <v>0</v>
      </c>
      <c r="AM30" s="25">
        <f t="shared" si="8"/>
        <v>0</v>
      </c>
      <c r="AN30" s="26">
        <f>((AG30*'ALL-COURSE-GRADE'!$B$10)+('ALL COURSE SEM-II'!AH30*'ALL-COURSE-GRADE'!$C$10)+('ALL COURSE SEM-II'!AI30*'ALL-COURSE-GRADE'!$D$10)+('ALL COURSE SEM-II'!AJ30*'ALL-COURSE-GRADE'!$E$10)+('ALL COURSE SEM-II'!AK30*'ALL-COURSE-GRADE'!$F$10)+('ALL COURSE SEM-II'!AL30*'ALL-COURSE-GRADE'!$G$10)+('ALL COURSE SEM-II'!AM30*'ALL-COURSE-GRADE'!$H$10))/'ALL-COURSE-GRADE'!$I$10</f>
        <v>0</v>
      </c>
    </row>
    <row r="31" spans="1:40">
      <c r="A31" s="13">
        <v>20</v>
      </c>
      <c r="B31" s="13">
        <f>'STUDENT-LIST'!B48</f>
        <v>0</v>
      </c>
      <c r="C31" s="14">
        <f>'STUDENT-LIST'!C48</f>
        <v>0</v>
      </c>
      <c r="D31" s="13">
        <v>2</v>
      </c>
      <c r="E31" s="15">
        <v>0</v>
      </c>
      <c r="F31" s="15">
        <v>0</v>
      </c>
      <c r="G31" s="15">
        <v>0</v>
      </c>
      <c r="H31" s="15">
        <v>0</v>
      </c>
      <c r="I31" s="15">
        <v>0</v>
      </c>
      <c r="J31" s="15">
        <v>0</v>
      </c>
      <c r="K31" s="15">
        <v>0</v>
      </c>
      <c r="L31" s="18">
        <v>0</v>
      </c>
      <c r="M31" s="18">
        <v>0</v>
      </c>
      <c r="N31" s="18">
        <v>0</v>
      </c>
      <c r="O31" s="18">
        <v>0</v>
      </c>
      <c r="P31" s="18">
        <v>0</v>
      </c>
      <c r="Q31" s="18">
        <v>0</v>
      </c>
      <c r="R31" s="18">
        <v>0</v>
      </c>
      <c r="S31" s="22">
        <f t="shared" si="6"/>
        <v>0</v>
      </c>
      <c r="T31" s="22">
        <f t="shared" si="6"/>
        <v>0</v>
      </c>
      <c r="U31" s="22">
        <f t="shared" si="6"/>
        <v>0</v>
      </c>
      <c r="V31" s="22">
        <f t="shared" si="6"/>
        <v>0</v>
      </c>
      <c r="W31" s="22">
        <f t="shared" si="6"/>
        <v>0</v>
      </c>
      <c r="X31" s="22">
        <f t="shared" si="6"/>
        <v>0</v>
      </c>
      <c r="Y31" s="22">
        <f t="shared" si="6"/>
        <v>0</v>
      </c>
      <c r="Z31" s="23" t="str">
        <f t="shared" si="7"/>
        <v>F</v>
      </c>
      <c r="AA31" s="23" t="str">
        <f t="shared" si="7"/>
        <v>F</v>
      </c>
      <c r="AB31" s="23" t="str">
        <f t="shared" si="7"/>
        <v>F</v>
      </c>
      <c r="AC31" s="23" t="str">
        <f t="shared" si="7"/>
        <v>F</v>
      </c>
      <c r="AD31" s="23" t="str">
        <f t="shared" si="7"/>
        <v>F</v>
      </c>
      <c r="AE31" s="23" t="str">
        <f t="shared" si="7"/>
        <v>F</v>
      </c>
      <c r="AF31" s="23" t="str">
        <f t="shared" si="7"/>
        <v>F</v>
      </c>
      <c r="AG31" s="25">
        <f t="shared" si="8"/>
        <v>0</v>
      </c>
      <c r="AH31" s="25">
        <f t="shared" si="8"/>
        <v>0</v>
      </c>
      <c r="AI31" s="25">
        <f t="shared" si="8"/>
        <v>0</v>
      </c>
      <c r="AJ31" s="25">
        <f t="shared" si="8"/>
        <v>0</v>
      </c>
      <c r="AK31" s="25">
        <f t="shared" si="8"/>
        <v>0</v>
      </c>
      <c r="AL31" s="25">
        <f t="shared" si="8"/>
        <v>0</v>
      </c>
      <c r="AM31" s="25">
        <f t="shared" si="8"/>
        <v>0</v>
      </c>
      <c r="AN31" s="26">
        <f>((AG31*'ALL-COURSE-GRADE'!$B$10)+('ALL COURSE SEM-II'!AH31*'ALL-COURSE-GRADE'!$C$10)+('ALL COURSE SEM-II'!AI31*'ALL-COURSE-GRADE'!$D$10)+('ALL COURSE SEM-II'!AJ31*'ALL-COURSE-GRADE'!$E$10)+('ALL COURSE SEM-II'!AK31*'ALL-COURSE-GRADE'!$F$10)+('ALL COURSE SEM-II'!AL31*'ALL-COURSE-GRADE'!$G$10)+('ALL COURSE SEM-II'!AM31*'ALL-COURSE-GRADE'!$H$10))/'ALL-COURSE-GRADE'!$I$10</f>
        <v>0</v>
      </c>
    </row>
    <row r="32" spans="1:40">
      <c r="A32" s="13">
        <v>21</v>
      </c>
      <c r="B32" s="13">
        <f>'STUDENT-LIST'!B49</f>
        <v>0</v>
      </c>
      <c r="C32" s="14">
        <f>'STUDENT-LIST'!C49</f>
        <v>0</v>
      </c>
      <c r="D32" s="13">
        <v>2</v>
      </c>
      <c r="E32" s="15">
        <v>0</v>
      </c>
      <c r="F32" s="15">
        <v>0</v>
      </c>
      <c r="G32" s="15">
        <v>0</v>
      </c>
      <c r="H32" s="15">
        <v>0</v>
      </c>
      <c r="I32" s="15">
        <v>0</v>
      </c>
      <c r="J32" s="15">
        <v>0</v>
      </c>
      <c r="K32" s="15">
        <v>0</v>
      </c>
      <c r="L32" s="18">
        <v>0</v>
      </c>
      <c r="M32" s="18">
        <v>0</v>
      </c>
      <c r="N32" s="18">
        <v>0</v>
      </c>
      <c r="O32" s="18">
        <v>0</v>
      </c>
      <c r="P32" s="18">
        <v>0</v>
      </c>
      <c r="Q32" s="18">
        <v>0</v>
      </c>
      <c r="R32" s="18">
        <v>0</v>
      </c>
      <c r="S32" s="22">
        <f t="shared" si="6"/>
        <v>0</v>
      </c>
      <c r="T32" s="22">
        <f t="shared" si="6"/>
        <v>0</v>
      </c>
      <c r="U32" s="22">
        <f t="shared" si="6"/>
        <v>0</v>
      </c>
      <c r="V32" s="22">
        <f t="shared" si="6"/>
        <v>0</v>
      </c>
      <c r="W32" s="22">
        <f t="shared" si="6"/>
        <v>0</v>
      </c>
      <c r="X32" s="22">
        <f t="shared" si="6"/>
        <v>0</v>
      </c>
      <c r="Y32" s="22">
        <f t="shared" si="6"/>
        <v>0</v>
      </c>
      <c r="Z32" s="23" t="str">
        <f t="shared" si="7"/>
        <v>F</v>
      </c>
      <c r="AA32" s="23" t="str">
        <f t="shared" si="7"/>
        <v>F</v>
      </c>
      <c r="AB32" s="23" t="str">
        <f t="shared" si="7"/>
        <v>F</v>
      </c>
      <c r="AC32" s="23" t="str">
        <f t="shared" si="7"/>
        <v>F</v>
      </c>
      <c r="AD32" s="23" t="str">
        <f t="shared" si="7"/>
        <v>F</v>
      </c>
      <c r="AE32" s="23" t="str">
        <f t="shared" si="7"/>
        <v>F</v>
      </c>
      <c r="AF32" s="23" t="str">
        <f t="shared" si="7"/>
        <v>F</v>
      </c>
      <c r="AG32" s="25">
        <f t="shared" si="8"/>
        <v>0</v>
      </c>
      <c r="AH32" s="25">
        <f t="shared" si="8"/>
        <v>0</v>
      </c>
      <c r="AI32" s="25">
        <f t="shared" si="8"/>
        <v>0</v>
      </c>
      <c r="AJ32" s="25">
        <f t="shared" si="8"/>
        <v>0</v>
      </c>
      <c r="AK32" s="25">
        <f t="shared" si="8"/>
        <v>0</v>
      </c>
      <c r="AL32" s="25">
        <f t="shared" si="8"/>
        <v>0</v>
      </c>
      <c r="AM32" s="25">
        <f t="shared" si="8"/>
        <v>0</v>
      </c>
      <c r="AN32" s="26">
        <f>((AG32*'ALL-COURSE-GRADE'!$B$10)+('ALL COURSE SEM-II'!AH32*'ALL-COURSE-GRADE'!$C$10)+('ALL COURSE SEM-II'!AI32*'ALL-COURSE-GRADE'!$D$10)+('ALL COURSE SEM-II'!AJ32*'ALL-COURSE-GRADE'!$E$10)+('ALL COURSE SEM-II'!AK32*'ALL-COURSE-GRADE'!$F$10)+('ALL COURSE SEM-II'!AL32*'ALL-COURSE-GRADE'!$G$10)+('ALL COURSE SEM-II'!AM32*'ALL-COURSE-GRADE'!$H$10))/'ALL-COURSE-GRADE'!$I$10</f>
        <v>0</v>
      </c>
    </row>
    <row r="33" spans="1:40">
      <c r="A33" s="13">
        <v>22</v>
      </c>
      <c r="B33" s="13">
        <f>'STUDENT-LIST'!B50</f>
        <v>0</v>
      </c>
      <c r="C33" s="14">
        <f>'STUDENT-LIST'!C50</f>
        <v>0</v>
      </c>
      <c r="D33" s="13">
        <v>2</v>
      </c>
      <c r="E33" s="15">
        <v>0</v>
      </c>
      <c r="F33" s="15">
        <v>0</v>
      </c>
      <c r="G33" s="15">
        <v>0</v>
      </c>
      <c r="H33" s="15">
        <v>0</v>
      </c>
      <c r="I33" s="15">
        <v>0</v>
      </c>
      <c r="J33" s="15">
        <v>0</v>
      </c>
      <c r="K33" s="15">
        <v>0</v>
      </c>
      <c r="L33" s="18">
        <v>0</v>
      </c>
      <c r="M33" s="18">
        <v>0</v>
      </c>
      <c r="N33" s="18">
        <v>0</v>
      </c>
      <c r="O33" s="18">
        <v>0</v>
      </c>
      <c r="P33" s="18">
        <v>0</v>
      </c>
      <c r="Q33" s="18">
        <v>0</v>
      </c>
      <c r="R33" s="18">
        <v>0</v>
      </c>
      <c r="S33" s="22">
        <f t="shared" si="6"/>
        <v>0</v>
      </c>
      <c r="T33" s="22">
        <f t="shared" si="6"/>
        <v>0</v>
      </c>
      <c r="U33" s="22">
        <f t="shared" si="6"/>
        <v>0</v>
      </c>
      <c r="V33" s="22">
        <f t="shared" si="6"/>
        <v>0</v>
      </c>
      <c r="W33" s="22">
        <f t="shared" si="6"/>
        <v>0</v>
      </c>
      <c r="X33" s="22">
        <f t="shared" si="6"/>
        <v>0</v>
      </c>
      <c r="Y33" s="22">
        <f t="shared" si="6"/>
        <v>0</v>
      </c>
      <c r="Z33" s="23" t="str">
        <f t="shared" si="7"/>
        <v>F</v>
      </c>
      <c r="AA33" s="23" t="str">
        <f t="shared" si="7"/>
        <v>F</v>
      </c>
      <c r="AB33" s="23" t="str">
        <f t="shared" si="7"/>
        <v>F</v>
      </c>
      <c r="AC33" s="23" t="str">
        <f t="shared" si="7"/>
        <v>F</v>
      </c>
      <c r="AD33" s="23" t="str">
        <f t="shared" si="7"/>
        <v>F</v>
      </c>
      <c r="AE33" s="23" t="str">
        <f t="shared" si="7"/>
        <v>F</v>
      </c>
      <c r="AF33" s="23" t="str">
        <f t="shared" si="7"/>
        <v>F</v>
      </c>
      <c r="AG33" s="25">
        <f t="shared" si="8"/>
        <v>0</v>
      </c>
      <c r="AH33" s="25">
        <f t="shared" si="8"/>
        <v>0</v>
      </c>
      <c r="AI33" s="25">
        <f t="shared" si="8"/>
        <v>0</v>
      </c>
      <c r="AJ33" s="25">
        <f t="shared" si="8"/>
        <v>0</v>
      </c>
      <c r="AK33" s="25">
        <f t="shared" si="8"/>
        <v>0</v>
      </c>
      <c r="AL33" s="25">
        <f t="shared" si="8"/>
        <v>0</v>
      </c>
      <c r="AM33" s="25">
        <f t="shared" si="8"/>
        <v>0</v>
      </c>
      <c r="AN33" s="26">
        <f>((AG33*'ALL-COURSE-GRADE'!$B$10)+('ALL COURSE SEM-II'!AH33*'ALL-COURSE-GRADE'!$C$10)+('ALL COURSE SEM-II'!AI33*'ALL-COURSE-GRADE'!$D$10)+('ALL COURSE SEM-II'!AJ33*'ALL-COURSE-GRADE'!$E$10)+('ALL COURSE SEM-II'!AK33*'ALL-COURSE-GRADE'!$F$10)+('ALL COURSE SEM-II'!AL33*'ALL-COURSE-GRADE'!$G$10)+('ALL COURSE SEM-II'!AM33*'ALL-COURSE-GRADE'!$H$10))/'ALL-COURSE-GRADE'!$I$10</f>
        <v>0</v>
      </c>
    </row>
    <row r="34" spans="1:40">
      <c r="A34" s="13">
        <v>23</v>
      </c>
      <c r="B34" s="13">
        <f>'STUDENT-LIST'!B51</f>
        <v>0</v>
      </c>
      <c r="C34" s="14">
        <f>'STUDENT-LIST'!C51</f>
        <v>0</v>
      </c>
      <c r="D34" s="13">
        <v>2</v>
      </c>
      <c r="E34" s="15">
        <v>0</v>
      </c>
      <c r="F34" s="15">
        <v>0</v>
      </c>
      <c r="G34" s="15">
        <v>0</v>
      </c>
      <c r="H34" s="15">
        <v>0</v>
      </c>
      <c r="I34" s="15">
        <v>0</v>
      </c>
      <c r="J34" s="15">
        <v>0</v>
      </c>
      <c r="K34" s="15">
        <v>0</v>
      </c>
      <c r="L34" s="18">
        <v>0</v>
      </c>
      <c r="M34" s="18">
        <v>0</v>
      </c>
      <c r="N34" s="18">
        <v>0</v>
      </c>
      <c r="O34" s="18">
        <v>0</v>
      </c>
      <c r="P34" s="18">
        <v>0</v>
      </c>
      <c r="Q34" s="18">
        <v>0</v>
      </c>
      <c r="R34" s="18">
        <v>0</v>
      </c>
      <c r="S34" s="22">
        <f t="shared" si="6"/>
        <v>0</v>
      </c>
      <c r="T34" s="22">
        <f t="shared" si="6"/>
        <v>0</v>
      </c>
      <c r="U34" s="22">
        <f t="shared" si="6"/>
        <v>0</v>
      </c>
      <c r="V34" s="22">
        <f t="shared" si="6"/>
        <v>0</v>
      </c>
      <c r="W34" s="22">
        <f t="shared" si="6"/>
        <v>0</v>
      </c>
      <c r="X34" s="22">
        <f t="shared" si="6"/>
        <v>0</v>
      </c>
      <c r="Y34" s="22">
        <f t="shared" si="6"/>
        <v>0</v>
      </c>
      <c r="Z34" s="23" t="str">
        <f t="shared" si="7"/>
        <v>F</v>
      </c>
      <c r="AA34" s="23" t="str">
        <f t="shared" si="7"/>
        <v>F</v>
      </c>
      <c r="AB34" s="23" t="str">
        <f t="shared" si="7"/>
        <v>F</v>
      </c>
      <c r="AC34" s="23" t="str">
        <f t="shared" si="7"/>
        <v>F</v>
      </c>
      <c r="AD34" s="23" t="str">
        <f t="shared" si="7"/>
        <v>F</v>
      </c>
      <c r="AE34" s="23" t="str">
        <f t="shared" si="7"/>
        <v>F</v>
      </c>
      <c r="AF34" s="23" t="str">
        <f t="shared" si="7"/>
        <v>F</v>
      </c>
      <c r="AG34" s="25">
        <f t="shared" si="8"/>
        <v>0</v>
      </c>
      <c r="AH34" s="25">
        <f t="shared" si="8"/>
        <v>0</v>
      </c>
      <c r="AI34" s="25">
        <f t="shared" si="8"/>
        <v>0</v>
      </c>
      <c r="AJ34" s="25">
        <f t="shared" si="8"/>
        <v>0</v>
      </c>
      <c r="AK34" s="25">
        <f t="shared" si="8"/>
        <v>0</v>
      </c>
      <c r="AL34" s="25">
        <f t="shared" si="8"/>
        <v>0</v>
      </c>
      <c r="AM34" s="25">
        <f t="shared" si="8"/>
        <v>0</v>
      </c>
      <c r="AN34" s="26">
        <f>((AG34*'ALL-COURSE-GRADE'!$B$10)+('ALL COURSE SEM-II'!AH34*'ALL-COURSE-GRADE'!$C$10)+('ALL COURSE SEM-II'!AI34*'ALL-COURSE-GRADE'!$D$10)+('ALL COURSE SEM-II'!AJ34*'ALL-COURSE-GRADE'!$E$10)+('ALL COURSE SEM-II'!AK34*'ALL-COURSE-GRADE'!$F$10)+('ALL COURSE SEM-II'!AL34*'ALL-COURSE-GRADE'!$G$10)+('ALL COURSE SEM-II'!AM34*'ALL-COURSE-GRADE'!$H$10))/'ALL-COURSE-GRADE'!$I$10</f>
        <v>0</v>
      </c>
    </row>
    <row r="35" spans="1:40">
      <c r="A35" s="13">
        <v>24</v>
      </c>
      <c r="B35" s="13">
        <f>'STUDENT-LIST'!B52</f>
        <v>0</v>
      </c>
      <c r="C35" s="14">
        <f>'STUDENT-LIST'!C52</f>
        <v>0</v>
      </c>
      <c r="D35" s="13">
        <v>2</v>
      </c>
      <c r="E35" s="15">
        <v>0</v>
      </c>
      <c r="F35" s="15">
        <v>0</v>
      </c>
      <c r="G35" s="15">
        <v>0</v>
      </c>
      <c r="H35" s="15">
        <v>0</v>
      </c>
      <c r="I35" s="15">
        <v>0</v>
      </c>
      <c r="J35" s="15">
        <v>0</v>
      </c>
      <c r="K35" s="15">
        <v>0</v>
      </c>
      <c r="L35" s="18">
        <v>0</v>
      </c>
      <c r="M35" s="18">
        <v>0</v>
      </c>
      <c r="N35" s="18">
        <v>0</v>
      </c>
      <c r="O35" s="18">
        <v>0</v>
      </c>
      <c r="P35" s="18">
        <v>0</v>
      </c>
      <c r="Q35" s="18">
        <v>0</v>
      </c>
      <c r="R35" s="18">
        <v>0</v>
      </c>
      <c r="S35" s="22">
        <f t="shared" si="6"/>
        <v>0</v>
      </c>
      <c r="T35" s="22">
        <f t="shared" si="6"/>
        <v>0</v>
      </c>
      <c r="U35" s="22">
        <f t="shared" si="6"/>
        <v>0</v>
      </c>
      <c r="V35" s="22">
        <f t="shared" si="6"/>
        <v>0</v>
      </c>
      <c r="W35" s="22">
        <f t="shared" si="6"/>
        <v>0</v>
      </c>
      <c r="X35" s="22">
        <f t="shared" si="6"/>
        <v>0</v>
      </c>
      <c r="Y35" s="22">
        <f t="shared" si="6"/>
        <v>0</v>
      </c>
      <c r="Z35" s="23" t="str">
        <f t="shared" si="7"/>
        <v>F</v>
      </c>
      <c r="AA35" s="23" t="str">
        <f t="shared" si="7"/>
        <v>F</v>
      </c>
      <c r="AB35" s="23" t="str">
        <f t="shared" si="7"/>
        <v>F</v>
      </c>
      <c r="AC35" s="23" t="str">
        <f t="shared" si="7"/>
        <v>F</v>
      </c>
      <c r="AD35" s="23" t="str">
        <f t="shared" si="7"/>
        <v>F</v>
      </c>
      <c r="AE35" s="23" t="str">
        <f t="shared" si="7"/>
        <v>F</v>
      </c>
      <c r="AF35" s="23" t="str">
        <f t="shared" si="7"/>
        <v>F</v>
      </c>
      <c r="AG35" s="25">
        <f t="shared" si="8"/>
        <v>0</v>
      </c>
      <c r="AH35" s="25">
        <f t="shared" si="8"/>
        <v>0</v>
      </c>
      <c r="AI35" s="25">
        <f t="shared" si="8"/>
        <v>0</v>
      </c>
      <c r="AJ35" s="25">
        <f t="shared" si="8"/>
        <v>0</v>
      </c>
      <c r="AK35" s="25">
        <f t="shared" si="8"/>
        <v>0</v>
      </c>
      <c r="AL35" s="25">
        <f t="shared" si="8"/>
        <v>0</v>
      </c>
      <c r="AM35" s="25">
        <f t="shared" si="8"/>
        <v>0</v>
      </c>
      <c r="AN35" s="26">
        <f>((AG35*'ALL-COURSE-GRADE'!$B$10)+('ALL COURSE SEM-II'!AH35*'ALL-COURSE-GRADE'!$C$10)+('ALL COURSE SEM-II'!AI35*'ALL-COURSE-GRADE'!$D$10)+('ALL COURSE SEM-II'!AJ35*'ALL-COURSE-GRADE'!$E$10)+('ALL COURSE SEM-II'!AK35*'ALL-COURSE-GRADE'!$F$10)+('ALL COURSE SEM-II'!AL35*'ALL-COURSE-GRADE'!$G$10)+('ALL COURSE SEM-II'!AM35*'ALL-COURSE-GRADE'!$H$10))/'ALL-COURSE-GRADE'!$I$10</f>
        <v>0</v>
      </c>
    </row>
    <row r="36" spans="1:40">
      <c r="A36" s="13">
        <v>25</v>
      </c>
      <c r="B36" s="13">
        <f>'STUDENT-LIST'!B53</f>
        <v>0</v>
      </c>
      <c r="C36" s="14">
        <f>'STUDENT-LIST'!C53</f>
        <v>0</v>
      </c>
      <c r="D36" s="13">
        <v>2</v>
      </c>
      <c r="E36" s="15">
        <v>0</v>
      </c>
      <c r="F36" s="15">
        <v>0</v>
      </c>
      <c r="G36" s="15">
        <v>0</v>
      </c>
      <c r="H36" s="15">
        <v>0</v>
      </c>
      <c r="I36" s="15">
        <v>0</v>
      </c>
      <c r="J36" s="15">
        <v>0</v>
      </c>
      <c r="K36" s="15">
        <v>0</v>
      </c>
      <c r="L36" s="18">
        <v>0</v>
      </c>
      <c r="M36" s="18">
        <v>0</v>
      </c>
      <c r="N36" s="18">
        <v>0</v>
      </c>
      <c r="O36" s="18">
        <v>0</v>
      </c>
      <c r="P36" s="18">
        <v>0</v>
      </c>
      <c r="Q36" s="18">
        <v>0</v>
      </c>
      <c r="R36" s="18">
        <v>0</v>
      </c>
      <c r="S36" s="22">
        <f t="shared" si="6"/>
        <v>0</v>
      </c>
      <c r="T36" s="22">
        <f t="shared" si="6"/>
        <v>0</v>
      </c>
      <c r="U36" s="22">
        <f t="shared" si="6"/>
        <v>0</v>
      </c>
      <c r="V36" s="22">
        <f t="shared" si="6"/>
        <v>0</v>
      </c>
      <c r="W36" s="22">
        <f t="shared" si="6"/>
        <v>0</v>
      </c>
      <c r="X36" s="22">
        <f t="shared" si="6"/>
        <v>0</v>
      </c>
      <c r="Y36" s="22">
        <f t="shared" si="6"/>
        <v>0</v>
      </c>
      <c r="Z36" s="23" t="str">
        <f t="shared" si="7"/>
        <v>F</v>
      </c>
      <c r="AA36" s="23" t="str">
        <f t="shared" si="7"/>
        <v>F</v>
      </c>
      <c r="AB36" s="23" t="str">
        <f t="shared" si="7"/>
        <v>F</v>
      </c>
      <c r="AC36" s="23" t="str">
        <f t="shared" si="7"/>
        <v>F</v>
      </c>
      <c r="AD36" s="23" t="str">
        <f t="shared" si="7"/>
        <v>F</v>
      </c>
      <c r="AE36" s="23" t="str">
        <f t="shared" si="7"/>
        <v>F</v>
      </c>
      <c r="AF36" s="23" t="str">
        <f t="shared" si="7"/>
        <v>F</v>
      </c>
      <c r="AG36" s="25">
        <f t="shared" si="8"/>
        <v>0</v>
      </c>
      <c r="AH36" s="25">
        <f t="shared" si="8"/>
        <v>0</v>
      </c>
      <c r="AI36" s="25">
        <f t="shared" si="8"/>
        <v>0</v>
      </c>
      <c r="AJ36" s="25">
        <f t="shared" si="8"/>
        <v>0</v>
      </c>
      <c r="AK36" s="25">
        <f t="shared" si="8"/>
        <v>0</v>
      </c>
      <c r="AL36" s="25">
        <f t="shared" si="8"/>
        <v>0</v>
      </c>
      <c r="AM36" s="25">
        <f t="shared" si="8"/>
        <v>0</v>
      </c>
      <c r="AN36" s="26">
        <f>((AG36*'ALL-COURSE-GRADE'!$B$10)+('ALL COURSE SEM-II'!AH36*'ALL-COURSE-GRADE'!$C$10)+('ALL COURSE SEM-II'!AI36*'ALL-COURSE-GRADE'!$D$10)+('ALL COURSE SEM-II'!AJ36*'ALL-COURSE-GRADE'!$E$10)+('ALL COURSE SEM-II'!AK36*'ALL-COURSE-GRADE'!$F$10)+('ALL COURSE SEM-II'!AL36*'ALL-COURSE-GRADE'!$G$10)+('ALL COURSE SEM-II'!AM36*'ALL-COURSE-GRADE'!$H$10))/'ALL-COURSE-GRADE'!$I$10</f>
        <v>0</v>
      </c>
    </row>
    <row r="37" spans="1:40">
      <c r="A37" s="13">
        <v>26</v>
      </c>
      <c r="B37" s="13">
        <f>'STUDENT-LIST'!B54</f>
        <v>0</v>
      </c>
      <c r="C37" s="14">
        <f>'STUDENT-LIST'!C54</f>
        <v>0</v>
      </c>
      <c r="D37" s="13">
        <v>2</v>
      </c>
      <c r="E37" s="15">
        <v>0</v>
      </c>
      <c r="F37" s="15">
        <v>0</v>
      </c>
      <c r="G37" s="15">
        <v>0</v>
      </c>
      <c r="H37" s="15">
        <v>0</v>
      </c>
      <c r="I37" s="15">
        <v>0</v>
      </c>
      <c r="J37" s="15">
        <v>0</v>
      </c>
      <c r="K37" s="15">
        <v>0</v>
      </c>
      <c r="L37" s="18">
        <v>0</v>
      </c>
      <c r="M37" s="18">
        <v>0</v>
      </c>
      <c r="N37" s="18">
        <v>0</v>
      </c>
      <c r="O37" s="18">
        <v>0</v>
      </c>
      <c r="P37" s="18">
        <v>0</v>
      </c>
      <c r="Q37" s="18">
        <v>0</v>
      </c>
      <c r="R37" s="18">
        <v>0</v>
      </c>
      <c r="S37" s="22">
        <f t="shared" si="6"/>
        <v>0</v>
      </c>
      <c r="T37" s="22">
        <f t="shared" si="6"/>
        <v>0</v>
      </c>
      <c r="U37" s="22">
        <f t="shared" si="6"/>
        <v>0</v>
      </c>
      <c r="V37" s="22">
        <f t="shared" si="6"/>
        <v>0</v>
      </c>
      <c r="W37" s="22">
        <f t="shared" si="6"/>
        <v>0</v>
      </c>
      <c r="X37" s="22">
        <f t="shared" si="6"/>
        <v>0</v>
      </c>
      <c r="Y37" s="22">
        <f t="shared" si="6"/>
        <v>0</v>
      </c>
      <c r="Z37" s="23" t="str">
        <f t="shared" si="7"/>
        <v>F</v>
      </c>
      <c r="AA37" s="23" t="str">
        <f t="shared" si="7"/>
        <v>F</v>
      </c>
      <c r="AB37" s="23" t="str">
        <f t="shared" si="7"/>
        <v>F</v>
      </c>
      <c r="AC37" s="23" t="str">
        <f t="shared" si="7"/>
        <v>F</v>
      </c>
      <c r="AD37" s="23" t="str">
        <f t="shared" si="7"/>
        <v>F</v>
      </c>
      <c r="AE37" s="23" t="str">
        <f t="shared" si="7"/>
        <v>F</v>
      </c>
      <c r="AF37" s="23" t="str">
        <f t="shared" si="7"/>
        <v>F</v>
      </c>
      <c r="AG37" s="25">
        <f t="shared" si="8"/>
        <v>0</v>
      </c>
      <c r="AH37" s="25">
        <f t="shared" si="8"/>
        <v>0</v>
      </c>
      <c r="AI37" s="25">
        <f t="shared" si="8"/>
        <v>0</v>
      </c>
      <c r="AJ37" s="25">
        <f t="shared" si="8"/>
        <v>0</v>
      </c>
      <c r="AK37" s="25">
        <f t="shared" si="8"/>
        <v>0</v>
      </c>
      <c r="AL37" s="25">
        <f t="shared" si="8"/>
        <v>0</v>
      </c>
      <c r="AM37" s="25">
        <f t="shared" si="8"/>
        <v>0</v>
      </c>
      <c r="AN37" s="26">
        <f>((AG37*'ALL-COURSE-GRADE'!$B$10)+('ALL COURSE SEM-II'!AH37*'ALL-COURSE-GRADE'!$C$10)+('ALL COURSE SEM-II'!AI37*'ALL-COURSE-GRADE'!$D$10)+('ALL COURSE SEM-II'!AJ37*'ALL-COURSE-GRADE'!$E$10)+('ALL COURSE SEM-II'!AK37*'ALL-COURSE-GRADE'!$F$10)+('ALL COURSE SEM-II'!AL37*'ALL-COURSE-GRADE'!$G$10)+('ALL COURSE SEM-II'!AM37*'ALL-COURSE-GRADE'!$H$10))/'ALL-COURSE-GRADE'!$I$10</f>
        <v>0</v>
      </c>
    </row>
    <row r="38" spans="1:40">
      <c r="A38" s="13">
        <v>27</v>
      </c>
      <c r="B38" s="13">
        <f>'STUDENT-LIST'!B55</f>
        <v>0</v>
      </c>
      <c r="C38" s="14">
        <f>'STUDENT-LIST'!C55</f>
        <v>0</v>
      </c>
      <c r="D38" s="13">
        <v>2</v>
      </c>
      <c r="E38" s="15">
        <v>0</v>
      </c>
      <c r="F38" s="15">
        <v>0</v>
      </c>
      <c r="G38" s="15">
        <v>0</v>
      </c>
      <c r="H38" s="15">
        <v>0</v>
      </c>
      <c r="I38" s="15">
        <v>0</v>
      </c>
      <c r="J38" s="15">
        <v>0</v>
      </c>
      <c r="K38" s="15">
        <v>0</v>
      </c>
      <c r="L38" s="18">
        <v>0</v>
      </c>
      <c r="M38" s="18">
        <v>0</v>
      </c>
      <c r="N38" s="18">
        <v>0</v>
      </c>
      <c r="O38" s="18">
        <v>0</v>
      </c>
      <c r="P38" s="18">
        <v>0</v>
      </c>
      <c r="Q38" s="18">
        <v>0</v>
      </c>
      <c r="R38" s="18">
        <v>0</v>
      </c>
      <c r="S38" s="22">
        <f t="shared" si="6"/>
        <v>0</v>
      </c>
      <c r="T38" s="22">
        <f t="shared" si="6"/>
        <v>0</v>
      </c>
      <c r="U38" s="22">
        <f t="shared" si="6"/>
        <v>0</v>
      </c>
      <c r="V38" s="22">
        <f t="shared" si="6"/>
        <v>0</v>
      </c>
      <c r="W38" s="22">
        <f t="shared" si="6"/>
        <v>0</v>
      </c>
      <c r="X38" s="22">
        <f t="shared" si="6"/>
        <v>0</v>
      </c>
      <c r="Y38" s="22">
        <f t="shared" si="6"/>
        <v>0</v>
      </c>
      <c r="Z38" s="23" t="str">
        <f t="shared" si="7"/>
        <v>F</v>
      </c>
      <c r="AA38" s="23" t="str">
        <f t="shared" si="7"/>
        <v>F</v>
      </c>
      <c r="AB38" s="23" t="str">
        <f t="shared" si="7"/>
        <v>F</v>
      </c>
      <c r="AC38" s="23" t="str">
        <f t="shared" si="7"/>
        <v>F</v>
      </c>
      <c r="AD38" s="23" t="str">
        <f t="shared" si="7"/>
        <v>F</v>
      </c>
      <c r="AE38" s="23" t="str">
        <f t="shared" si="7"/>
        <v>F</v>
      </c>
      <c r="AF38" s="23" t="str">
        <f t="shared" si="7"/>
        <v>F</v>
      </c>
      <c r="AG38" s="25">
        <f t="shared" si="8"/>
        <v>0</v>
      </c>
      <c r="AH38" s="25">
        <f t="shared" si="8"/>
        <v>0</v>
      </c>
      <c r="AI38" s="25">
        <f t="shared" si="8"/>
        <v>0</v>
      </c>
      <c r="AJ38" s="25">
        <f t="shared" si="8"/>
        <v>0</v>
      </c>
      <c r="AK38" s="25">
        <f t="shared" si="8"/>
        <v>0</v>
      </c>
      <c r="AL38" s="25">
        <f t="shared" si="8"/>
        <v>0</v>
      </c>
      <c r="AM38" s="25">
        <f t="shared" si="8"/>
        <v>0</v>
      </c>
      <c r="AN38" s="26">
        <f>((AG38*'ALL-COURSE-GRADE'!$B$10)+('ALL COURSE SEM-II'!AH38*'ALL-COURSE-GRADE'!$C$10)+('ALL COURSE SEM-II'!AI38*'ALL-COURSE-GRADE'!$D$10)+('ALL COURSE SEM-II'!AJ38*'ALL-COURSE-GRADE'!$E$10)+('ALL COURSE SEM-II'!AK38*'ALL-COURSE-GRADE'!$F$10)+('ALL COURSE SEM-II'!AL38*'ALL-COURSE-GRADE'!$G$10)+('ALL COURSE SEM-II'!AM38*'ALL-COURSE-GRADE'!$H$10))/'ALL-COURSE-GRADE'!$I$10</f>
        <v>0</v>
      </c>
    </row>
    <row r="39" spans="1:40">
      <c r="A39" s="13">
        <v>28</v>
      </c>
      <c r="B39" s="13">
        <f>'STUDENT-LIST'!B56</f>
        <v>0</v>
      </c>
      <c r="C39" s="14">
        <f>'STUDENT-LIST'!C56</f>
        <v>0</v>
      </c>
      <c r="D39" s="13">
        <v>2</v>
      </c>
      <c r="E39" s="15">
        <v>0</v>
      </c>
      <c r="F39" s="15">
        <v>0</v>
      </c>
      <c r="G39" s="15">
        <v>0</v>
      </c>
      <c r="H39" s="15">
        <v>0</v>
      </c>
      <c r="I39" s="15">
        <v>0</v>
      </c>
      <c r="J39" s="15">
        <v>0</v>
      </c>
      <c r="K39" s="15">
        <v>0</v>
      </c>
      <c r="L39" s="18">
        <v>0</v>
      </c>
      <c r="M39" s="18">
        <v>0</v>
      </c>
      <c r="N39" s="18">
        <v>0</v>
      </c>
      <c r="O39" s="18">
        <v>0</v>
      </c>
      <c r="P39" s="18">
        <v>0</v>
      </c>
      <c r="Q39" s="18">
        <v>0</v>
      </c>
      <c r="R39" s="18">
        <v>0</v>
      </c>
      <c r="S39" s="22">
        <f t="shared" si="6"/>
        <v>0</v>
      </c>
      <c r="T39" s="22">
        <f t="shared" si="6"/>
        <v>0</v>
      </c>
      <c r="U39" s="22">
        <f t="shared" si="6"/>
        <v>0</v>
      </c>
      <c r="V39" s="22">
        <f t="shared" si="6"/>
        <v>0</v>
      </c>
      <c r="W39" s="22">
        <f t="shared" si="6"/>
        <v>0</v>
      </c>
      <c r="X39" s="22">
        <f t="shared" si="6"/>
        <v>0</v>
      </c>
      <c r="Y39" s="22">
        <f t="shared" si="6"/>
        <v>0</v>
      </c>
      <c r="Z39" s="23" t="str">
        <f t="shared" si="7"/>
        <v>F</v>
      </c>
      <c r="AA39" s="23" t="str">
        <f t="shared" si="7"/>
        <v>F</v>
      </c>
      <c r="AB39" s="23" t="str">
        <f t="shared" si="7"/>
        <v>F</v>
      </c>
      <c r="AC39" s="23" t="str">
        <f t="shared" si="7"/>
        <v>F</v>
      </c>
      <c r="AD39" s="23" t="str">
        <f t="shared" si="7"/>
        <v>F</v>
      </c>
      <c r="AE39" s="23" t="str">
        <f t="shared" si="7"/>
        <v>F</v>
      </c>
      <c r="AF39" s="23" t="str">
        <f t="shared" si="7"/>
        <v>F</v>
      </c>
      <c r="AG39" s="25">
        <f t="shared" si="8"/>
        <v>0</v>
      </c>
      <c r="AH39" s="25">
        <f t="shared" si="8"/>
        <v>0</v>
      </c>
      <c r="AI39" s="25">
        <f t="shared" si="8"/>
        <v>0</v>
      </c>
      <c r="AJ39" s="25">
        <f t="shared" si="8"/>
        <v>0</v>
      </c>
      <c r="AK39" s="25">
        <f t="shared" si="8"/>
        <v>0</v>
      </c>
      <c r="AL39" s="25">
        <f t="shared" si="8"/>
        <v>0</v>
      </c>
      <c r="AM39" s="25">
        <f t="shared" si="8"/>
        <v>0</v>
      </c>
      <c r="AN39" s="26">
        <f>((AG39*'ALL-COURSE-GRADE'!$B$10)+('ALL COURSE SEM-II'!AH39*'ALL-COURSE-GRADE'!$C$10)+('ALL COURSE SEM-II'!AI39*'ALL-COURSE-GRADE'!$D$10)+('ALL COURSE SEM-II'!AJ39*'ALL-COURSE-GRADE'!$E$10)+('ALL COURSE SEM-II'!AK39*'ALL-COURSE-GRADE'!$F$10)+('ALL COURSE SEM-II'!AL39*'ALL-COURSE-GRADE'!$G$10)+('ALL COURSE SEM-II'!AM39*'ALL-COURSE-GRADE'!$H$10))/'ALL-COURSE-GRADE'!$I$10</f>
        <v>0</v>
      </c>
    </row>
    <row r="40" spans="1:40">
      <c r="A40" s="13">
        <v>29</v>
      </c>
      <c r="B40" s="13">
        <f>'STUDENT-LIST'!B57</f>
        <v>0</v>
      </c>
      <c r="C40" s="14">
        <f>'STUDENT-LIST'!C57</f>
        <v>0</v>
      </c>
      <c r="D40" s="13">
        <v>2</v>
      </c>
      <c r="E40" s="15">
        <v>0</v>
      </c>
      <c r="F40" s="15">
        <v>0</v>
      </c>
      <c r="G40" s="15">
        <v>0</v>
      </c>
      <c r="H40" s="15">
        <v>0</v>
      </c>
      <c r="I40" s="15">
        <v>0</v>
      </c>
      <c r="J40" s="15">
        <v>0</v>
      </c>
      <c r="K40" s="15">
        <v>0</v>
      </c>
      <c r="L40" s="18">
        <v>0</v>
      </c>
      <c r="M40" s="18">
        <v>0</v>
      </c>
      <c r="N40" s="18">
        <v>0</v>
      </c>
      <c r="O40" s="18">
        <v>0</v>
      </c>
      <c r="P40" s="18">
        <v>0</v>
      </c>
      <c r="Q40" s="18">
        <v>0</v>
      </c>
      <c r="R40" s="18">
        <v>0</v>
      </c>
      <c r="S40" s="22">
        <f t="shared" si="6"/>
        <v>0</v>
      </c>
      <c r="T40" s="22">
        <f t="shared" si="6"/>
        <v>0</v>
      </c>
      <c r="U40" s="22">
        <f t="shared" si="6"/>
        <v>0</v>
      </c>
      <c r="V40" s="22">
        <f t="shared" si="6"/>
        <v>0</v>
      </c>
      <c r="W40" s="22">
        <f t="shared" si="6"/>
        <v>0</v>
      </c>
      <c r="X40" s="22">
        <f t="shared" si="6"/>
        <v>0</v>
      </c>
      <c r="Y40" s="22">
        <f t="shared" si="6"/>
        <v>0</v>
      </c>
      <c r="Z40" s="23" t="str">
        <f t="shared" si="7"/>
        <v>F</v>
      </c>
      <c r="AA40" s="23" t="str">
        <f t="shared" si="7"/>
        <v>F</v>
      </c>
      <c r="AB40" s="23" t="str">
        <f t="shared" si="7"/>
        <v>F</v>
      </c>
      <c r="AC40" s="23" t="str">
        <f t="shared" si="7"/>
        <v>F</v>
      </c>
      <c r="AD40" s="23" t="str">
        <f t="shared" si="7"/>
        <v>F</v>
      </c>
      <c r="AE40" s="23" t="str">
        <f t="shared" si="7"/>
        <v>F</v>
      </c>
      <c r="AF40" s="23" t="str">
        <f t="shared" si="7"/>
        <v>F</v>
      </c>
      <c r="AG40" s="25">
        <f t="shared" si="8"/>
        <v>0</v>
      </c>
      <c r="AH40" s="25">
        <f t="shared" si="8"/>
        <v>0</v>
      </c>
      <c r="AI40" s="25">
        <f t="shared" si="8"/>
        <v>0</v>
      </c>
      <c r="AJ40" s="25">
        <f t="shared" si="8"/>
        <v>0</v>
      </c>
      <c r="AK40" s="25">
        <f t="shared" si="8"/>
        <v>0</v>
      </c>
      <c r="AL40" s="25">
        <f t="shared" si="8"/>
        <v>0</v>
      </c>
      <c r="AM40" s="25">
        <f t="shared" si="8"/>
        <v>0</v>
      </c>
      <c r="AN40" s="26">
        <f>((AG40*'ALL-COURSE-GRADE'!$B$10)+('ALL COURSE SEM-II'!AH40*'ALL-COURSE-GRADE'!$C$10)+('ALL COURSE SEM-II'!AI40*'ALL-COURSE-GRADE'!$D$10)+('ALL COURSE SEM-II'!AJ40*'ALL-COURSE-GRADE'!$E$10)+('ALL COURSE SEM-II'!AK40*'ALL-COURSE-GRADE'!$F$10)+('ALL COURSE SEM-II'!AL40*'ALL-COURSE-GRADE'!$G$10)+('ALL COURSE SEM-II'!AM40*'ALL-COURSE-GRADE'!$H$10))/'ALL-COURSE-GRADE'!$I$10</f>
        <v>0</v>
      </c>
    </row>
    <row r="41" spans="1:40">
      <c r="A41" s="13">
        <v>30</v>
      </c>
      <c r="B41" s="13">
        <f>'STUDENT-LIST'!B58</f>
        <v>0</v>
      </c>
      <c r="C41" s="14">
        <f>'STUDENT-LIST'!C58</f>
        <v>0</v>
      </c>
      <c r="D41" s="13">
        <v>2</v>
      </c>
      <c r="E41" s="15">
        <v>0</v>
      </c>
      <c r="F41" s="15">
        <v>0</v>
      </c>
      <c r="G41" s="15">
        <v>0</v>
      </c>
      <c r="H41" s="15">
        <v>0</v>
      </c>
      <c r="I41" s="15">
        <v>0</v>
      </c>
      <c r="J41" s="15">
        <v>0</v>
      </c>
      <c r="K41" s="15">
        <v>0</v>
      </c>
      <c r="L41" s="18">
        <v>0</v>
      </c>
      <c r="M41" s="18">
        <v>0</v>
      </c>
      <c r="N41" s="18">
        <v>0</v>
      </c>
      <c r="O41" s="18">
        <v>0</v>
      </c>
      <c r="P41" s="18">
        <v>0</v>
      </c>
      <c r="Q41" s="18">
        <v>0</v>
      </c>
      <c r="R41" s="18">
        <v>0</v>
      </c>
      <c r="S41" s="22">
        <f t="shared" si="6"/>
        <v>0</v>
      </c>
      <c r="T41" s="22">
        <f t="shared" si="6"/>
        <v>0</v>
      </c>
      <c r="U41" s="22">
        <f t="shared" si="6"/>
        <v>0</v>
      </c>
      <c r="V41" s="22">
        <f t="shared" si="6"/>
        <v>0</v>
      </c>
      <c r="W41" s="22">
        <f t="shared" si="6"/>
        <v>0</v>
      </c>
      <c r="X41" s="22">
        <f t="shared" si="6"/>
        <v>0</v>
      </c>
      <c r="Y41" s="22">
        <f t="shared" si="6"/>
        <v>0</v>
      </c>
      <c r="Z41" s="23" t="str">
        <f t="shared" si="7"/>
        <v>F</v>
      </c>
      <c r="AA41" s="23" t="str">
        <f t="shared" si="7"/>
        <v>F</v>
      </c>
      <c r="AB41" s="23" t="str">
        <f t="shared" si="7"/>
        <v>F</v>
      </c>
      <c r="AC41" s="23" t="str">
        <f t="shared" si="7"/>
        <v>F</v>
      </c>
      <c r="AD41" s="23" t="str">
        <f t="shared" si="7"/>
        <v>F</v>
      </c>
      <c r="AE41" s="23" t="str">
        <f t="shared" si="7"/>
        <v>F</v>
      </c>
      <c r="AF41" s="23" t="str">
        <f t="shared" si="7"/>
        <v>F</v>
      </c>
      <c r="AG41" s="25">
        <f t="shared" si="8"/>
        <v>0</v>
      </c>
      <c r="AH41" s="25">
        <f t="shared" si="8"/>
        <v>0</v>
      </c>
      <c r="AI41" s="25">
        <f t="shared" si="8"/>
        <v>0</v>
      </c>
      <c r="AJ41" s="25">
        <f t="shared" si="8"/>
        <v>0</v>
      </c>
      <c r="AK41" s="25">
        <f t="shared" si="8"/>
        <v>0</v>
      </c>
      <c r="AL41" s="25">
        <f t="shared" si="8"/>
        <v>0</v>
      </c>
      <c r="AM41" s="25">
        <f t="shared" si="8"/>
        <v>0</v>
      </c>
      <c r="AN41" s="26">
        <f>((AG41*'ALL-COURSE-GRADE'!$B$10)+('ALL COURSE SEM-II'!AH41*'ALL-COURSE-GRADE'!$C$10)+('ALL COURSE SEM-II'!AI41*'ALL-COURSE-GRADE'!$D$10)+('ALL COURSE SEM-II'!AJ41*'ALL-COURSE-GRADE'!$E$10)+('ALL COURSE SEM-II'!AK41*'ALL-COURSE-GRADE'!$F$10)+('ALL COURSE SEM-II'!AL41*'ALL-COURSE-GRADE'!$G$10)+('ALL COURSE SEM-II'!AM41*'ALL-COURSE-GRADE'!$H$10))/'ALL-COURSE-GRADE'!$I$10</f>
        <v>0</v>
      </c>
    </row>
    <row r="42" spans="1:40">
      <c r="A42" s="13">
        <v>31</v>
      </c>
      <c r="B42" s="13">
        <f>'STUDENT-LIST'!B59</f>
        <v>0</v>
      </c>
      <c r="C42" s="14">
        <f>'STUDENT-LIST'!C59</f>
        <v>0</v>
      </c>
      <c r="D42" s="13">
        <v>2</v>
      </c>
      <c r="E42" s="15">
        <v>0</v>
      </c>
      <c r="F42" s="15">
        <v>0</v>
      </c>
      <c r="G42" s="15">
        <v>0</v>
      </c>
      <c r="H42" s="15">
        <v>0</v>
      </c>
      <c r="I42" s="15">
        <v>0</v>
      </c>
      <c r="J42" s="15">
        <v>0</v>
      </c>
      <c r="K42" s="15">
        <v>0</v>
      </c>
      <c r="L42" s="18">
        <v>0</v>
      </c>
      <c r="M42" s="18">
        <v>0</v>
      </c>
      <c r="N42" s="18">
        <v>0</v>
      </c>
      <c r="O42" s="18">
        <v>0</v>
      </c>
      <c r="P42" s="18">
        <v>0</v>
      </c>
      <c r="Q42" s="18">
        <v>0</v>
      </c>
      <c r="R42" s="18">
        <v>0</v>
      </c>
      <c r="S42" s="22">
        <f t="shared" si="6"/>
        <v>0</v>
      </c>
      <c r="T42" s="22">
        <f t="shared" si="6"/>
        <v>0</v>
      </c>
      <c r="U42" s="22">
        <f t="shared" si="6"/>
        <v>0</v>
      </c>
      <c r="V42" s="22">
        <f t="shared" si="6"/>
        <v>0</v>
      </c>
      <c r="W42" s="22">
        <f t="shared" si="6"/>
        <v>0</v>
      </c>
      <c r="X42" s="22">
        <f t="shared" si="6"/>
        <v>0</v>
      </c>
      <c r="Y42" s="22">
        <f t="shared" si="6"/>
        <v>0</v>
      </c>
      <c r="Z42" s="23" t="str">
        <f t="shared" si="7"/>
        <v>F</v>
      </c>
      <c r="AA42" s="23" t="str">
        <f t="shared" si="7"/>
        <v>F</v>
      </c>
      <c r="AB42" s="23" t="str">
        <f t="shared" si="7"/>
        <v>F</v>
      </c>
      <c r="AC42" s="23" t="str">
        <f t="shared" si="7"/>
        <v>F</v>
      </c>
      <c r="AD42" s="23" t="str">
        <f t="shared" si="7"/>
        <v>F</v>
      </c>
      <c r="AE42" s="23" t="str">
        <f t="shared" si="7"/>
        <v>F</v>
      </c>
      <c r="AF42" s="23" t="str">
        <f t="shared" si="7"/>
        <v>F</v>
      </c>
      <c r="AG42" s="25">
        <f t="shared" si="8"/>
        <v>0</v>
      </c>
      <c r="AH42" s="25">
        <f t="shared" si="8"/>
        <v>0</v>
      </c>
      <c r="AI42" s="25">
        <f t="shared" si="8"/>
        <v>0</v>
      </c>
      <c r="AJ42" s="25">
        <f t="shared" si="8"/>
        <v>0</v>
      </c>
      <c r="AK42" s="25">
        <f t="shared" si="8"/>
        <v>0</v>
      </c>
      <c r="AL42" s="25">
        <f t="shared" si="8"/>
        <v>0</v>
      </c>
      <c r="AM42" s="25">
        <f t="shared" si="8"/>
        <v>0</v>
      </c>
      <c r="AN42" s="26">
        <f>((AG42*'ALL-COURSE-GRADE'!$B$10)+('ALL COURSE SEM-II'!AH42*'ALL-COURSE-GRADE'!$C$10)+('ALL COURSE SEM-II'!AI42*'ALL-COURSE-GRADE'!$D$10)+('ALL COURSE SEM-II'!AJ42*'ALL-COURSE-GRADE'!$E$10)+('ALL COURSE SEM-II'!AK42*'ALL-COURSE-GRADE'!$F$10)+('ALL COURSE SEM-II'!AL42*'ALL-COURSE-GRADE'!$G$10)+('ALL COURSE SEM-II'!AM42*'ALL-COURSE-GRADE'!$H$10))/'ALL-COURSE-GRADE'!$I$10</f>
        <v>0</v>
      </c>
    </row>
    <row r="43" spans="1:40">
      <c r="A43" s="13">
        <v>32</v>
      </c>
      <c r="B43" s="13">
        <f>'STUDENT-LIST'!B60</f>
        <v>0</v>
      </c>
      <c r="C43" s="14">
        <f>'STUDENT-LIST'!C60</f>
        <v>0</v>
      </c>
      <c r="D43" s="13">
        <v>2</v>
      </c>
      <c r="E43" s="15">
        <v>0</v>
      </c>
      <c r="F43" s="15">
        <v>0</v>
      </c>
      <c r="G43" s="15">
        <v>0</v>
      </c>
      <c r="H43" s="15">
        <v>0</v>
      </c>
      <c r="I43" s="15">
        <v>0</v>
      </c>
      <c r="J43" s="15">
        <v>0</v>
      </c>
      <c r="K43" s="15">
        <v>0</v>
      </c>
      <c r="L43" s="18">
        <v>0</v>
      </c>
      <c r="M43" s="18">
        <v>0</v>
      </c>
      <c r="N43" s="18">
        <v>0</v>
      </c>
      <c r="O43" s="18">
        <v>0</v>
      </c>
      <c r="P43" s="18">
        <v>0</v>
      </c>
      <c r="Q43" s="18">
        <v>0</v>
      </c>
      <c r="R43" s="18">
        <v>0</v>
      </c>
      <c r="S43" s="22">
        <f t="shared" si="6"/>
        <v>0</v>
      </c>
      <c r="T43" s="22">
        <f t="shared" si="6"/>
        <v>0</v>
      </c>
      <c r="U43" s="22">
        <f t="shared" si="6"/>
        <v>0</v>
      </c>
      <c r="V43" s="22">
        <f t="shared" si="6"/>
        <v>0</v>
      </c>
      <c r="W43" s="22">
        <f t="shared" si="6"/>
        <v>0</v>
      </c>
      <c r="X43" s="22">
        <f t="shared" si="6"/>
        <v>0</v>
      </c>
      <c r="Y43" s="22">
        <f t="shared" si="6"/>
        <v>0</v>
      </c>
      <c r="Z43" s="23" t="str">
        <f t="shared" si="7"/>
        <v>F</v>
      </c>
      <c r="AA43" s="23" t="str">
        <f t="shared" si="7"/>
        <v>F</v>
      </c>
      <c r="AB43" s="23" t="str">
        <f t="shared" si="7"/>
        <v>F</v>
      </c>
      <c r="AC43" s="23" t="str">
        <f t="shared" si="7"/>
        <v>F</v>
      </c>
      <c r="AD43" s="23" t="str">
        <f t="shared" si="7"/>
        <v>F</v>
      </c>
      <c r="AE43" s="23" t="str">
        <f t="shared" si="7"/>
        <v>F</v>
      </c>
      <c r="AF43" s="23" t="str">
        <f t="shared" si="7"/>
        <v>F</v>
      </c>
      <c r="AG43" s="25">
        <f t="shared" si="8"/>
        <v>0</v>
      </c>
      <c r="AH43" s="25">
        <f t="shared" si="8"/>
        <v>0</v>
      </c>
      <c r="AI43" s="25">
        <f t="shared" si="8"/>
        <v>0</v>
      </c>
      <c r="AJ43" s="25">
        <f t="shared" si="8"/>
        <v>0</v>
      </c>
      <c r="AK43" s="25">
        <f t="shared" si="8"/>
        <v>0</v>
      </c>
      <c r="AL43" s="25">
        <f t="shared" si="8"/>
        <v>0</v>
      </c>
      <c r="AM43" s="25">
        <f t="shared" si="8"/>
        <v>0</v>
      </c>
      <c r="AN43" s="26">
        <f>((AG43*'ALL-COURSE-GRADE'!$B$10)+('ALL COURSE SEM-II'!AH43*'ALL-COURSE-GRADE'!$C$10)+('ALL COURSE SEM-II'!AI43*'ALL-COURSE-GRADE'!$D$10)+('ALL COURSE SEM-II'!AJ43*'ALL-COURSE-GRADE'!$E$10)+('ALL COURSE SEM-II'!AK43*'ALL-COURSE-GRADE'!$F$10)+('ALL COURSE SEM-II'!AL43*'ALL-COURSE-GRADE'!$G$10)+('ALL COURSE SEM-II'!AM43*'ALL-COURSE-GRADE'!$H$10))/'ALL-COURSE-GRADE'!$I$10</f>
        <v>0</v>
      </c>
    </row>
    <row r="44" spans="1:40">
      <c r="A44" s="13">
        <v>33</v>
      </c>
      <c r="B44" s="13">
        <f>'STUDENT-LIST'!B61</f>
        <v>0</v>
      </c>
      <c r="C44" s="14">
        <f>'STUDENT-LIST'!C61</f>
        <v>0</v>
      </c>
      <c r="D44" s="13">
        <v>2</v>
      </c>
      <c r="E44" s="15">
        <v>0</v>
      </c>
      <c r="F44" s="15">
        <v>0</v>
      </c>
      <c r="G44" s="15">
        <v>0</v>
      </c>
      <c r="H44" s="15">
        <v>0</v>
      </c>
      <c r="I44" s="15">
        <v>0</v>
      </c>
      <c r="J44" s="15">
        <v>0</v>
      </c>
      <c r="K44" s="15">
        <v>0</v>
      </c>
      <c r="L44" s="18">
        <v>0</v>
      </c>
      <c r="M44" s="18">
        <v>0</v>
      </c>
      <c r="N44" s="18">
        <v>0</v>
      </c>
      <c r="O44" s="18">
        <v>0</v>
      </c>
      <c r="P44" s="18">
        <v>0</v>
      </c>
      <c r="Q44" s="18">
        <v>0</v>
      </c>
      <c r="R44" s="18">
        <v>0</v>
      </c>
      <c r="S44" s="22">
        <f t="shared" si="6"/>
        <v>0</v>
      </c>
      <c r="T44" s="22">
        <f t="shared" si="6"/>
        <v>0</v>
      </c>
      <c r="U44" s="22">
        <f t="shared" si="6"/>
        <v>0</v>
      </c>
      <c r="V44" s="22">
        <f t="shared" si="6"/>
        <v>0</v>
      </c>
      <c r="W44" s="22">
        <f t="shared" si="6"/>
        <v>0</v>
      </c>
      <c r="X44" s="22">
        <f t="shared" si="6"/>
        <v>0</v>
      </c>
      <c r="Y44" s="22">
        <f t="shared" si="6"/>
        <v>0</v>
      </c>
      <c r="Z44" s="23" t="str">
        <f t="shared" si="7"/>
        <v>F</v>
      </c>
      <c r="AA44" s="23" t="str">
        <f t="shared" si="7"/>
        <v>F</v>
      </c>
      <c r="AB44" s="23" t="str">
        <f t="shared" si="7"/>
        <v>F</v>
      </c>
      <c r="AC44" s="23" t="str">
        <f t="shared" si="7"/>
        <v>F</v>
      </c>
      <c r="AD44" s="23" t="str">
        <f t="shared" si="7"/>
        <v>F</v>
      </c>
      <c r="AE44" s="23" t="str">
        <f t="shared" si="7"/>
        <v>F</v>
      </c>
      <c r="AF44" s="23" t="str">
        <f t="shared" si="7"/>
        <v>F</v>
      </c>
      <c r="AG44" s="25">
        <f t="shared" si="8"/>
        <v>0</v>
      </c>
      <c r="AH44" s="25">
        <f t="shared" si="8"/>
        <v>0</v>
      </c>
      <c r="AI44" s="25">
        <f t="shared" si="8"/>
        <v>0</v>
      </c>
      <c r="AJ44" s="25">
        <f t="shared" si="8"/>
        <v>0</v>
      </c>
      <c r="AK44" s="25">
        <f t="shared" si="8"/>
        <v>0</v>
      </c>
      <c r="AL44" s="25">
        <f t="shared" si="8"/>
        <v>0</v>
      </c>
      <c r="AM44" s="25">
        <f t="shared" si="8"/>
        <v>0</v>
      </c>
      <c r="AN44" s="26">
        <f>((AG44*'ALL-COURSE-GRADE'!$B$10)+('ALL COURSE SEM-II'!AH44*'ALL-COURSE-GRADE'!$C$10)+('ALL COURSE SEM-II'!AI44*'ALL-COURSE-GRADE'!$D$10)+('ALL COURSE SEM-II'!AJ44*'ALL-COURSE-GRADE'!$E$10)+('ALL COURSE SEM-II'!AK44*'ALL-COURSE-GRADE'!$F$10)+('ALL COURSE SEM-II'!AL44*'ALL-COURSE-GRADE'!$G$10)+('ALL COURSE SEM-II'!AM44*'ALL-COURSE-GRADE'!$H$10))/'ALL-COURSE-GRADE'!$I$10</f>
        <v>0</v>
      </c>
    </row>
    <row r="45" spans="1:40">
      <c r="A45" s="13">
        <v>34</v>
      </c>
      <c r="B45" s="13">
        <f>'STUDENT-LIST'!B62</f>
        <v>0</v>
      </c>
      <c r="C45" s="14">
        <f>'STUDENT-LIST'!C62</f>
        <v>0</v>
      </c>
      <c r="D45" s="13">
        <v>2</v>
      </c>
      <c r="E45" s="15">
        <v>0</v>
      </c>
      <c r="F45" s="15">
        <v>0</v>
      </c>
      <c r="G45" s="15">
        <v>0</v>
      </c>
      <c r="H45" s="15">
        <v>0</v>
      </c>
      <c r="I45" s="15">
        <v>0</v>
      </c>
      <c r="J45" s="15">
        <v>0</v>
      </c>
      <c r="K45" s="15">
        <v>0</v>
      </c>
      <c r="L45" s="18">
        <v>0</v>
      </c>
      <c r="M45" s="18">
        <v>0</v>
      </c>
      <c r="N45" s="18">
        <v>0</v>
      </c>
      <c r="O45" s="18">
        <v>0</v>
      </c>
      <c r="P45" s="18">
        <v>0</v>
      </c>
      <c r="Q45" s="18">
        <v>0</v>
      </c>
      <c r="R45" s="18">
        <v>0</v>
      </c>
      <c r="S45" s="22">
        <f t="shared" si="6"/>
        <v>0</v>
      </c>
      <c r="T45" s="22">
        <f t="shared" si="6"/>
        <v>0</v>
      </c>
      <c r="U45" s="22">
        <f t="shared" si="6"/>
        <v>0</v>
      </c>
      <c r="V45" s="22">
        <f t="shared" si="6"/>
        <v>0</v>
      </c>
      <c r="W45" s="22">
        <f t="shared" si="6"/>
        <v>0</v>
      </c>
      <c r="X45" s="22">
        <f t="shared" si="6"/>
        <v>0</v>
      </c>
      <c r="Y45" s="22">
        <f t="shared" si="6"/>
        <v>0</v>
      </c>
      <c r="Z45" s="23" t="str">
        <f t="shared" si="7"/>
        <v>F</v>
      </c>
      <c r="AA45" s="23" t="str">
        <f t="shared" si="7"/>
        <v>F</v>
      </c>
      <c r="AB45" s="23" t="str">
        <f t="shared" si="7"/>
        <v>F</v>
      </c>
      <c r="AC45" s="23" t="str">
        <f t="shared" si="7"/>
        <v>F</v>
      </c>
      <c r="AD45" s="23" t="str">
        <f t="shared" si="7"/>
        <v>F</v>
      </c>
      <c r="AE45" s="23" t="str">
        <f t="shared" si="7"/>
        <v>F</v>
      </c>
      <c r="AF45" s="23" t="str">
        <f t="shared" si="7"/>
        <v>F</v>
      </c>
      <c r="AG45" s="25">
        <f t="shared" si="8"/>
        <v>0</v>
      </c>
      <c r="AH45" s="25">
        <f t="shared" si="8"/>
        <v>0</v>
      </c>
      <c r="AI45" s="25">
        <f t="shared" si="8"/>
        <v>0</v>
      </c>
      <c r="AJ45" s="25">
        <f t="shared" si="8"/>
        <v>0</v>
      </c>
      <c r="AK45" s="25">
        <f t="shared" si="8"/>
        <v>0</v>
      </c>
      <c r="AL45" s="25">
        <f t="shared" si="8"/>
        <v>0</v>
      </c>
      <c r="AM45" s="25">
        <f t="shared" si="8"/>
        <v>0</v>
      </c>
      <c r="AN45" s="26">
        <f>((AG45*'ALL-COURSE-GRADE'!$B$10)+('ALL COURSE SEM-II'!AH45*'ALL-COURSE-GRADE'!$C$10)+('ALL COURSE SEM-II'!AI45*'ALL-COURSE-GRADE'!$D$10)+('ALL COURSE SEM-II'!AJ45*'ALL-COURSE-GRADE'!$E$10)+('ALL COURSE SEM-II'!AK45*'ALL-COURSE-GRADE'!$F$10)+('ALL COURSE SEM-II'!AL45*'ALL-COURSE-GRADE'!$G$10)+('ALL COURSE SEM-II'!AM45*'ALL-COURSE-GRADE'!$H$10))/'ALL-COURSE-GRADE'!$I$10</f>
        <v>0</v>
      </c>
    </row>
    <row r="46" spans="1:40">
      <c r="A46" s="13">
        <v>35</v>
      </c>
      <c r="B46" s="13">
        <f>'STUDENT-LIST'!B63</f>
        <v>0</v>
      </c>
      <c r="C46" s="14">
        <f>'STUDENT-LIST'!C63</f>
        <v>0</v>
      </c>
      <c r="D46" s="13">
        <v>2</v>
      </c>
      <c r="E46" s="15">
        <v>0</v>
      </c>
      <c r="F46" s="15">
        <v>0</v>
      </c>
      <c r="G46" s="15">
        <v>0</v>
      </c>
      <c r="H46" s="15">
        <v>0</v>
      </c>
      <c r="I46" s="15">
        <v>0</v>
      </c>
      <c r="J46" s="15">
        <v>0</v>
      </c>
      <c r="K46" s="15">
        <v>0</v>
      </c>
      <c r="L46" s="18">
        <v>0</v>
      </c>
      <c r="M46" s="18">
        <v>0</v>
      </c>
      <c r="N46" s="18">
        <v>0</v>
      </c>
      <c r="O46" s="18">
        <v>0</v>
      </c>
      <c r="P46" s="18">
        <v>0</v>
      </c>
      <c r="Q46" s="18">
        <v>0</v>
      </c>
      <c r="R46" s="18">
        <v>0</v>
      </c>
      <c r="S46" s="22">
        <f t="shared" si="6"/>
        <v>0</v>
      </c>
      <c r="T46" s="22">
        <f t="shared" si="6"/>
        <v>0</v>
      </c>
      <c r="U46" s="22">
        <f t="shared" si="6"/>
        <v>0</v>
      </c>
      <c r="V46" s="22">
        <f t="shared" si="6"/>
        <v>0</v>
      </c>
      <c r="W46" s="22">
        <f t="shared" si="6"/>
        <v>0</v>
      </c>
      <c r="X46" s="22">
        <f t="shared" si="6"/>
        <v>0</v>
      </c>
      <c r="Y46" s="22">
        <f t="shared" si="6"/>
        <v>0</v>
      </c>
      <c r="Z46" s="23" t="str">
        <f t="shared" si="7"/>
        <v>F</v>
      </c>
      <c r="AA46" s="23" t="str">
        <f t="shared" si="7"/>
        <v>F</v>
      </c>
      <c r="AB46" s="23" t="str">
        <f t="shared" si="7"/>
        <v>F</v>
      </c>
      <c r="AC46" s="23" t="str">
        <f t="shared" si="7"/>
        <v>F</v>
      </c>
      <c r="AD46" s="23" t="str">
        <f t="shared" si="7"/>
        <v>F</v>
      </c>
      <c r="AE46" s="23" t="str">
        <f t="shared" si="7"/>
        <v>F</v>
      </c>
      <c r="AF46" s="23" t="str">
        <f t="shared" si="7"/>
        <v>F</v>
      </c>
      <c r="AG46" s="25">
        <f t="shared" si="8"/>
        <v>0</v>
      </c>
      <c r="AH46" s="25">
        <f t="shared" si="8"/>
        <v>0</v>
      </c>
      <c r="AI46" s="25">
        <f t="shared" si="8"/>
        <v>0</v>
      </c>
      <c r="AJ46" s="25">
        <f t="shared" si="8"/>
        <v>0</v>
      </c>
      <c r="AK46" s="25">
        <f t="shared" si="8"/>
        <v>0</v>
      </c>
      <c r="AL46" s="25">
        <f t="shared" si="8"/>
        <v>0</v>
      </c>
      <c r="AM46" s="25">
        <f t="shared" si="8"/>
        <v>0</v>
      </c>
      <c r="AN46" s="26">
        <f>((AG46*'ALL-COURSE-GRADE'!$B$10)+('ALL COURSE SEM-II'!AH46*'ALL-COURSE-GRADE'!$C$10)+('ALL COURSE SEM-II'!AI46*'ALL-COURSE-GRADE'!$D$10)+('ALL COURSE SEM-II'!AJ46*'ALL-COURSE-GRADE'!$E$10)+('ALL COURSE SEM-II'!AK46*'ALL-COURSE-GRADE'!$F$10)+('ALL COURSE SEM-II'!AL46*'ALL-COURSE-GRADE'!$G$10)+('ALL COURSE SEM-II'!AM46*'ALL-COURSE-GRADE'!$H$10))/'ALL-COURSE-GRADE'!$I$10</f>
        <v>0</v>
      </c>
    </row>
    <row r="47" spans="1:40">
      <c r="A47" s="13">
        <v>36</v>
      </c>
      <c r="B47" s="13">
        <f>'STUDENT-LIST'!B64</f>
        <v>0</v>
      </c>
      <c r="C47" s="14">
        <f>'STUDENT-LIST'!C64</f>
        <v>0</v>
      </c>
      <c r="D47" s="13">
        <v>2</v>
      </c>
      <c r="E47" s="15">
        <v>0</v>
      </c>
      <c r="F47" s="15">
        <v>0</v>
      </c>
      <c r="G47" s="15">
        <v>0</v>
      </c>
      <c r="H47" s="15">
        <v>0</v>
      </c>
      <c r="I47" s="15">
        <v>0</v>
      </c>
      <c r="J47" s="15">
        <v>0</v>
      </c>
      <c r="K47" s="15">
        <v>0</v>
      </c>
      <c r="L47" s="18">
        <v>0</v>
      </c>
      <c r="M47" s="18">
        <v>0</v>
      </c>
      <c r="N47" s="18">
        <v>0</v>
      </c>
      <c r="O47" s="18">
        <v>0</v>
      </c>
      <c r="P47" s="18">
        <v>0</v>
      </c>
      <c r="Q47" s="18">
        <v>0</v>
      </c>
      <c r="R47" s="18">
        <v>0</v>
      </c>
      <c r="S47" s="22">
        <f t="shared" si="6"/>
        <v>0</v>
      </c>
      <c r="T47" s="22">
        <f t="shared" si="6"/>
        <v>0</v>
      </c>
      <c r="U47" s="22">
        <f t="shared" si="6"/>
        <v>0</v>
      </c>
      <c r="V47" s="22">
        <f t="shared" si="6"/>
        <v>0</v>
      </c>
      <c r="W47" s="22">
        <f t="shared" si="6"/>
        <v>0</v>
      </c>
      <c r="X47" s="22">
        <f t="shared" si="6"/>
        <v>0</v>
      </c>
      <c r="Y47" s="22">
        <f t="shared" si="6"/>
        <v>0</v>
      </c>
      <c r="Z47" s="23" t="str">
        <f t="shared" si="7"/>
        <v>F</v>
      </c>
      <c r="AA47" s="23" t="str">
        <f t="shared" si="7"/>
        <v>F</v>
      </c>
      <c r="AB47" s="23" t="str">
        <f t="shared" si="7"/>
        <v>F</v>
      </c>
      <c r="AC47" s="23" t="str">
        <f t="shared" si="7"/>
        <v>F</v>
      </c>
      <c r="AD47" s="23" t="str">
        <f t="shared" si="7"/>
        <v>F</v>
      </c>
      <c r="AE47" s="23" t="str">
        <f t="shared" si="7"/>
        <v>F</v>
      </c>
      <c r="AF47" s="23" t="str">
        <f t="shared" si="7"/>
        <v>F</v>
      </c>
      <c r="AG47" s="25">
        <f t="shared" si="8"/>
        <v>0</v>
      </c>
      <c r="AH47" s="25">
        <f t="shared" si="8"/>
        <v>0</v>
      </c>
      <c r="AI47" s="25">
        <f t="shared" si="8"/>
        <v>0</v>
      </c>
      <c r="AJ47" s="25">
        <f t="shared" si="8"/>
        <v>0</v>
      </c>
      <c r="AK47" s="25">
        <f t="shared" si="8"/>
        <v>0</v>
      </c>
      <c r="AL47" s="25">
        <f t="shared" si="8"/>
        <v>0</v>
      </c>
      <c r="AM47" s="25">
        <f t="shared" si="8"/>
        <v>0</v>
      </c>
      <c r="AN47" s="26">
        <f>((AG47*'ALL-COURSE-GRADE'!$B$10)+('ALL COURSE SEM-II'!AH47*'ALL-COURSE-GRADE'!$C$10)+('ALL COURSE SEM-II'!AI47*'ALL-COURSE-GRADE'!$D$10)+('ALL COURSE SEM-II'!AJ47*'ALL-COURSE-GRADE'!$E$10)+('ALL COURSE SEM-II'!AK47*'ALL-COURSE-GRADE'!$F$10)+('ALL COURSE SEM-II'!AL47*'ALL-COURSE-GRADE'!$G$10)+('ALL COURSE SEM-II'!AM47*'ALL-COURSE-GRADE'!$H$10))/'ALL-COURSE-GRADE'!$I$10</f>
        <v>0</v>
      </c>
    </row>
    <row r="48" spans="1:40">
      <c r="A48" s="13">
        <v>37</v>
      </c>
      <c r="B48" s="13">
        <f>'STUDENT-LIST'!B65</f>
        <v>0</v>
      </c>
      <c r="C48" s="14">
        <f>'STUDENT-LIST'!C65</f>
        <v>0</v>
      </c>
      <c r="D48" s="13">
        <v>2</v>
      </c>
      <c r="E48" s="15">
        <v>0</v>
      </c>
      <c r="F48" s="15">
        <v>0</v>
      </c>
      <c r="G48" s="15">
        <v>0</v>
      </c>
      <c r="H48" s="15">
        <v>0</v>
      </c>
      <c r="I48" s="15">
        <v>0</v>
      </c>
      <c r="J48" s="15">
        <v>0</v>
      </c>
      <c r="K48" s="15">
        <v>0</v>
      </c>
      <c r="L48" s="18">
        <v>0</v>
      </c>
      <c r="M48" s="18">
        <v>0</v>
      </c>
      <c r="N48" s="18">
        <v>0</v>
      </c>
      <c r="O48" s="18">
        <v>0</v>
      </c>
      <c r="P48" s="18">
        <v>0</v>
      </c>
      <c r="Q48" s="18">
        <v>0</v>
      </c>
      <c r="R48" s="18">
        <v>0</v>
      </c>
      <c r="S48" s="22">
        <f t="shared" si="6"/>
        <v>0</v>
      </c>
      <c r="T48" s="22">
        <f t="shared" si="6"/>
        <v>0</v>
      </c>
      <c r="U48" s="22">
        <f t="shared" si="6"/>
        <v>0</v>
      </c>
      <c r="V48" s="22">
        <f t="shared" si="6"/>
        <v>0</v>
      </c>
      <c r="W48" s="22">
        <f t="shared" si="6"/>
        <v>0</v>
      </c>
      <c r="X48" s="22">
        <f t="shared" si="6"/>
        <v>0</v>
      </c>
      <c r="Y48" s="22">
        <f t="shared" si="6"/>
        <v>0</v>
      </c>
      <c r="Z48" s="23" t="str">
        <f t="shared" si="7"/>
        <v>F</v>
      </c>
      <c r="AA48" s="23" t="str">
        <f t="shared" si="7"/>
        <v>F</v>
      </c>
      <c r="AB48" s="23" t="str">
        <f t="shared" si="7"/>
        <v>F</v>
      </c>
      <c r="AC48" s="23" t="str">
        <f t="shared" si="7"/>
        <v>F</v>
      </c>
      <c r="AD48" s="23" t="str">
        <f t="shared" si="7"/>
        <v>F</v>
      </c>
      <c r="AE48" s="23" t="str">
        <f t="shared" si="7"/>
        <v>F</v>
      </c>
      <c r="AF48" s="23" t="str">
        <f t="shared" si="7"/>
        <v>F</v>
      </c>
      <c r="AG48" s="25">
        <f t="shared" si="8"/>
        <v>0</v>
      </c>
      <c r="AH48" s="25">
        <f t="shared" si="8"/>
        <v>0</v>
      </c>
      <c r="AI48" s="25">
        <f t="shared" si="8"/>
        <v>0</v>
      </c>
      <c r="AJ48" s="25">
        <f t="shared" si="8"/>
        <v>0</v>
      </c>
      <c r="AK48" s="25">
        <f t="shared" si="8"/>
        <v>0</v>
      </c>
      <c r="AL48" s="25">
        <f t="shared" si="8"/>
        <v>0</v>
      </c>
      <c r="AM48" s="25">
        <f t="shared" si="8"/>
        <v>0</v>
      </c>
      <c r="AN48" s="26">
        <f>((AG48*'ALL-COURSE-GRADE'!$B$10)+('ALL COURSE SEM-II'!AH48*'ALL-COURSE-GRADE'!$C$10)+('ALL COURSE SEM-II'!AI48*'ALL-COURSE-GRADE'!$D$10)+('ALL COURSE SEM-II'!AJ48*'ALL-COURSE-GRADE'!$E$10)+('ALL COURSE SEM-II'!AK48*'ALL-COURSE-GRADE'!$F$10)+('ALL COURSE SEM-II'!AL48*'ALL-COURSE-GRADE'!$G$10)+('ALL COURSE SEM-II'!AM48*'ALL-COURSE-GRADE'!$H$10))/'ALL-COURSE-GRADE'!$I$10</f>
        <v>0</v>
      </c>
    </row>
    <row r="49" spans="1:40">
      <c r="A49" s="13">
        <v>38</v>
      </c>
      <c r="B49" s="13">
        <f>'STUDENT-LIST'!B66</f>
        <v>0</v>
      </c>
      <c r="C49" s="14">
        <f>'STUDENT-LIST'!C66</f>
        <v>0</v>
      </c>
      <c r="D49" s="13">
        <v>2</v>
      </c>
      <c r="E49" s="15">
        <v>0</v>
      </c>
      <c r="F49" s="15">
        <v>0</v>
      </c>
      <c r="G49" s="15">
        <v>0</v>
      </c>
      <c r="H49" s="15">
        <v>0</v>
      </c>
      <c r="I49" s="15">
        <v>0</v>
      </c>
      <c r="J49" s="15">
        <v>0</v>
      </c>
      <c r="K49" s="15">
        <v>0</v>
      </c>
      <c r="L49" s="18">
        <v>0</v>
      </c>
      <c r="M49" s="18">
        <v>0</v>
      </c>
      <c r="N49" s="18">
        <v>0</v>
      </c>
      <c r="O49" s="18">
        <v>0</v>
      </c>
      <c r="P49" s="18">
        <v>0</v>
      </c>
      <c r="Q49" s="18">
        <v>0</v>
      </c>
      <c r="R49" s="18">
        <v>0</v>
      </c>
      <c r="S49" s="22">
        <f t="shared" si="6"/>
        <v>0</v>
      </c>
      <c r="T49" s="22">
        <f t="shared" si="6"/>
        <v>0</v>
      </c>
      <c r="U49" s="22">
        <f t="shared" si="6"/>
        <v>0</v>
      </c>
      <c r="V49" s="22">
        <f t="shared" si="6"/>
        <v>0</v>
      </c>
      <c r="W49" s="22">
        <f t="shared" si="6"/>
        <v>0</v>
      </c>
      <c r="X49" s="22">
        <f t="shared" si="6"/>
        <v>0</v>
      </c>
      <c r="Y49" s="22">
        <f t="shared" si="6"/>
        <v>0</v>
      </c>
      <c r="Z49" s="23" t="str">
        <f t="shared" si="7"/>
        <v>F</v>
      </c>
      <c r="AA49" s="23" t="str">
        <f t="shared" si="7"/>
        <v>F</v>
      </c>
      <c r="AB49" s="23" t="str">
        <f t="shared" si="7"/>
        <v>F</v>
      </c>
      <c r="AC49" s="23" t="str">
        <f t="shared" si="7"/>
        <v>F</v>
      </c>
      <c r="AD49" s="23" t="str">
        <f t="shared" si="7"/>
        <v>F</v>
      </c>
      <c r="AE49" s="23" t="str">
        <f t="shared" si="7"/>
        <v>F</v>
      </c>
      <c r="AF49" s="23" t="str">
        <f t="shared" si="7"/>
        <v>F</v>
      </c>
      <c r="AG49" s="25">
        <f t="shared" si="8"/>
        <v>0</v>
      </c>
      <c r="AH49" s="25">
        <f t="shared" si="8"/>
        <v>0</v>
      </c>
      <c r="AI49" s="25">
        <f t="shared" si="8"/>
        <v>0</v>
      </c>
      <c r="AJ49" s="25">
        <f t="shared" si="8"/>
        <v>0</v>
      </c>
      <c r="AK49" s="25">
        <f t="shared" si="8"/>
        <v>0</v>
      </c>
      <c r="AL49" s="25">
        <f t="shared" si="8"/>
        <v>0</v>
      </c>
      <c r="AM49" s="25">
        <f t="shared" si="8"/>
        <v>0</v>
      </c>
      <c r="AN49" s="26">
        <f>((AG49*'ALL-COURSE-GRADE'!$B$10)+('ALL COURSE SEM-II'!AH49*'ALL-COURSE-GRADE'!$C$10)+('ALL COURSE SEM-II'!AI49*'ALL-COURSE-GRADE'!$D$10)+('ALL COURSE SEM-II'!AJ49*'ALL-COURSE-GRADE'!$E$10)+('ALL COURSE SEM-II'!AK49*'ALL-COURSE-GRADE'!$F$10)+('ALL COURSE SEM-II'!AL49*'ALL-COURSE-GRADE'!$G$10)+('ALL COURSE SEM-II'!AM49*'ALL-COURSE-GRADE'!$H$10))/'ALL-COURSE-GRADE'!$I$10</f>
        <v>0</v>
      </c>
    </row>
    <row r="50" spans="1:40">
      <c r="A50" s="13">
        <v>39</v>
      </c>
      <c r="B50" s="13">
        <f>'STUDENT-LIST'!B67</f>
        <v>0</v>
      </c>
      <c r="C50" s="14">
        <f>'STUDENT-LIST'!C67</f>
        <v>0</v>
      </c>
      <c r="D50" s="13">
        <v>2</v>
      </c>
      <c r="E50" s="15">
        <v>0</v>
      </c>
      <c r="F50" s="15">
        <v>0</v>
      </c>
      <c r="G50" s="15">
        <v>0</v>
      </c>
      <c r="H50" s="15">
        <v>0</v>
      </c>
      <c r="I50" s="15">
        <v>0</v>
      </c>
      <c r="J50" s="15">
        <v>0</v>
      </c>
      <c r="K50" s="15">
        <v>0</v>
      </c>
      <c r="L50" s="18">
        <v>0</v>
      </c>
      <c r="M50" s="18">
        <v>0</v>
      </c>
      <c r="N50" s="18">
        <v>0</v>
      </c>
      <c r="O50" s="18">
        <v>0</v>
      </c>
      <c r="P50" s="18">
        <v>0</v>
      </c>
      <c r="Q50" s="18">
        <v>0</v>
      </c>
      <c r="R50" s="18">
        <v>0</v>
      </c>
      <c r="S50" s="22">
        <f t="shared" si="6"/>
        <v>0</v>
      </c>
      <c r="T50" s="22">
        <f t="shared" si="6"/>
        <v>0</v>
      </c>
      <c r="U50" s="22">
        <f t="shared" si="6"/>
        <v>0</v>
      </c>
      <c r="V50" s="22">
        <f t="shared" si="6"/>
        <v>0</v>
      </c>
      <c r="W50" s="22">
        <f t="shared" si="6"/>
        <v>0</v>
      </c>
      <c r="X50" s="22">
        <f t="shared" si="6"/>
        <v>0</v>
      </c>
      <c r="Y50" s="22">
        <f t="shared" si="6"/>
        <v>0</v>
      </c>
      <c r="Z50" s="23" t="str">
        <f t="shared" si="7"/>
        <v>F</v>
      </c>
      <c r="AA50" s="23" t="str">
        <f t="shared" si="7"/>
        <v>F</v>
      </c>
      <c r="AB50" s="23" t="str">
        <f t="shared" si="7"/>
        <v>F</v>
      </c>
      <c r="AC50" s="23" t="str">
        <f t="shared" si="7"/>
        <v>F</v>
      </c>
      <c r="AD50" s="23" t="str">
        <f t="shared" si="7"/>
        <v>F</v>
      </c>
      <c r="AE50" s="23" t="str">
        <f t="shared" si="7"/>
        <v>F</v>
      </c>
      <c r="AF50" s="23" t="str">
        <f t="shared" si="7"/>
        <v>F</v>
      </c>
      <c r="AG50" s="25">
        <f t="shared" si="8"/>
        <v>0</v>
      </c>
      <c r="AH50" s="25">
        <f t="shared" si="8"/>
        <v>0</v>
      </c>
      <c r="AI50" s="25">
        <f t="shared" si="8"/>
        <v>0</v>
      </c>
      <c r="AJ50" s="25">
        <f t="shared" si="8"/>
        <v>0</v>
      </c>
      <c r="AK50" s="25">
        <f t="shared" si="8"/>
        <v>0</v>
      </c>
      <c r="AL50" s="25">
        <f t="shared" si="8"/>
        <v>0</v>
      </c>
      <c r="AM50" s="25">
        <f t="shared" si="8"/>
        <v>0</v>
      </c>
      <c r="AN50" s="26">
        <f>((AG50*'ALL-COURSE-GRADE'!$B$10)+('ALL COURSE SEM-II'!AH50*'ALL-COURSE-GRADE'!$C$10)+('ALL COURSE SEM-II'!AI50*'ALL-COURSE-GRADE'!$D$10)+('ALL COURSE SEM-II'!AJ50*'ALL-COURSE-GRADE'!$E$10)+('ALL COURSE SEM-II'!AK50*'ALL-COURSE-GRADE'!$F$10)+('ALL COURSE SEM-II'!AL50*'ALL-COURSE-GRADE'!$G$10)+('ALL COURSE SEM-II'!AM50*'ALL-COURSE-GRADE'!$H$10))/'ALL-COURSE-GRADE'!$I$10</f>
        <v>0</v>
      </c>
    </row>
    <row r="51" spans="1:40">
      <c r="A51" s="13">
        <v>40</v>
      </c>
      <c r="B51" s="13">
        <f>'STUDENT-LIST'!B68</f>
        <v>0</v>
      </c>
      <c r="C51" s="14">
        <f>'STUDENT-LIST'!C68</f>
        <v>0</v>
      </c>
      <c r="D51" s="13">
        <v>2</v>
      </c>
      <c r="E51" s="15">
        <v>0</v>
      </c>
      <c r="F51" s="15">
        <v>0</v>
      </c>
      <c r="G51" s="15">
        <v>0</v>
      </c>
      <c r="H51" s="15">
        <v>0</v>
      </c>
      <c r="I51" s="15">
        <v>0</v>
      </c>
      <c r="J51" s="15">
        <v>0</v>
      </c>
      <c r="K51" s="15">
        <v>0</v>
      </c>
      <c r="L51" s="18">
        <v>0</v>
      </c>
      <c r="M51" s="18">
        <v>0</v>
      </c>
      <c r="N51" s="18">
        <v>0</v>
      </c>
      <c r="O51" s="18">
        <v>0</v>
      </c>
      <c r="P51" s="18">
        <v>0</v>
      </c>
      <c r="Q51" s="18">
        <v>0</v>
      </c>
      <c r="R51" s="18">
        <v>0</v>
      </c>
      <c r="S51" s="22">
        <f t="shared" si="6"/>
        <v>0</v>
      </c>
      <c r="T51" s="22">
        <f t="shared" si="6"/>
        <v>0</v>
      </c>
      <c r="U51" s="22">
        <f t="shared" si="6"/>
        <v>0</v>
      </c>
      <c r="V51" s="22">
        <f t="shared" si="6"/>
        <v>0</v>
      </c>
      <c r="W51" s="22">
        <f t="shared" si="6"/>
        <v>0</v>
      </c>
      <c r="X51" s="22">
        <f t="shared" si="6"/>
        <v>0</v>
      </c>
      <c r="Y51" s="22">
        <f t="shared" si="6"/>
        <v>0</v>
      </c>
      <c r="Z51" s="23" t="str">
        <f t="shared" si="7"/>
        <v>F</v>
      </c>
      <c r="AA51" s="23" t="str">
        <f t="shared" si="7"/>
        <v>F</v>
      </c>
      <c r="AB51" s="23" t="str">
        <f t="shared" si="7"/>
        <v>F</v>
      </c>
      <c r="AC51" s="23" t="str">
        <f t="shared" si="7"/>
        <v>F</v>
      </c>
      <c r="AD51" s="23" t="str">
        <f t="shared" si="7"/>
        <v>F</v>
      </c>
      <c r="AE51" s="23" t="str">
        <f t="shared" si="7"/>
        <v>F</v>
      </c>
      <c r="AF51" s="23" t="str">
        <f t="shared" si="7"/>
        <v>F</v>
      </c>
      <c r="AG51" s="25">
        <f t="shared" si="8"/>
        <v>0</v>
      </c>
      <c r="AH51" s="25">
        <f t="shared" si="8"/>
        <v>0</v>
      </c>
      <c r="AI51" s="25">
        <f t="shared" si="8"/>
        <v>0</v>
      </c>
      <c r="AJ51" s="25">
        <f t="shared" si="8"/>
        <v>0</v>
      </c>
      <c r="AK51" s="25">
        <f t="shared" si="8"/>
        <v>0</v>
      </c>
      <c r="AL51" s="25">
        <f t="shared" si="8"/>
        <v>0</v>
      </c>
      <c r="AM51" s="25">
        <f t="shared" si="8"/>
        <v>0</v>
      </c>
      <c r="AN51" s="26">
        <f>((AG51*'ALL-COURSE-GRADE'!$B$10)+('ALL COURSE SEM-II'!AH51*'ALL-COURSE-GRADE'!$C$10)+('ALL COURSE SEM-II'!AI51*'ALL-COURSE-GRADE'!$D$10)+('ALL COURSE SEM-II'!AJ51*'ALL-COURSE-GRADE'!$E$10)+('ALL COURSE SEM-II'!AK51*'ALL-COURSE-GRADE'!$F$10)+('ALL COURSE SEM-II'!AL51*'ALL-COURSE-GRADE'!$G$10)+('ALL COURSE SEM-II'!AM51*'ALL-COURSE-GRADE'!$H$10))/'ALL-COURSE-GRADE'!$I$10</f>
        <v>0</v>
      </c>
    </row>
    <row r="52" spans="1:40">
      <c r="A52" s="13">
        <v>41</v>
      </c>
      <c r="B52" s="13">
        <f>'STUDENT-LIST'!B69</f>
        <v>0</v>
      </c>
      <c r="C52" s="14">
        <f>'STUDENT-LIST'!C69</f>
        <v>0</v>
      </c>
      <c r="D52" s="13">
        <v>2</v>
      </c>
      <c r="E52" s="15">
        <v>0</v>
      </c>
      <c r="F52" s="15">
        <v>0</v>
      </c>
      <c r="G52" s="15">
        <v>0</v>
      </c>
      <c r="H52" s="15">
        <v>0</v>
      </c>
      <c r="I52" s="15">
        <v>0</v>
      </c>
      <c r="J52" s="15">
        <v>0</v>
      </c>
      <c r="K52" s="15">
        <v>0</v>
      </c>
      <c r="L52" s="18">
        <v>0</v>
      </c>
      <c r="M52" s="18">
        <v>0</v>
      </c>
      <c r="N52" s="18">
        <v>0</v>
      </c>
      <c r="O52" s="18">
        <v>0</v>
      </c>
      <c r="P52" s="18">
        <v>0</v>
      </c>
      <c r="Q52" s="18">
        <v>0</v>
      </c>
      <c r="R52" s="18">
        <v>0</v>
      </c>
      <c r="S52" s="22">
        <f t="shared" si="6"/>
        <v>0</v>
      </c>
      <c r="T52" s="22">
        <f t="shared" si="6"/>
        <v>0</v>
      </c>
      <c r="U52" s="22">
        <f t="shared" si="6"/>
        <v>0</v>
      </c>
      <c r="V52" s="22">
        <f t="shared" si="6"/>
        <v>0</v>
      </c>
      <c r="W52" s="22">
        <f t="shared" si="6"/>
        <v>0</v>
      </c>
      <c r="X52" s="22">
        <f t="shared" si="6"/>
        <v>0</v>
      </c>
      <c r="Y52" s="22">
        <f t="shared" si="6"/>
        <v>0</v>
      </c>
      <c r="Z52" s="23" t="str">
        <f t="shared" si="7"/>
        <v>F</v>
      </c>
      <c r="AA52" s="23" t="str">
        <f t="shared" si="7"/>
        <v>F</v>
      </c>
      <c r="AB52" s="23" t="str">
        <f t="shared" si="7"/>
        <v>F</v>
      </c>
      <c r="AC52" s="23" t="str">
        <f t="shared" si="7"/>
        <v>F</v>
      </c>
      <c r="AD52" s="23" t="str">
        <f t="shared" si="7"/>
        <v>F</v>
      </c>
      <c r="AE52" s="23" t="str">
        <f t="shared" si="7"/>
        <v>F</v>
      </c>
      <c r="AF52" s="23" t="str">
        <f t="shared" si="7"/>
        <v>F</v>
      </c>
      <c r="AG52" s="25">
        <f t="shared" si="8"/>
        <v>0</v>
      </c>
      <c r="AH52" s="25">
        <f t="shared" si="8"/>
        <v>0</v>
      </c>
      <c r="AI52" s="25">
        <f t="shared" si="8"/>
        <v>0</v>
      </c>
      <c r="AJ52" s="25">
        <f t="shared" si="8"/>
        <v>0</v>
      </c>
      <c r="AK52" s="25">
        <f t="shared" si="8"/>
        <v>0</v>
      </c>
      <c r="AL52" s="25">
        <f t="shared" si="8"/>
        <v>0</v>
      </c>
      <c r="AM52" s="25">
        <f t="shared" si="8"/>
        <v>0</v>
      </c>
      <c r="AN52" s="26">
        <f>((AG52*'ALL-COURSE-GRADE'!$B$10)+('ALL COURSE SEM-II'!AH52*'ALL-COURSE-GRADE'!$C$10)+('ALL COURSE SEM-II'!AI52*'ALL-COURSE-GRADE'!$D$10)+('ALL COURSE SEM-II'!AJ52*'ALL-COURSE-GRADE'!$E$10)+('ALL COURSE SEM-II'!AK52*'ALL-COURSE-GRADE'!$F$10)+('ALL COURSE SEM-II'!AL52*'ALL-COURSE-GRADE'!$G$10)+('ALL COURSE SEM-II'!AM52*'ALL-COURSE-GRADE'!$H$10))/'ALL-COURSE-GRADE'!$I$10</f>
        <v>0</v>
      </c>
    </row>
    <row r="53" spans="1:40">
      <c r="A53" s="13">
        <v>42</v>
      </c>
      <c r="B53" s="13">
        <f>'STUDENT-LIST'!B70</f>
        <v>0</v>
      </c>
      <c r="C53" s="14">
        <f>'STUDENT-LIST'!C70</f>
        <v>0</v>
      </c>
      <c r="D53" s="13">
        <v>2</v>
      </c>
      <c r="E53" s="15">
        <v>0</v>
      </c>
      <c r="F53" s="15">
        <v>0</v>
      </c>
      <c r="G53" s="15">
        <v>0</v>
      </c>
      <c r="H53" s="15">
        <v>0</v>
      </c>
      <c r="I53" s="15">
        <v>0</v>
      </c>
      <c r="J53" s="15">
        <v>0</v>
      </c>
      <c r="K53" s="15">
        <v>0</v>
      </c>
      <c r="L53" s="18">
        <v>0</v>
      </c>
      <c r="M53" s="18">
        <v>0</v>
      </c>
      <c r="N53" s="18">
        <v>0</v>
      </c>
      <c r="O53" s="18">
        <v>0</v>
      </c>
      <c r="P53" s="18">
        <v>0</v>
      </c>
      <c r="Q53" s="18">
        <v>0</v>
      </c>
      <c r="R53" s="18">
        <v>0</v>
      </c>
      <c r="S53" s="22">
        <f t="shared" si="6"/>
        <v>0</v>
      </c>
      <c r="T53" s="22">
        <f t="shared" si="6"/>
        <v>0</v>
      </c>
      <c r="U53" s="22">
        <f t="shared" si="6"/>
        <v>0</v>
      </c>
      <c r="V53" s="22">
        <f t="shared" si="6"/>
        <v>0</v>
      </c>
      <c r="W53" s="22">
        <f t="shared" si="6"/>
        <v>0</v>
      </c>
      <c r="X53" s="22">
        <f t="shared" si="6"/>
        <v>0</v>
      </c>
      <c r="Y53" s="22">
        <f t="shared" si="6"/>
        <v>0</v>
      </c>
      <c r="Z53" s="23" t="str">
        <f t="shared" si="7"/>
        <v>F</v>
      </c>
      <c r="AA53" s="23" t="str">
        <f t="shared" si="7"/>
        <v>F</v>
      </c>
      <c r="AB53" s="23" t="str">
        <f t="shared" si="7"/>
        <v>F</v>
      </c>
      <c r="AC53" s="23" t="str">
        <f t="shared" si="7"/>
        <v>F</v>
      </c>
      <c r="AD53" s="23" t="str">
        <f t="shared" si="7"/>
        <v>F</v>
      </c>
      <c r="AE53" s="23" t="str">
        <f t="shared" si="7"/>
        <v>F</v>
      </c>
      <c r="AF53" s="23" t="str">
        <f t="shared" si="7"/>
        <v>F</v>
      </c>
      <c r="AG53" s="25">
        <f t="shared" si="8"/>
        <v>0</v>
      </c>
      <c r="AH53" s="25">
        <f t="shared" si="8"/>
        <v>0</v>
      </c>
      <c r="AI53" s="25">
        <f t="shared" si="8"/>
        <v>0</v>
      </c>
      <c r="AJ53" s="25">
        <f t="shared" si="8"/>
        <v>0</v>
      </c>
      <c r="AK53" s="25">
        <f t="shared" si="8"/>
        <v>0</v>
      </c>
      <c r="AL53" s="25">
        <f t="shared" si="8"/>
        <v>0</v>
      </c>
      <c r="AM53" s="25">
        <f t="shared" si="8"/>
        <v>0</v>
      </c>
      <c r="AN53" s="26">
        <f>((AG53*'ALL-COURSE-GRADE'!$B$10)+('ALL COURSE SEM-II'!AH53*'ALL-COURSE-GRADE'!$C$10)+('ALL COURSE SEM-II'!AI53*'ALL-COURSE-GRADE'!$D$10)+('ALL COURSE SEM-II'!AJ53*'ALL-COURSE-GRADE'!$E$10)+('ALL COURSE SEM-II'!AK53*'ALL-COURSE-GRADE'!$F$10)+('ALL COURSE SEM-II'!AL53*'ALL-COURSE-GRADE'!$G$10)+('ALL COURSE SEM-II'!AM53*'ALL-COURSE-GRADE'!$H$10))/'ALL-COURSE-GRADE'!$I$10</f>
        <v>0</v>
      </c>
    </row>
    <row r="54" spans="1:40">
      <c r="A54" s="13">
        <v>43</v>
      </c>
      <c r="B54" s="13">
        <f>'STUDENT-LIST'!B71</f>
        <v>0</v>
      </c>
      <c r="C54" s="14">
        <f>'STUDENT-LIST'!C71</f>
        <v>0</v>
      </c>
      <c r="D54" s="13">
        <v>2</v>
      </c>
      <c r="E54" s="15">
        <v>0</v>
      </c>
      <c r="F54" s="15">
        <v>0</v>
      </c>
      <c r="G54" s="15">
        <v>0</v>
      </c>
      <c r="H54" s="15">
        <v>0</v>
      </c>
      <c r="I54" s="15">
        <v>0</v>
      </c>
      <c r="J54" s="15">
        <v>0</v>
      </c>
      <c r="K54" s="15">
        <v>0</v>
      </c>
      <c r="L54" s="18">
        <v>0</v>
      </c>
      <c r="M54" s="18">
        <v>0</v>
      </c>
      <c r="N54" s="18">
        <v>0</v>
      </c>
      <c r="O54" s="18">
        <v>0</v>
      </c>
      <c r="P54" s="18">
        <v>0</v>
      </c>
      <c r="Q54" s="18">
        <v>0</v>
      </c>
      <c r="R54" s="18">
        <v>0</v>
      </c>
      <c r="S54" s="22">
        <f t="shared" si="6"/>
        <v>0</v>
      </c>
      <c r="T54" s="22">
        <f t="shared" si="6"/>
        <v>0</v>
      </c>
      <c r="U54" s="22">
        <f t="shared" si="6"/>
        <v>0</v>
      </c>
      <c r="V54" s="22">
        <f t="shared" si="6"/>
        <v>0</v>
      </c>
      <c r="W54" s="22">
        <f t="shared" si="6"/>
        <v>0</v>
      </c>
      <c r="X54" s="22">
        <f t="shared" si="6"/>
        <v>0</v>
      </c>
      <c r="Y54" s="22">
        <f t="shared" si="6"/>
        <v>0</v>
      </c>
      <c r="Z54" s="23" t="str">
        <f t="shared" si="7"/>
        <v>F</v>
      </c>
      <c r="AA54" s="23" t="str">
        <f t="shared" si="7"/>
        <v>F</v>
      </c>
      <c r="AB54" s="23" t="str">
        <f t="shared" si="7"/>
        <v>F</v>
      </c>
      <c r="AC54" s="23" t="str">
        <f t="shared" si="7"/>
        <v>F</v>
      </c>
      <c r="AD54" s="23" t="str">
        <f t="shared" si="7"/>
        <v>F</v>
      </c>
      <c r="AE54" s="23" t="str">
        <f t="shared" si="7"/>
        <v>F</v>
      </c>
      <c r="AF54" s="23" t="str">
        <f t="shared" si="7"/>
        <v>F</v>
      </c>
      <c r="AG54" s="25">
        <f t="shared" si="8"/>
        <v>0</v>
      </c>
      <c r="AH54" s="25">
        <f t="shared" si="8"/>
        <v>0</v>
      </c>
      <c r="AI54" s="25">
        <f t="shared" si="8"/>
        <v>0</v>
      </c>
      <c r="AJ54" s="25">
        <f t="shared" si="8"/>
        <v>0</v>
      </c>
      <c r="AK54" s="25">
        <f t="shared" si="8"/>
        <v>0</v>
      </c>
      <c r="AL54" s="25">
        <f t="shared" si="8"/>
        <v>0</v>
      </c>
      <c r="AM54" s="25">
        <f t="shared" si="8"/>
        <v>0</v>
      </c>
      <c r="AN54" s="26">
        <f>((AG54*'ALL-COURSE-GRADE'!$B$10)+('ALL COURSE SEM-II'!AH54*'ALL-COURSE-GRADE'!$C$10)+('ALL COURSE SEM-II'!AI54*'ALL-COURSE-GRADE'!$D$10)+('ALL COURSE SEM-II'!AJ54*'ALL-COURSE-GRADE'!$E$10)+('ALL COURSE SEM-II'!AK54*'ALL-COURSE-GRADE'!$F$10)+('ALL COURSE SEM-II'!AL54*'ALL-COURSE-GRADE'!$G$10)+('ALL COURSE SEM-II'!AM54*'ALL-COURSE-GRADE'!$H$10))/'ALL-COURSE-GRADE'!$I$10</f>
        <v>0</v>
      </c>
    </row>
    <row r="55" spans="1:40">
      <c r="A55" s="13">
        <v>44</v>
      </c>
      <c r="B55" s="13">
        <f>'STUDENT-LIST'!B72</f>
        <v>0</v>
      </c>
      <c r="C55" s="14">
        <f>'STUDENT-LIST'!C72</f>
        <v>0</v>
      </c>
      <c r="D55" s="13">
        <v>2</v>
      </c>
      <c r="E55" s="15">
        <v>0</v>
      </c>
      <c r="F55" s="15">
        <v>0</v>
      </c>
      <c r="G55" s="15">
        <v>0</v>
      </c>
      <c r="H55" s="15">
        <v>0</v>
      </c>
      <c r="I55" s="15">
        <v>0</v>
      </c>
      <c r="J55" s="15">
        <v>0</v>
      </c>
      <c r="K55" s="15">
        <v>0</v>
      </c>
      <c r="L55" s="18">
        <v>0</v>
      </c>
      <c r="M55" s="18">
        <v>0</v>
      </c>
      <c r="N55" s="18">
        <v>0</v>
      </c>
      <c r="O55" s="18">
        <v>0</v>
      </c>
      <c r="P55" s="18">
        <v>0</v>
      </c>
      <c r="Q55" s="18">
        <v>0</v>
      </c>
      <c r="R55" s="18">
        <v>0</v>
      </c>
      <c r="S55" s="22">
        <f t="shared" si="6"/>
        <v>0</v>
      </c>
      <c r="T55" s="22">
        <f t="shared" si="6"/>
        <v>0</v>
      </c>
      <c r="U55" s="22">
        <f t="shared" si="6"/>
        <v>0</v>
      </c>
      <c r="V55" s="22">
        <f t="shared" si="6"/>
        <v>0</v>
      </c>
      <c r="W55" s="22">
        <f t="shared" si="6"/>
        <v>0</v>
      </c>
      <c r="X55" s="22">
        <f t="shared" si="6"/>
        <v>0</v>
      </c>
      <c r="Y55" s="22">
        <f t="shared" si="6"/>
        <v>0</v>
      </c>
      <c r="Z55" s="23" t="str">
        <f t="shared" si="7"/>
        <v>F</v>
      </c>
      <c r="AA55" s="23" t="str">
        <f t="shared" si="7"/>
        <v>F</v>
      </c>
      <c r="AB55" s="23" t="str">
        <f t="shared" si="7"/>
        <v>F</v>
      </c>
      <c r="AC55" s="23" t="str">
        <f t="shared" si="7"/>
        <v>F</v>
      </c>
      <c r="AD55" s="23" t="str">
        <f t="shared" si="7"/>
        <v>F</v>
      </c>
      <c r="AE55" s="23" t="str">
        <f t="shared" si="7"/>
        <v>F</v>
      </c>
      <c r="AF55" s="23" t="str">
        <f t="shared" si="7"/>
        <v>F</v>
      </c>
      <c r="AG55" s="25">
        <f t="shared" si="8"/>
        <v>0</v>
      </c>
      <c r="AH55" s="25">
        <f t="shared" si="8"/>
        <v>0</v>
      </c>
      <c r="AI55" s="25">
        <f t="shared" si="8"/>
        <v>0</v>
      </c>
      <c r="AJ55" s="25">
        <f t="shared" si="8"/>
        <v>0</v>
      </c>
      <c r="AK55" s="25">
        <f t="shared" si="8"/>
        <v>0</v>
      </c>
      <c r="AL55" s="25">
        <f t="shared" si="8"/>
        <v>0</v>
      </c>
      <c r="AM55" s="25">
        <f t="shared" si="8"/>
        <v>0</v>
      </c>
      <c r="AN55" s="26">
        <f>((AG55*'ALL-COURSE-GRADE'!$B$10)+('ALL COURSE SEM-II'!AH55*'ALL-COURSE-GRADE'!$C$10)+('ALL COURSE SEM-II'!AI55*'ALL-COURSE-GRADE'!$D$10)+('ALL COURSE SEM-II'!AJ55*'ALL-COURSE-GRADE'!$E$10)+('ALL COURSE SEM-II'!AK55*'ALL-COURSE-GRADE'!$F$10)+('ALL COURSE SEM-II'!AL55*'ALL-COURSE-GRADE'!$G$10)+('ALL COURSE SEM-II'!AM55*'ALL-COURSE-GRADE'!$H$10))/'ALL-COURSE-GRADE'!$I$10</f>
        <v>0</v>
      </c>
    </row>
    <row r="56" spans="1:40">
      <c r="A56" s="13">
        <v>45</v>
      </c>
      <c r="B56" s="13">
        <f>'STUDENT-LIST'!B73</f>
        <v>0</v>
      </c>
      <c r="C56" s="14">
        <f>'STUDENT-LIST'!C73</f>
        <v>0</v>
      </c>
      <c r="D56" s="13">
        <v>2</v>
      </c>
      <c r="E56" s="15">
        <v>0</v>
      </c>
      <c r="F56" s="15">
        <v>0</v>
      </c>
      <c r="G56" s="15">
        <v>0</v>
      </c>
      <c r="H56" s="15">
        <v>0</v>
      </c>
      <c r="I56" s="15">
        <v>0</v>
      </c>
      <c r="J56" s="15">
        <v>0</v>
      </c>
      <c r="K56" s="15">
        <v>0</v>
      </c>
      <c r="L56" s="18">
        <v>0</v>
      </c>
      <c r="M56" s="18">
        <v>0</v>
      </c>
      <c r="N56" s="18">
        <v>0</v>
      </c>
      <c r="O56" s="18">
        <v>0</v>
      </c>
      <c r="P56" s="18">
        <v>0</v>
      </c>
      <c r="Q56" s="18">
        <v>0</v>
      </c>
      <c r="R56" s="18">
        <v>0</v>
      </c>
      <c r="S56" s="22">
        <f t="shared" si="6"/>
        <v>0</v>
      </c>
      <c r="T56" s="22">
        <f t="shared" si="6"/>
        <v>0</v>
      </c>
      <c r="U56" s="22">
        <f t="shared" si="6"/>
        <v>0</v>
      </c>
      <c r="V56" s="22">
        <f t="shared" si="6"/>
        <v>0</v>
      </c>
      <c r="W56" s="22">
        <f t="shared" si="6"/>
        <v>0</v>
      </c>
      <c r="X56" s="22">
        <f t="shared" si="6"/>
        <v>0</v>
      </c>
      <c r="Y56" s="22">
        <f t="shared" si="6"/>
        <v>0</v>
      </c>
      <c r="Z56" s="23" t="str">
        <f t="shared" si="7"/>
        <v>F</v>
      </c>
      <c r="AA56" s="23" t="str">
        <f t="shared" si="7"/>
        <v>F</v>
      </c>
      <c r="AB56" s="23" t="str">
        <f t="shared" si="7"/>
        <v>F</v>
      </c>
      <c r="AC56" s="23" t="str">
        <f t="shared" si="7"/>
        <v>F</v>
      </c>
      <c r="AD56" s="23" t="str">
        <f t="shared" si="7"/>
        <v>F</v>
      </c>
      <c r="AE56" s="23" t="str">
        <f t="shared" si="7"/>
        <v>F</v>
      </c>
      <c r="AF56" s="23" t="str">
        <f t="shared" si="7"/>
        <v>F</v>
      </c>
      <c r="AG56" s="25">
        <f t="shared" si="8"/>
        <v>0</v>
      </c>
      <c r="AH56" s="25">
        <f t="shared" si="8"/>
        <v>0</v>
      </c>
      <c r="AI56" s="25">
        <f t="shared" si="8"/>
        <v>0</v>
      </c>
      <c r="AJ56" s="25">
        <f t="shared" si="8"/>
        <v>0</v>
      </c>
      <c r="AK56" s="25">
        <f t="shared" si="8"/>
        <v>0</v>
      </c>
      <c r="AL56" s="25">
        <f t="shared" si="8"/>
        <v>0</v>
      </c>
      <c r="AM56" s="25">
        <f t="shared" si="8"/>
        <v>0</v>
      </c>
      <c r="AN56" s="26">
        <f>((AG56*'ALL-COURSE-GRADE'!$B$10)+('ALL COURSE SEM-II'!AH56*'ALL-COURSE-GRADE'!$C$10)+('ALL COURSE SEM-II'!AI56*'ALL-COURSE-GRADE'!$D$10)+('ALL COURSE SEM-II'!AJ56*'ALL-COURSE-GRADE'!$E$10)+('ALL COURSE SEM-II'!AK56*'ALL-COURSE-GRADE'!$F$10)+('ALL COURSE SEM-II'!AL56*'ALL-COURSE-GRADE'!$G$10)+('ALL COURSE SEM-II'!AM56*'ALL-COURSE-GRADE'!$H$10))/'ALL-COURSE-GRADE'!$I$10</f>
        <v>0</v>
      </c>
    </row>
    <row r="57" spans="1:40">
      <c r="A57" s="13">
        <v>46</v>
      </c>
      <c r="B57" s="13">
        <f>'STUDENT-LIST'!B74</f>
        <v>0</v>
      </c>
      <c r="C57" s="14">
        <f>'STUDENT-LIST'!C74</f>
        <v>0</v>
      </c>
      <c r="D57" s="13">
        <v>2</v>
      </c>
      <c r="E57" s="15">
        <v>0</v>
      </c>
      <c r="F57" s="15">
        <v>0</v>
      </c>
      <c r="G57" s="15">
        <v>0</v>
      </c>
      <c r="H57" s="15">
        <v>0</v>
      </c>
      <c r="I57" s="15">
        <v>0</v>
      </c>
      <c r="J57" s="15">
        <v>0</v>
      </c>
      <c r="K57" s="15">
        <v>0</v>
      </c>
      <c r="L57" s="18">
        <v>0</v>
      </c>
      <c r="M57" s="18">
        <v>0</v>
      </c>
      <c r="N57" s="18">
        <v>0</v>
      </c>
      <c r="O57" s="18">
        <v>0</v>
      </c>
      <c r="P57" s="18">
        <v>0</v>
      </c>
      <c r="Q57" s="18">
        <v>0</v>
      </c>
      <c r="R57" s="18">
        <v>0</v>
      </c>
      <c r="S57" s="22">
        <f t="shared" si="6"/>
        <v>0</v>
      </c>
      <c r="T57" s="22">
        <f t="shared" si="6"/>
        <v>0</v>
      </c>
      <c r="U57" s="22">
        <f t="shared" si="6"/>
        <v>0</v>
      </c>
      <c r="V57" s="22">
        <f t="shared" si="6"/>
        <v>0</v>
      </c>
      <c r="W57" s="22">
        <f t="shared" si="6"/>
        <v>0</v>
      </c>
      <c r="X57" s="22">
        <f t="shared" si="6"/>
        <v>0</v>
      </c>
      <c r="Y57" s="22">
        <f t="shared" si="6"/>
        <v>0</v>
      </c>
      <c r="Z57" s="23" t="str">
        <f t="shared" si="7"/>
        <v>F</v>
      </c>
      <c r="AA57" s="23" t="str">
        <f t="shared" si="7"/>
        <v>F</v>
      </c>
      <c r="AB57" s="23" t="str">
        <f t="shared" si="7"/>
        <v>F</v>
      </c>
      <c r="AC57" s="23" t="str">
        <f t="shared" si="7"/>
        <v>F</v>
      </c>
      <c r="AD57" s="23" t="str">
        <f t="shared" si="7"/>
        <v>F</v>
      </c>
      <c r="AE57" s="23" t="str">
        <f t="shared" si="7"/>
        <v>F</v>
      </c>
      <c r="AF57" s="23" t="str">
        <f t="shared" si="7"/>
        <v>F</v>
      </c>
      <c r="AG57" s="25">
        <f t="shared" si="8"/>
        <v>0</v>
      </c>
      <c r="AH57" s="25">
        <f t="shared" si="8"/>
        <v>0</v>
      </c>
      <c r="AI57" s="25">
        <f t="shared" si="8"/>
        <v>0</v>
      </c>
      <c r="AJ57" s="25">
        <f t="shared" si="8"/>
        <v>0</v>
      </c>
      <c r="AK57" s="25">
        <f t="shared" si="8"/>
        <v>0</v>
      </c>
      <c r="AL57" s="25">
        <f t="shared" si="8"/>
        <v>0</v>
      </c>
      <c r="AM57" s="25">
        <f t="shared" si="8"/>
        <v>0</v>
      </c>
      <c r="AN57" s="26">
        <f>((AG57*'ALL-COURSE-GRADE'!$B$10)+('ALL COURSE SEM-II'!AH57*'ALL-COURSE-GRADE'!$C$10)+('ALL COURSE SEM-II'!AI57*'ALL-COURSE-GRADE'!$D$10)+('ALL COURSE SEM-II'!AJ57*'ALL-COURSE-GRADE'!$E$10)+('ALL COURSE SEM-II'!AK57*'ALL-COURSE-GRADE'!$F$10)+('ALL COURSE SEM-II'!AL57*'ALL-COURSE-GRADE'!$G$10)+('ALL COURSE SEM-II'!AM57*'ALL-COURSE-GRADE'!$H$10))/'ALL-COURSE-GRADE'!$I$10</f>
        <v>0</v>
      </c>
    </row>
    <row r="58" spans="1:40">
      <c r="A58" s="13">
        <v>47</v>
      </c>
      <c r="B58" s="13">
        <f>'STUDENT-LIST'!B75</f>
        <v>0</v>
      </c>
      <c r="C58" s="14">
        <f>'STUDENT-LIST'!C75</f>
        <v>0</v>
      </c>
      <c r="D58" s="13">
        <v>2</v>
      </c>
      <c r="E58" s="15">
        <v>0</v>
      </c>
      <c r="F58" s="15">
        <v>0</v>
      </c>
      <c r="G58" s="15">
        <v>0</v>
      </c>
      <c r="H58" s="15">
        <v>0</v>
      </c>
      <c r="I58" s="15">
        <v>0</v>
      </c>
      <c r="J58" s="15">
        <v>0</v>
      </c>
      <c r="K58" s="15">
        <v>0</v>
      </c>
      <c r="L58" s="18">
        <v>0</v>
      </c>
      <c r="M58" s="18">
        <v>0</v>
      </c>
      <c r="N58" s="18">
        <v>0</v>
      </c>
      <c r="O58" s="18">
        <v>0</v>
      </c>
      <c r="P58" s="18">
        <v>0</v>
      </c>
      <c r="Q58" s="18">
        <v>0</v>
      </c>
      <c r="R58" s="18">
        <v>0</v>
      </c>
      <c r="S58" s="22">
        <f t="shared" si="6"/>
        <v>0</v>
      </c>
      <c r="T58" s="22">
        <f t="shared" si="6"/>
        <v>0</v>
      </c>
      <c r="U58" s="22">
        <f t="shared" si="6"/>
        <v>0</v>
      </c>
      <c r="V58" s="22">
        <f t="shared" si="6"/>
        <v>0</v>
      </c>
      <c r="W58" s="22">
        <f t="shared" si="6"/>
        <v>0</v>
      </c>
      <c r="X58" s="22">
        <f t="shared" si="6"/>
        <v>0</v>
      </c>
      <c r="Y58" s="22">
        <f t="shared" si="6"/>
        <v>0</v>
      </c>
      <c r="Z58" s="23" t="str">
        <f t="shared" si="7"/>
        <v>F</v>
      </c>
      <c r="AA58" s="23" t="str">
        <f t="shared" si="7"/>
        <v>F</v>
      </c>
      <c r="AB58" s="23" t="str">
        <f t="shared" si="7"/>
        <v>F</v>
      </c>
      <c r="AC58" s="23" t="str">
        <f t="shared" si="7"/>
        <v>F</v>
      </c>
      <c r="AD58" s="23" t="str">
        <f t="shared" si="7"/>
        <v>F</v>
      </c>
      <c r="AE58" s="23" t="str">
        <f t="shared" si="7"/>
        <v>F</v>
      </c>
      <c r="AF58" s="23" t="str">
        <f t="shared" si="7"/>
        <v>F</v>
      </c>
      <c r="AG58" s="25">
        <f t="shared" si="8"/>
        <v>0</v>
      </c>
      <c r="AH58" s="25">
        <f t="shared" si="8"/>
        <v>0</v>
      </c>
      <c r="AI58" s="25">
        <f t="shared" si="8"/>
        <v>0</v>
      </c>
      <c r="AJ58" s="25">
        <f t="shared" si="8"/>
        <v>0</v>
      </c>
      <c r="AK58" s="25">
        <f t="shared" si="8"/>
        <v>0</v>
      </c>
      <c r="AL58" s="25">
        <f t="shared" si="8"/>
        <v>0</v>
      </c>
      <c r="AM58" s="25">
        <f t="shared" si="8"/>
        <v>0</v>
      </c>
      <c r="AN58" s="26">
        <f>((AG58*'ALL-COURSE-GRADE'!$B$10)+('ALL COURSE SEM-II'!AH58*'ALL-COURSE-GRADE'!$C$10)+('ALL COURSE SEM-II'!AI58*'ALL-COURSE-GRADE'!$D$10)+('ALL COURSE SEM-II'!AJ58*'ALL-COURSE-GRADE'!$E$10)+('ALL COURSE SEM-II'!AK58*'ALL-COURSE-GRADE'!$F$10)+('ALL COURSE SEM-II'!AL58*'ALL-COURSE-GRADE'!$G$10)+('ALL COURSE SEM-II'!AM58*'ALL-COURSE-GRADE'!$H$10))/'ALL-COURSE-GRADE'!$I$10</f>
        <v>0</v>
      </c>
    </row>
    <row r="59" spans="1:40">
      <c r="A59" s="13">
        <v>48</v>
      </c>
      <c r="B59" s="13">
        <f>'STUDENT-LIST'!B76</f>
        <v>0</v>
      </c>
      <c r="C59" s="14">
        <f>'STUDENT-LIST'!C76</f>
        <v>0</v>
      </c>
      <c r="D59" s="13">
        <v>2</v>
      </c>
      <c r="E59" s="15">
        <v>0</v>
      </c>
      <c r="F59" s="15">
        <v>0</v>
      </c>
      <c r="G59" s="15">
        <v>0</v>
      </c>
      <c r="H59" s="15">
        <v>0</v>
      </c>
      <c r="I59" s="15">
        <v>0</v>
      </c>
      <c r="J59" s="15">
        <v>0</v>
      </c>
      <c r="K59" s="15">
        <v>0</v>
      </c>
      <c r="L59" s="18">
        <v>0</v>
      </c>
      <c r="M59" s="18">
        <v>0</v>
      </c>
      <c r="N59" s="18">
        <v>0</v>
      </c>
      <c r="O59" s="18">
        <v>0</v>
      </c>
      <c r="P59" s="18">
        <v>0</v>
      </c>
      <c r="Q59" s="18">
        <v>0</v>
      </c>
      <c r="R59" s="18">
        <v>0</v>
      </c>
      <c r="S59" s="22">
        <f t="shared" si="6"/>
        <v>0</v>
      </c>
      <c r="T59" s="22">
        <f t="shared" si="6"/>
        <v>0</v>
      </c>
      <c r="U59" s="22">
        <f t="shared" si="6"/>
        <v>0</v>
      </c>
      <c r="V59" s="22">
        <f t="shared" si="6"/>
        <v>0</v>
      </c>
      <c r="W59" s="22">
        <f t="shared" si="6"/>
        <v>0</v>
      </c>
      <c r="X59" s="22">
        <f t="shared" si="6"/>
        <v>0</v>
      </c>
      <c r="Y59" s="22">
        <f t="shared" si="6"/>
        <v>0</v>
      </c>
      <c r="Z59" s="23" t="str">
        <f t="shared" si="7"/>
        <v>F</v>
      </c>
      <c r="AA59" s="23" t="str">
        <f t="shared" si="7"/>
        <v>F</v>
      </c>
      <c r="AB59" s="23" t="str">
        <f t="shared" si="7"/>
        <v>F</v>
      </c>
      <c r="AC59" s="23" t="str">
        <f t="shared" si="7"/>
        <v>F</v>
      </c>
      <c r="AD59" s="23" t="str">
        <f t="shared" si="7"/>
        <v>F</v>
      </c>
      <c r="AE59" s="23" t="str">
        <f t="shared" si="7"/>
        <v>F</v>
      </c>
      <c r="AF59" s="23" t="str">
        <f t="shared" si="7"/>
        <v>F</v>
      </c>
      <c r="AG59" s="25">
        <f t="shared" si="8"/>
        <v>0</v>
      </c>
      <c r="AH59" s="25">
        <f t="shared" si="8"/>
        <v>0</v>
      </c>
      <c r="AI59" s="25">
        <f t="shared" si="8"/>
        <v>0</v>
      </c>
      <c r="AJ59" s="25">
        <f t="shared" si="8"/>
        <v>0</v>
      </c>
      <c r="AK59" s="25">
        <f t="shared" si="8"/>
        <v>0</v>
      </c>
      <c r="AL59" s="25">
        <f t="shared" si="8"/>
        <v>0</v>
      </c>
      <c r="AM59" s="25">
        <f t="shared" si="8"/>
        <v>0</v>
      </c>
      <c r="AN59" s="26">
        <f>((AG59*'ALL-COURSE-GRADE'!$B$10)+('ALL COURSE SEM-II'!AH59*'ALL-COURSE-GRADE'!$C$10)+('ALL COURSE SEM-II'!AI59*'ALL-COURSE-GRADE'!$D$10)+('ALL COURSE SEM-II'!AJ59*'ALL-COURSE-GRADE'!$E$10)+('ALL COURSE SEM-II'!AK59*'ALL-COURSE-GRADE'!$F$10)+('ALL COURSE SEM-II'!AL59*'ALL-COURSE-GRADE'!$G$10)+('ALL COURSE SEM-II'!AM59*'ALL-COURSE-GRADE'!$H$10))/'ALL-COURSE-GRADE'!$I$10</f>
        <v>0</v>
      </c>
    </row>
    <row r="60" spans="1:40">
      <c r="A60" s="13">
        <v>49</v>
      </c>
      <c r="B60" s="13">
        <f>'STUDENT-LIST'!B77</f>
        <v>0</v>
      </c>
      <c r="C60" s="14">
        <f>'STUDENT-LIST'!C77</f>
        <v>0</v>
      </c>
      <c r="D60" s="13">
        <v>2</v>
      </c>
      <c r="E60" s="15">
        <v>0</v>
      </c>
      <c r="F60" s="15">
        <v>0</v>
      </c>
      <c r="G60" s="15">
        <v>0</v>
      </c>
      <c r="H60" s="15">
        <v>0</v>
      </c>
      <c r="I60" s="15">
        <v>0</v>
      </c>
      <c r="J60" s="15">
        <v>0</v>
      </c>
      <c r="K60" s="15">
        <v>0</v>
      </c>
      <c r="L60" s="18">
        <v>0</v>
      </c>
      <c r="M60" s="18">
        <v>0</v>
      </c>
      <c r="N60" s="18">
        <v>0</v>
      </c>
      <c r="O60" s="18">
        <v>0</v>
      </c>
      <c r="P60" s="18">
        <v>0</v>
      </c>
      <c r="Q60" s="18">
        <v>0</v>
      </c>
      <c r="R60" s="18">
        <v>0</v>
      </c>
      <c r="S60" s="22">
        <f t="shared" si="6"/>
        <v>0</v>
      </c>
      <c r="T60" s="22">
        <f t="shared" si="6"/>
        <v>0</v>
      </c>
      <c r="U60" s="22">
        <f t="shared" si="6"/>
        <v>0</v>
      </c>
      <c r="V60" s="22">
        <f t="shared" si="6"/>
        <v>0</v>
      </c>
      <c r="W60" s="22">
        <f t="shared" si="6"/>
        <v>0</v>
      </c>
      <c r="X60" s="22">
        <f t="shared" si="6"/>
        <v>0</v>
      </c>
      <c r="Y60" s="22">
        <f t="shared" si="6"/>
        <v>0</v>
      </c>
      <c r="Z60" s="23" t="str">
        <f t="shared" si="7"/>
        <v>F</v>
      </c>
      <c r="AA60" s="23" t="str">
        <f t="shared" si="7"/>
        <v>F</v>
      </c>
      <c r="AB60" s="23" t="str">
        <f t="shared" si="7"/>
        <v>F</v>
      </c>
      <c r="AC60" s="23" t="str">
        <f t="shared" si="7"/>
        <v>F</v>
      </c>
      <c r="AD60" s="23" t="str">
        <f t="shared" si="7"/>
        <v>F</v>
      </c>
      <c r="AE60" s="23" t="str">
        <f t="shared" si="7"/>
        <v>F</v>
      </c>
      <c r="AF60" s="23" t="str">
        <f t="shared" si="7"/>
        <v>F</v>
      </c>
      <c r="AG60" s="25">
        <f t="shared" si="8"/>
        <v>0</v>
      </c>
      <c r="AH60" s="25">
        <f t="shared" si="8"/>
        <v>0</v>
      </c>
      <c r="AI60" s="25">
        <f t="shared" si="8"/>
        <v>0</v>
      </c>
      <c r="AJ60" s="25">
        <f t="shared" si="8"/>
        <v>0</v>
      </c>
      <c r="AK60" s="25">
        <f t="shared" si="8"/>
        <v>0</v>
      </c>
      <c r="AL60" s="25">
        <f t="shared" si="8"/>
        <v>0</v>
      </c>
      <c r="AM60" s="25">
        <f t="shared" si="8"/>
        <v>0</v>
      </c>
      <c r="AN60" s="26">
        <f>((AG60*'ALL-COURSE-GRADE'!$B$10)+('ALL COURSE SEM-II'!AH60*'ALL-COURSE-GRADE'!$C$10)+('ALL COURSE SEM-II'!AI60*'ALL-COURSE-GRADE'!$D$10)+('ALL COURSE SEM-II'!AJ60*'ALL-COURSE-GRADE'!$E$10)+('ALL COURSE SEM-II'!AK60*'ALL-COURSE-GRADE'!$F$10)+('ALL COURSE SEM-II'!AL60*'ALL-COURSE-GRADE'!$G$10)+('ALL COURSE SEM-II'!AM60*'ALL-COURSE-GRADE'!$H$10))/'ALL-COURSE-GRADE'!$I$10</f>
        <v>0</v>
      </c>
    </row>
    <row r="61" spans="1:40">
      <c r="A61" s="13">
        <v>50</v>
      </c>
      <c r="B61" s="13">
        <f>'STUDENT-LIST'!B78</f>
        <v>0</v>
      </c>
      <c r="C61" s="14">
        <f>'STUDENT-LIST'!C78</f>
        <v>0</v>
      </c>
      <c r="D61" s="13">
        <v>2</v>
      </c>
      <c r="E61" s="15">
        <v>0</v>
      </c>
      <c r="F61" s="15">
        <v>0</v>
      </c>
      <c r="G61" s="15">
        <v>0</v>
      </c>
      <c r="H61" s="15">
        <v>0</v>
      </c>
      <c r="I61" s="15">
        <v>0</v>
      </c>
      <c r="J61" s="15">
        <v>0</v>
      </c>
      <c r="K61" s="15">
        <v>0</v>
      </c>
      <c r="L61" s="18">
        <v>0</v>
      </c>
      <c r="M61" s="18">
        <v>0</v>
      </c>
      <c r="N61" s="18">
        <v>0</v>
      </c>
      <c r="O61" s="18">
        <v>0</v>
      </c>
      <c r="P61" s="18">
        <v>0</v>
      </c>
      <c r="Q61" s="18">
        <v>0</v>
      </c>
      <c r="R61" s="18">
        <v>0</v>
      </c>
      <c r="S61" s="22">
        <f t="shared" si="6"/>
        <v>0</v>
      </c>
      <c r="T61" s="22">
        <f t="shared" si="6"/>
        <v>0</v>
      </c>
      <c r="U61" s="22">
        <f t="shared" si="6"/>
        <v>0</v>
      </c>
      <c r="V61" s="22">
        <f t="shared" si="6"/>
        <v>0</v>
      </c>
      <c r="W61" s="22">
        <f t="shared" si="6"/>
        <v>0</v>
      </c>
      <c r="X61" s="22">
        <f t="shared" si="6"/>
        <v>0</v>
      </c>
      <c r="Y61" s="22">
        <f t="shared" si="6"/>
        <v>0</v>
      </c>
      <c r="Z61" s="23" t="str">
        <f t="shared" si="7"/>
        <v>F</v>
      </c>
      <c r="AA61" s="23" t="str">
        <f t="shared" si="7"/>
        <v>F</v>
      </c>
      <c r="AB61" s="23" t="str">
        <f t="shared" si="7"/>
        <v>F</v>
      </c>
      <c r="AC61" s="23" t="str">
        <f t="shared" si="7"/>
        <v>F</v>
      </c>
      <c r="AD61" s="23" t="str">
        <f t="shared" si="7"/>
        <v>F</v>
      </c>
      <c r="AE61" s="23" t="str">
        <f t="shared" si="7"/>
        <v>F</v>
      </c>
      <c r="AF61" s="23" t="str">
        <f t="shared" si="7"/>
        <v>F</v>
      </c>
      <c r="AG61" s="25">
        <f t="shared" si="8"/>
        <v>0</v>
      </c>
      <c r="AH61" s="25">
        <f t="shared" si="8"/>
        <v>0</v>
      </c>
      <c r="AI61" s="25">
        <f t="shared" si="8"/>
        <v>0</v>
      </c>
      <c r="AJ61" s="25">
        <f t="shared" si="8"/>
        <v>0</v>
      </c>
      <c r="AK61" s="25">
        <f t="shared" si="8"/>
        <v>0</v>
      </c>
      <c r="AL61" s="25">
        <f t="shared" si="8"/>
        <v>0</v>
      </c>
      <c r="AM61" s="25">
        <f t="shared" si="8"/>
        <v>0</v>
      </c>
      <c r="AN61" s="26">
        <f>((AG61*'ALL-COURSE-GRADE'!$B$10)+('ALL COURSE SEM-II'!AH61*'ALL-COURSE-GRADE'!$C$10)+('ALL COURSE SEM-II'!AI61*'ALL-COURSE-GRADE'!$D$10)+('ALL COURSE SEM-II'!AJ61*'ALL-COURSE-GRADE'!$E$10)+('ALL COURSE SEM-II'!AK61*'ALL-COURSE-GRADE'!$F$10)+('ALL COURSE SEM-II'!AL61*'ALL-COURSE-GRADE'!$G$10)+('ALL COURSE SEM-II'!AM61*'ALL-COURSE-GRADE'!$H$10))/'ALL-COURSE-GRADE'!$I$10</f>
        <v>0</v>
      </c>
    </row>
    <row r="62" spans="1:40">
      <c r="A62" s="13">
        <v>51</v>
      </c>
      <c r="B62" s="13">
        <f>'STUDENT-LIST'!B79</f>
        <v>0</v>
      </c>
      <c r="C62" s="14">
        <f>'STUDENT-LIST'!C79</f>
        <v>0</v>
      </c>
      <c r="D62" s="13">
        <v>2</v>
      </c>
      <c r="E62" s="15">
        <v>0</v>
      </c>
      <c r="F62" s="15">
        <v>0</v>
      </c>
      <c r="G62" s="15">
        <v>0</v>
      </c>
      <c r="H62" s="15">
        <v>0</v>
      </c>
      <c r="I62" s="15">
        <v>0</v>
      </c>
      <c r="J62" s="15">
        <v>0</v>
      </c>
      <c r="K62" s="15">
        <v>0</v>
      </c>
      <c r="L62" s="18">
        <v>0</v>
      </c>
      <c r="M62" s="18">
        <v>0</v>
      </c>
      <c r="N62" s="18">
        <v>0</v>
      </c>
      <c r="O62" s="18">
        <v>0</v>
      </c>
      <c r="P62" s="18">
        <v>0</v>
      </c>
      <c r="Q62" s="18">
        <v>0</v>
      </c>
      <c r="R62" s="18">
        <v>0</v>
      </c>
      <c r="S62" s="22">
        <f t="shared" si="6"/>
        <v>0</v>
      </c>
      <c r="T62" s="22">
        <f t="shared" si="6"/>
        <v>0</v>
      </c>
      <c r="U62" s="22">
        <f t="shared" ref="U62:U81" si="9">SUM(G62,N62)</f>
        <v>0</v>
      </c>
      <c r="V62" s="22">
        <f t="shared" ref="V62:V81" si="10">SUM(H62,O62)</f>
        <v>0</v>
      </c>
      <c r="W62" s="22">
        <f t="shared" ref="W62:W81" si="11">SUM(I62,P62)</f>
        <v>0</v>
      </c>
      <c r="X62" s="22">
        <f t="shared" ref="X62:X81" si="12">SUM(J62,Q62)</f>
        <v>0</v>
      </c>
      <c r="Y62" s="22">
        <f t="shared" ref="Y62:Y81" si="13">SUM(K62,R62)</f>
        <v>0</v>
      </c>
      <c r="Z62" s="23" t="str">
        <f t="shared" si="7"/>
        <v>F</v>
      </c>
      <c r="AA62" s="23" t="str">
        <f t="shared" si="7"/>
        <v>F</v>
      </c>
      <c r="AB62" s="23" t="str">
        <f t="shared" ref="AB62:AB81" si="14">IF(AND(U62&gt;=91,U62&lt;=100),"A+",IF(AND(U62&gt;=81,U62&lt;=90),"A",IF(AND(U62&gt;=71,U62&lt;=80),"B+",IF(AND(U62&gt;=61,U62&lt;=70),"B",IF(AND(U62&gt;=51,U62&lt;=60),"C+",IF(AND(U62&gt;=45,U62&lt;=50),"C",IF(AND(U62&gt;=40,U62&lt;=44),"D","F")))))))</f>
        <v>F</v>
      </c>
      <c r="AC62" s="23" t="str">
        <f t="shared" ref="AC62:AC81" si="15">IF(AND(V62&gt;=91,V62&lt;=100),"A+",IF(AND(V62&gt;=81,V62&lt;=90),"A",IF(AND(V62&gt;=71,V62&lt;=80),"B+",IF(AND(V62&gt;=61,V62&lt;=70),"B",IF(AND(V62&gt;=51,V62&lt;=60),"C+",IF(AND(V62&gt;=45,V62&lt;=50),"C",IF(AND(V62&gt;=40,V62&lt;=44),"D","F")))))))</f>
        <v>F</v>
      </c>
      <c r="AD62" s="23" t="str">
        <f t="shared" ref="AD62:AD81" si="16">IF(AND(W62&gt;=91,W62&lt;=100),"A+",IF(AND(W62&gt;=81,W62&lt;=90),"A",IF(AND(W62&gt;=71,W62&lt;=80),"B+",IF(AND(W62&gt;=61,W62&lt;=70),"B",IF(AND(W62&gt;=51,W62&lt;=60),"C+",IF(AND(W62&gt;=45,W62&lt;=50),"C",IF(AND(W62&gt;=40,W62&lt;=44),"D","F")))))))</f>
        <v>F</v>
      </c>
      <c r="AE62" s="23" t="str">
        <f t="shared" ref="AE62:AE81" si="17">IF(AND(X62&gt;=91,X62&lt;=100),"A+",IF(AND(X62&gt;=81,X62&lt;=90),"A",IF(AND(X62&gt;=71,X62&lt;=80),"B+",IF(AND(X62&gt;=61,X62&lt;=70),"B",IF(AND(X62&gt;=51,X62&lt;=60),"C+",IF(AND(X62&gt;=45,X62&lt;=50),"C",IF(AND(X62&gt;=40,X62&lt;=44),"D","F")))))))</f>
        <v>F</v>
      </c>
      <c r="AF62" s="23" t="str">
        <f t="shared" ref="AF62:AF81" si="18">IF(AND(Y62&gt;=91,Y62&lt;=100),"A+",IF(AND(Y62&gt;=81,Y62&lt;=90),"A",IF(AND(Y62&gt;=71,Y62&lt;=80),"B+",IF(AND(Y62&gt;=61,Y62&lt;=70),"B",IF(AND(Y62&gt;=51,Y62&lt;=60),"C+",IF(AND(Y62&gt;=45,Y62&lt;=50),"C",IF(AND(Y62&gt;=40,Y62&lt;=44),"D","F")))))))</f>
        <v>F</v>
      </c>
      <c r="AG62" s="25">
        <f t="shared" si="8"/>
        <v>0</v>
      </c>
      <c r="AH62" s="25">
        <f t="shared" si="8"/>
        <v>0</v>
      </c>
      <c r="AI62" s="25">
        <f t="shared" ref="AI62:AI81" si="19">IF(AND(U62&gt;=91,U62&lt;=100),10,IF(AND(U62&gt;=81,U62&lt;=90),9,IF(AND(U62&gt;=71,U62&lt;=80),8,IF(AND(U62&gt;=61,U62&lt;=70),7,IF(AND(U62&gt;=51,U62&lt;=60),6,IF(AND(U62&gt;=45,U62&lt;=50),5,IF(AND(U62&gt;=40,U62&lt;=44),4,0)))))))</f>
        <v>0</v>
      </c>
      <c r="AJ62" s="25">
        <f t="shared" ref="AJ62:AJ81" si="20">IF(AND(V62&gt;=91,V62&lt;=100),10,IF(AND(V62&gt;=81,V62&lt;=90),9,IF(AND(V62&gt;=71,V62&lt;=80),8,IF(AND(V62&gt;=61,V62&lt;=70),7,IF(AND(V62&gt;=51,V62&lt;=60),6,IF(AND(V62&gt;=45,V62&lt;=50),5,IF(AND(V62&gt;=40,V62&lt;=44),4,0)))))))</f>
        <v>0</v>
      </c>
      <c r="AK62" s="25">
        <f t="shared" ref="AK62:AK81" si="21">IF(AND(W62&gt;=91,W62&lt;=100),10,IF(AND(W62&gt;=81,W62&lt;=90),9,IF(AND(W62&gt;=71,W62&lt;=80),8,IF(AND(W62&gt;=61,W62&lt;=70),7,IF(AND(W62&gt;=51,W62&lt;=60),6,IF(AND(W62&gt;=45,W62&lt;=50),5,IF(AND(W62&gt;=40,W62&lt;=44),4,0)))))))</f>
        <v>0</v>
      </c>
      <c r="AL62" s="25">
        <f t="shared" ref="AL62:AL81" si="22">IF(AND(X62&gt;=91,X62&lt;=100),10,IF(AND(X62&gt;=81,X62&lt;=90),9,IF(AND(X62&gt;=71,X62&lt;=80),8,IF(AND(X62&gt;=61,X62&lt;=70),7,IF(AND(X62&gt;=51,X62&lt;=60),6,IF(AND(X62&gt;=45,X62&lt;=50),5,IF(AND(X62&gt;=40,X62&lt;=44),4,0)))))))</f>
        <v>0</v>
      </c>
      <c r="AM62" s="25">
        <f t="shared" ref="AM62:AM81" si="23">IF(AND(Y62&gt;=91,Y62&lt;=100),10,IF(AND(Y62&gt;=81,Y62&lt;=90),9,IF(AND(Y62&gt;=71,Y62&lt;=80),8,IF(AND(Y62&gt;=61,Y62&lt;=70),7,IF(AND(Y62&gt;=51,Y62&lt;=60),6,IF(AND(Y62&gt;=45,Y62&lt;=50),5,IF(AND(Y62&gt;=40,Y62&lt;=44),4,0)))))))</f>
        <v>0</v>
      </c>
      <c r="AN62" s="26">
        <f>((AG62*'ALL-COURSE-GRADE'!$B$10)+('ALL COURSE SEM-II'!AH62*'ALL-COURSE-GRADE'!$C$10)+('ALL COURSE SEM-II'!AI62*'ALL-COURSE-GRADE'!$D$10)+('ALL COURSE SEM-II'!AJ62*'ALL-COURSE-GRADE'!$E$10)+('ALL COURSE SEM-II'!AK62*'ALL-COURSE-GRADE'!$F$10)+('ALL COURSE SEM-II'!AL62*'ALL-COURSE-GRADE'!$G$10)+('ALL COURSE SEM-II'!AM62*'ALL-COURSE-GRADE'!$H$10))/'ALL-COURSE-GRADE'!$I$10</f>
        <v>0</v>
      </c>
    </row>
    <row r="63" spans="1:40">
      <c r="A63" s="13">
        <v>52</v>
      </c>
      <c r="B63" s="13">
        <f>'STUDENT-LIST'!B80</f>
        <v>0</v>
      </c>
      <c r="C63" s="14">
        <f>'STUDENT-LIST'!C80</f>
        <v>0</v>
      </c>
      <c r="D63" s="13">
        <v>2</v>
      </c>
      <c r="E63" s="15">
        <v>0</v>
      </c>
      <c r="F63" s="15">
        <v>0</v>
      </c>
      <c r="G63" s="15">
        <v>0</v>
      </c>
      <c r="H63" s="15">
        <v>0</v>
      </c>
      <c r="I63" s="15">
        <v>0</v>
      </c>
      <c r="J63" s="15">
        <v>0</v>
      </c>
      <c r="K63" s="15">
        <v>0</v>
      </c>
      <c r="L63" s="18">
        <v>0</v>
      </c>
      <c r="M63" s="18">
        <v>0</v>
      </c>
      <c r="N63" s="18">
        <v>0</v>
      </c>
      <c r="O63" s="18">
        <v>0</v>
      </c>
      <c r="P63" s="18">
        <v>0</v>
      </c>
      <c r="Q63" s="18">
        <v>0</v>
      </c>
      <c r="R63" s="18">
        <v>0</v>
      </c>
      <c r="S63" s="22">
        <f t="shared" ref="S63:S81" si="24">SUM(E63,L63)</f>
        <v>0</v>
      </c>
      <c r="T63" s="22">
        <f t="shared" ref="T63:T81" si="25">SUM(F63,M63)</f>
        <v>0</v>
      </c>
      <c r="U63" s="22">
        <f t="shared" si="9"/>
        <v>0</v>
      </c>
      <c r="V63" s="22">
        <f t="shared" si="10"/>
        <v>0</v>
      </c>
      <c r="W63" s="22">
        <f t="shared" si="11"/>
        <v>0</v>
      </c>
      <c r="X63" s="22">
        <f t="shared" si="12"/>
        <v>0</v>
      </c>
      <c r="Y63" s="22">
        <f t="shared" si="13"/>
        <v>0</v>
      </c>
      <c r="Z63" s="23" t="str">
        <f t="shared" ref="Z63:Z81" si="26">IF(AND(S63&gt;=91,S63&lt;=100),"A+",IF(AND(S63&gt;=81,S63&lt;=90),"A",IF(AND(S63&gt;=71,S63&lt;=80),"B+",IF(AND(S63&gt;=61,S63&lt;=70),"B",IF(AND(S63&gt;=51,S63&lt;=60),"C+",IF(AND(S63&gt;=45,S63&lt;=50),"C",IF(AND(S63&gt;=40,S63&lt;=44),"D","F")))))))</f>
        <v>F</v>
      </c>
      <c r="AA63" s="23" t="str">
        <f t="shared" ref="AA63:AA81" si="27">IF(AND(T63&gt;=91,T63&lt;=100),"A+",IF(AND(T63&gt;=81,T63&lt;=90),"A",IF(AND(T63&gt;=71,T63&lt;=80),"B+",IF(AND(T63&gt;=61,T63&lt;=70),"B",IF(AND(T63&gt;=51,T63&lt;=60),"C+",IF(AND(T63&gt;=45,T63&lt;=50),"C",IF(AND(T63&gt;=40,T63&lt;=44),"D","F")))))))</f>
        <v>F</v>
      </c>
      <c r="AB63" s="23" t="str">
        <f t="shared" si="14"/>
        <v>F</v>
      </c>
      <c r="AC63" s="23" t="str">
        <f t="shared" si="15"/>
        <v>F</v>
      </c>
      <c r="AD63" s="23" t="str">
        <f t="shared" si="16"/>
        <v>F</v>
      </c>
      <c r="AE63" s="23" t="str">
        <f t="shared" si="17"/>
        <v>F</v>
      </c>
      <c r="AF63" s="23" t="str">
        <f t="shared" si="18"/>
        <v>F</v>
      </c>
      <c r="AG63" s="25">
        <f t="shared" ref="AG63:AG81" si="28">IF(AND(S63&gt;=91,S63&lt;=100),10,IF(AND(S63&gt;=81,S63&lt;=90),9,IF(AND(S63&gt;=71,S63&lt;=80),8,IF(AND(S63&gt;=61,S63&lt;=70),7,IF(AND(S63&gt;=51,S63&lt;=60),6,IF(AND(S63&gt;=45,S63&lt;=50),5,IF(AND(S63&gt;=40,S63&lt;=44),4,0)))))))</f>
        <v>0</v>
      </c>
      <c r="AH63" s="25">
        <f t="shared" ref="AH63:AH81" si="29">IF(AND(T63&gt;=91,T63&lt;=100),10,IF(AND(T63&gt;=81,T63&lt;=90),9,IF(AND(T63&gt;=71,T63&lt;=80),8,IF(AND(T63&gt;=61,T63&lt;=70),7,IF(AND(T63&gt;=51,T63&lt;=60),6,IF(AND(T63&gt;=45,T63&lt;=50),5,IF(AND(T63&gt;=40,T63&lt;=44),4,0)))))))</f>
        <v>0</v>
      </c>
      <c r="AI63" s="25">
        <f t="shared" si="19"/>
        <v>0</v>
      </c>
      <c r="AJ63" s="25">
        <f t="shared" si="20"/>
        <v>0</v>
      </c>
      <c r="AK63" s="25">
        <f t="shared" si="21"/>
        <v>0</v>
      </c>
      <c r="AL63" s="25">
        <f t="shared" si="22"/>
        <v>0</v>
      </c>
      <c r="AM63" s="25">
        <f t="shared" si="23"/>
        <v>0</v>
      </c>
      <c r="AN63" s="26">
        <f>((AG63*'ALL-COURSE-GRADE'!$B$10)+('ALL COURSE SEM-II'!AH63*'ALL-COURSE-GRADE'!$C$10)+('ALL COURSE SEM-II'!AI63*'ALL-COURSE-GRADE'!$D$10)+('ALL COURSE SEM-II'!AJ63*'ALL-COURSE-GRADE'!$E$10)+('ALL COURSE SEM-II'!AK63*'ALL-COURSE-GRADE'!$F$10)+('ALL COURSE SEM-II'!AL63*'ALL-COURSE-GRADE'!$G$10)+('ALL COURSE SEM-II'!AM63*'ALL-COURSE-GRADE'!$H$10))/'ALL-COURSE-GRADE'!$I$10</f>
        <v>0</v>
      </c>
    </row>
    <row r="64" spans="1:40">
      <c r="A64" s="13">
        <v>53</v>
      </c>
      <c r="B64" s="13">
        <f>'STUDENT-LIST'!B81</f>
        <v>0</v>
      </c>
      <c r="C64" s="14">
        <f>'STUDENT-LIST'!C81</f>
        <v>0</v>
      </c>
      <c r="D64" s="13">
        <v>2</v>
      </c>
      <c r="E64" s="15">
        <v>0</v>
      </c>
      <c r="F64" s="15">
        <v>0</v>
      </c>
      <c r="G64" s="15">
        <v>0</v>
      </c>
      <c r="H64" s="15">
        <v>0</v>
      </c>
      <c r="I64" s="15">
        <v>0</v>
      </c>
      <c r="J64" s="15">
        <v>0</v>
      </c>
      <c r="K64" s="15">
        <v>0</v>
      </c>
      <c r="L64" s="18">
        <v>0</v>
      </c>
      <c r="M64" s="18">
        <v>0</v>
      </c>
      <c r="N64" s="18">
        <v>0</v>
      </c>
      <c r="O64" s="18">
        <v>0</v>
      </c>
      <c r="P64" s="18">
        <v>0</v>
      </c>
      <c r="Q64" s="18">
        <v>0</v>
      </c>
      <c r="R64" s="18">
        <v>0</v>
      </c>
      <c r="S64" s="22">
        <f t="shared" si="24"/>
        <v>0</v>
      </c>
      <c r="T64" s="22">
        <f t="shared" si="25"/>
        <v>0</v>
      </c>
      <c r="U64" s="22">
        <f t="shared" si="9"/>
        <v>0</v>
      </c>
      <c r="V64" s="22">
        <f t="shared" si="10"/>
        <v>0</v>
      </c>
      <c r="W64" s="22">
        <f t="shared" si="11"/>
        <v>0</v>
      </c>
      <c r="X64" s="22">
        <f t="shared" si="12"/>
        <v>0</v>
      </c>
      <c r="Y64" s="22">
        <f t="shared" si="13"/>
        <v>0</v>
      </c>
      <c r="Z64" s="23" t="str">
        <f t="shared" si="26"/>
        <v>F</v>
      </c>
      <c r="AA64" s="23" t="str">
        <f t="shared" si="27"/>
        <v>F</v>
      </c>
      <c r="AB64" s="23" t="str">
        <f t="shared" si="14"/>
        <v>F</v>
      </c>
      <c r="AC64" s="23" t="str">
        <f t="shared" si="15"/>
        <v>F</v>
      </c>
      <c r="AD64" s="23" t="str">
        <f t="shared" si="16"/>
        <v>F</v>
      </c>
      <c r="AE64" s="23" t="str">
        <f t="shared" si="17"/>
        <v>F</v>
      </c>
      <c r="AF64" s="23" t="str">
        <f t="shared" si="18"/>
        <v>F</v>
      </c>
      <c r="AG64" s="25">
        <f t="shared" si="28"/>
        <v>0</v>
      </c>
      <c r="AH64" s="25">
        <f t="shared" si="29"/>
        <v>0</v>
      </c>
      <c r="AI64" s="25">
        <f t="shared" si="19"/>
        <v>0</v>
      </c>
      <c r="AJ64" s="25">
        <f t="shared" si="20"/>
        <v>0</v>
      </c>
      <c r="AK64" s="25">
        <f t="shared" si="21"/>
        <v>0</v>
      </c>
      <c r="AL64" s="25">
        <f t="shared" si="22"/>
        <v>0</v>
      </c>
      <c r="AM64" s="25">
        <f t="shared" si="23"/>
        <v>0</v>
      </c>
      <c r="AN64" s="26">
        <f>((AG64*'ALL-COURSE-GRADE'!$B$10)+('ALL COURSE SEM-II'!AH64*'ALL-COURSE-GRADE'!$C$10)+('ALL COURSE SEM-II'!AI64*'ALL-COURSE-GRADE'!$D$10)+('ALL COURSE SEM-II'!AJ64*'ALL-COURSE-GRADE'!$E$10)+('ALL COURSE SEM-II'!AK64*'ALL-COURSE-GRADE'!$F$10)+('ALL COURSE SEM-II'!AL64*'ALL-COURSE-GRADE'!$G$10)+('ALL COURSE SEM-II'!AM64*'ALL-COURSE-GRADE'!$H$10))/'ALL-COURSE-GRADE'!$I$10</f>
        <v>0</v>
      </c>
    </row>
    <row r="65" spans="1:40">
      <c r="A65" s="13">
        <v>54</v>
      </c>
      <c r="B65" s="13">
        <f>'STUDENT-LIST'!B82</f>
        <v>0</v>
      </c>
      <c r="C65" s="14">
        <f>'STUDENT-LIST'!C82</f>
        <v>0</v>
      </c>
      <c r="D65" s="13">
        <v>2</v>
      </c>
      <c r="E65" s="15">
        <v>0</v>
      </c>
      <c r="F65" s="15">
        <v>0</v>
      </c>
      <c r="G65" s="15">
        <v>0</v>
      </c>
      <c r="H65" s="15">
        <v>0</v>
      </c>
      <c r="I65" s="15">
        <v>0</v>
      </c>
      <c r="J65" s="15">
        <v>0</v>
      </c>
      <c r="K65" s="15">
        <v>0</v>
      </c>
      <c r="L65" s="18">
        <v>0</v>
      </c>
      <c r="M65" s="18">
        <v>0</v>
      </c>
      <c r="N65" s="18">
        <v>0</v>
      </c>
      <c r="O65" s="18">
        <v>0</v>
      </c>
      <c r="P65" s="18">
        <v>0</v>
      </c>
      <c r="Q65" s="18">
        <v>0</v>
      </c>
      <c r="R65" s="18">
        <v>0</v>
      </c>
      <c r="S65" s="22">
        <f t="shared" si="24"/>
        <v>0</v>
      </c>
      <c r="T65" s="22">
        <f t="shared" si="25"/>
        <v>0</v>
      </c>
      <c r="U65" s="22">
        <f t="shared" si="9"/>
        <v>0</v>
      </c>
      <c r="V65" s="22">
        <f t="shared" si="10"/>
        <v>0</v>
      </c>
      <c r="W65" s="22">
        <f t="shared" si="11"/>
        <v>0</v>
      </c>
      <c r="X65" s="22">
        <f t="shared" si="12"/>
        <v>0</v>
      </c>
      <c r="Y65" s="22">
        <f t="shared" si="13"/>
        <v>0</v>
      </c>
      <c r="Z65" s="23" t="str">
        <f t="shared" si="26"/>
        <v>F</v>
      </c>
      <c r="AA65" s="23" t="str">
        <f t="shared" si="27"/>
        <v>F</v>
      </c>
      <c r="AB65" s="23" t="str">
        <f t="shared" si="14"/>
        <v>F</v>
      </c>
      <c r="AC65" s="23" t="str">
        <f t="shared" si="15"/>
        <v>F</v>
      </c>
      <c r="AD65" s="23" t="str">
        <f t="shared" si="16"/>
        <v>F</v>
      </c>
      <c r="AE65" s="23" t="str">
        <f t="shared" si="17"/>
        <v>F</v>
      </c>
      <c r="AF65" s="23" t="str">
        <f t="shared" si="18"/>
        <v>F</v>
      </c>
      <c r="AG65" s="25">
        <f t="shared" si="28"/>
        <v>0</v>
      </c>
      <c r="AH65" s="25">
        <f t="shared" si="29"/>
        <v>0</v>
      </c>
      <c r="AI65" s="25">
        <f t="shared" si="19"/>
        <v>0</v>
      </c>
      <c r="AJ65" s="25">
        <f t="shared" si="20"/>
        <v>0</v>
      </c>
      <c r="AK65" s="25">
        <f t="shared" si="21"/>
        <v>0</v>
      </c>
      <c r="AL65" s="25">
        <f t="shared" si="22"/>
        <v>0</v>
      </c>
      <c r="AM65" s="25">
        <f t="shared" si="23"/>
        <v>0</v>
      </c>
      <c r="AN65" s="26">
        <f>((AG65*'ALL-COURSE-GRADE'!$B$10)+('ALL COURSE SEM-II'!AH65*'ALL-COURSE-GRADE'!$C$10)+('ALL COURSE SEM-II'!AI65*'ALL-COURSE-GRADE'!$D$10)+('ALL COURSE SEM-II'!AJ65*'ALL-COURSE-GRADE'!$E$10)+('ALL COURSE SEM-II'!AK65*'ALL-COURSE-GRADE'!$F$10)+('ALL COURSE SEM-II'!AL65*'ALL-COURSE-GRADE'!$G$10)+('ALL COURSE SEM-II'!AM65*'ALL-COURSE-GRADE'!$H$10))/'ALL-COURSE-GRADE'!$I$10</f>
        <v>0</v>
      </c>
    </row>
    <row r="66" spans="1:40">
      <c r="A66" s="13">
        <v>55</v>
      </c>
      <c r="B66" s="13">
        <f>'STUDENT-LIST'!B83</f>
        <v>0</v>
      </c>
      <c r="C66" s="14">
        <f>'STUDENT-LIST'!C83</f>
        <v>0</v>
      </c>
      <c r="D66" s="13">
        <v>2</v>
      </c>
      <c r="E66" s="15">
        <v>0</v>
      </c>
      <c r="F66" s="15">
        <v>0</v>
      </c>
      <c r="G66" s="15">
        <v>0</v>
      </c>
      <c r="H66" s="15">
        <v>0</v>
      </c>
      <c r="I66" s="15">
        <v>0</v>
      </c>
      <c r="J66" s="15">
        <v>0</v>
      </c>
      <c r="K66" s="15">
        <v>0</v>
      </c>
      <c r="L66" s="18">
        <v>0</v>
      </c>
      <c r="M66" s="18">
        <v>0</v>
      </c>
      <c r="N66" s="18">
        <v>0</v>
      </c>
      <c r="O66" s="18">
        <v>0</v>
      </c>
      <c r="P66" s="18">
        <v>0</v>
      </c>
      <c r="Q66" s="18">
        <v>0</v>
      </c>
      <c r="R66" s="18">
        <v>0</v>
      </c>
      <c r="S66" s="22">
        <f t="shared" si="24"/>
        <v>0</v>
      </c>
      <c r="T66" s="22">
        <f t="shared" si="25"/>
        <v>0</v>
      </c>
      <c r="U66" s="22">
        <f t="shared" si="9"/>
        <v>0</v>
      </c>
      <c r="V66" s="22">
        <f t="shared" si="10"/>
        <v>0</v>
      </c>
      <c r="W66" s="22">
        <f t="shared" si="11"/>
        <v>0</v>
      </c>
      <c r="X66" s="22">
        <f t="shared" si="12"/>
        <v>0</v>
      </c>
      <c r="Y66" s="22">
        <f t="shared" si="13"/>
        <v>0</v>
      </c>
      <c r="Z66" s="23" t="str">
        <f t="shared" si="26"/>
        <v>F</v>
      </c>
      <c r="AA66" s="23" t="str">
        <f t="shared" si="27"/>
        <v>F</v>
      </c>
      <c r="AB66" s="23" t="str">
        <f t="shared" si="14"/>
        <v>F</v>
      </c>
      <c r="AC66" s="23" t="str">
        <f t="shared" si="15"/>
        <v>F</v>
      </c>
      <c r="AD66" s="23" t="str">
        <f t="shared" si="16"/>
        <v>F</v>
      </c>
      <c r="AE66" s="23" t="str">
        <f t="shared" si="17"/>
        <v>F</v>
      </c>
      <c r="AF66" s="23" t="str">
        <f t="shared" si="18"/>
        <v>F</v>
      </c>
      <c r="AG66" s="25">
        <f t="shared" si="28"/>
        <v>0</v>
      </c>
      <c r="AH66" s="25">
        <f t="shared" si="29"/>
        <v>0</v>
      </c>
      <c r="AI66" s="25">
        <f t="shared" si="19"/>
        <v>0</v>
      </c>
      <c r="AJ66" s="25">
        <f t="shared" si="20"/>
        <v>0</v>
      </c>
      <c r="AK66" s="25">
        <f t="shared" si="21"/>
        <v>0</v>
      </c>
      <c r="AL66" s="25">
        <f t="shared" si="22"/>
        <v>0</v>
      </c>
      <c r="AM66" s="25">
        <f t="shared" si="23"/>
        <v>0</v>
      </c>
      <c r="AN66" s="26">
        <f>((AG66*'ALL-COURSE-GRADE'!$B$10)+('ALL COURSE SEM-II'!AH66*'ALL-COURSE-GRADE'!$C$10)+('ALL COURSE SEM-II'!AI66*'ALL-COURSE-GRADE'!$D$10)+('ALL COURSE SEM-II'!AJ66*'ALL-COURSE-GRADE'!$E$10)+('ALL COURSE SEM-II'!AK66*'ALL-COURSE-GRADE'!$F$10)+('ALL COURSE SEM-II'!AL66*'ALL-COURSE-GRADE'!$G$10)+('ALL COURSE SEM-II'!AM66*'ALL-COURSE-GRADE'!$H$10))/'ALL-COURSE-GRADE'!$I$10</f>
        <v>0</v>
      </c>
    </row>
    <row r="67" spans="1:40">
      <c r="A67" s="13">
        <v>56</v>
      </c>
      <c r="B67" s="13">
        <f>'STUDENT-LIST'!B84</f>
        <v>0</v>
      </c>
      <c r="C67" s="14">
        <f>'STUDENT-LIST'!C84</f>
        <v>0</v>
      </c>
      <c r="D67" s="13">
        <v>2</v>
      </c>
      <c r="E67" s="15">
        <v>0</v>
      </c>
      <c r="F67" s="15">
        <v>0</v>
      </c>
      <c r="G67" s="15">
        <v>0</v>
      </c>
      <c r="H67" s="15">
        <v>0</v>
      </c>
      <c r="I67" s="15">
        <v>0</v>
      </c>
      <c r="J67" s="15">
        <v>0</v>
      </c>
      <c r="K67" s="15">
        <v>0</v>
      </c>
      <c r="L67" s="18">
        <v>0</v>
      </c>
      <c r="M67" s="18">
        <v>0</v>
      </c>
      <c r="N67" s="18">
        <v>0</v>
      </c>
      <c r="O67" s="18">
        <v>0</v>
      </c>
      <c r="P67" s="18">
        <v>0</v>
      </c>
      <c r="Q67" s="18">
        <v>0</v>
      </c>
      <c r="R67" s="18">
        <v>0</v>
      </c>
      <c r="S67" s="22">
        <f t="shared" si="24"/>
        <v>0</v>
      </c>
      <c r="T67" s="22">
        <f t="shared" si="25"/>
        <v>0</v>
      </c>
      <c r="U67" s="22">
        <f t="shared" si="9"/>
        <v>0</v>
      </c>
      <c r="V67" s="22">
        <f t="shared" si="10"/>
        <v>0</v>
      </c>
      <c r="W67" s="22">
        <f t="shared" si="11"/>
        <v>0</v>
      </c>
      <c r="X67" s="22">
        <f t="shared" si="12"/>
        <v>0</v>
      </c>
      <c r="Y67" s="22">
        <f t="shared" si="13"/>
        <v>0</v>
      </c>
      <c r="Z67" s="23" t="str">
        <f t="shared" si="26"/>
        <v>F</v>
      </c>
      <c r="AA67" s="23" t="str">
        <f t="shared" si="27"/>
        <v>F</v>
      </c>
      <c r="AB67" s="23" t="str">
        <f t="shared" si="14"/>
        <v>F</v>
      </c>
      <c r="AC67" s="23" t="str">
        <f t="shared" si="15"/>
        <v>F</v>
      </c>
      <c r="AD67" s="23" t="str">
        <f t="shared" si="16"/>
        <v>F</v>
      </c>
      <c r="AE67" s="23" t="str">
        <f t="shared" si="17"/>
        <v>F</v>
      </c>
      <c r="AF67" s="23" t="str">
        <f t="shared" si="18"/>
        <v>F</v>
      </c>
      <c r="AG67" s="25">
        <f t="shared" si="28"/>
        <v>0</v>
      </c>
      <c r="AH67" s="25">
        <f t="shared" si="29"/>
        <v>0</v>
      </c>
      <c r="AI67" s="25">
        <f t="shared" si="19"/>
        <v>0</v>
      </c>
      <c r="AJ67" s="25">
        <f t="shared" si="20"/>
        <v>0</v>
      </c>
      <c r="AK67" s="25">
        <f t="shared" si="21"/>
        <v>0</v>
      </c>
      <c r="AL67" s="25">
        <f t="shared" si="22"/>
        <v>0</v>
      </c>
      <c r="AM67" s="25">
        <f t="shared" si="23"/>
        <v>0</v>
      </c>
      <c r="AN67" s="26">
        <f>((AG67*'ALL-COURSE-GRADE'!$B$10)+('ALL COURSE SEM-II'!AH67*'ALL-COURSE-GRADE'!$C$10)+('ALL COURSE SEM-II'!AI67*'ALL-COURSE-GRADE'!$D$10)+('ALL COURSE SEM-II'!AJ67*'ALL-COURSE-GRADE'!$E$10)+('ALL COURSE SEM-II'!AK67*'ALL-COURSE-GRADE'!$F$10)+('ALL COURSE SEM-II'!AL67*'ALL-COURSE-GRADE'!$G$10)+('ALL COURSE SEM-II'!AM67*'ALL-COURSE-GRADE'!$H$10))/'ALL-COURSE-GRADE'!$I$10</f>
        <v>0</v>
      </c>
    </row>
    <row r="68" spans="1:40">
      <c r="A68" s="13">
        <v>57</v>
      </c>
      <c r="B68" s="13">
        <f>'STUDENT-LIST'!B85</f>
        <v>0</v>
      </c>
      <c r="C68" s="14">
        <f>'STUDENT-LIST'!C85</f>
        <v>0</v>
      </c>
      <c r="D68" s="13">
        <v>2</v>
      </c>
      <c r="E68" s="15">
        <v>0</v>
      </c>
      <c r="F68" s="15">
        <v>0</v>
      </c>
      <c r="G68" s="15">
        <v>0</v>
      </c>
      <c r="H68" s="15">
        <v>0</v>
      </c>
      <c r="I68" s="15">
        <v>0</v>
      </c>
      <c r="J68" s="15">
        <v>0</v>
      </c>
      <c r="K68" s="15">
        <v>0</v>
      </c>
      <c r="L68" s="18">
        <v>0</v>
      </c>
      <c r="M68" s="18">
        <v>0</v>
      </c>
      <c r="N68" s="18">
        <v>0</v>
      </c>
      <c r="O68" s="18">
        <v>0</v>
      </c>
      <c r="P68" s="18">
        <v>0</v>
      </c>
      <c r="Q68" s="18">
        <v>0</v>
      </c>
      <c r="R68" s="18">
        <v>0</v>
      </c>
      <c r="S68" s="22">
        <f t="shared" si="24"/>
        <v>0</v>
      </c>
      <c r="T68" s="22">
        <f t="shared" si="25"/>
        <v>0</v>
      </c>
      <c r="U68" s="22">
        <f t="shared" si="9"/>
        <v>0</v>
      </c>
      <c r="V68" s="22">
        <f t="shared" si="10"/>
        <v>0</v>
      </c>
      <c r="W68" s="22">
        <f t="shared" si="11"/>
        <v>0</v>
      </c>
      <c r="X68" s="22">
        <f t="shared" si="12"/>
        <v>0</v>
      </c>
      <c r="Y68" s="22">
        <f t="shared" si="13"/>
        <v>0</v>
      </c>
      <c r="Z68" s="23" t="str">
        <f t="shared" si="26"/>
        <v>F</v>
      </c>
      <c r="AA68" s="23" t="str">
        <f t="shared" si="27"/>
        <v>F</v>
      </c>
      <c r="AB68" s="23" t="str">
        <f t="shared" si="14"/>
        <v>F</v>
      </c>
      <c r="AC68" s="23" t="str">
        <f t="shared" si="15"/>
        <v>F</v>
      </c>
      <c r="AD68" s="23" t="str">
        <f t="shared" si="16"/>
        <v>F</v>
      </c>
      <c r="AE68" s="23" t="str">
        <f t="shared" si="17"/>
        <v>F</v>
      </c>
      <c r="AF68" s="23" t="str">
        <f t="shared" si="18"/>
        <v>F</v>
      </c>
      <c r="AG68" s="25">
        <f t="shared" si="28"/>
        <v>0</v>
      </c>
      <c r="AH68" s="25">
        <f t="shared" si="29"/>
        <v>0</v>
      </c>
      <c r="AI68" s="25">
        <f t="shared" si="19"/>
        <v>0</v>
      </c>
      <c r="AJ68" s="25">
        <f t="shared" si="20"/>
        <v>0</v>
      </c>
      <c r="AK68" s="25">
        <f t="shared" si="21"/>
        <v>0</v>
      </c>
      <c r="AL68" s="25">
        <f t="shared" si="22"/>
        <v>0</v>
      </c>
      <c r="AM68" s="25">
        <f t="shared" si="23"/>
        <v>0</v>
      </c>
      <c r="AN68" s="26">
        <f>((AG68*'ALL-COURSE-GRADE'!$B$10)+('ALL COURSE SEM-II'!AH68*'ALL-COURSE-GRADE'!$C$10)+('ALL COURSE SEM-II'!AI68*'ALL-COURSE-GRADE'!$D$10)+('ALL COURSE SEM-II'!AJ68*'ALL-COURSE-GRADE'!$E$10)+('ALL COURSE SEM-II'!AK68*'ALL-COURSE-GRADE'!$F$10)+('ALL COURSE SEM-II'!AL68*'ALL-COURSE-GRADE'!$G$10)+('ALL COURSE SEM-II'!AM68*'ALL-COURSE-GRADE'!$H$10))/'ALL-COURSE-GRADE'!$I$10</f>
        <v>0</v>
      </c>
    </row>
    <row r="69" spans="1:40">
      <c r="A69" s="13">
        <v>58</v>
      </c>
      <c r="B69" s="13">
        <f>'STUDENT-LIST'!B86</f>
        <v>0</v>
      </c>
      <c r="C69" s="14">
        <f>'STUDENT-LIST'!C86</f>
        <v>0</v>
      </c>
      <c r="D69" s="13">
        <v>2</v>
      </c>
      <c r="E69" s="15">
        <v>0</v>
      </c>
      <c r="F69" s="15">
        <v>0</v>
      </c>
      <c r="G69" s="15">
        <v>0</v>
      </c>
      <c r="H69" s="15">
        <v>0</v>
      </c>
      <c r="I69" s="15">
        <v>0</v>
      </c>
      <c r="J69" s="15">
        <v>0</v>
      </c>
      <c r="K69" s="15">
        <v>0</v>
      </c>
      <c r="L69" s="18">
        <v>0</v>
      </c>
      <c r="M69" s="18">
        <v>0</v>
      </c>
      <c r="N69" s="18">
        <v>0</v>
      </c>
      <c r="O69" s="18">
        <v>0</v>
      </c>
      <c r="P69" s="18">
        <v>0</v>
      </c>
      <c r="Q69" s="18">
        <v>0</v>
      </c>
      <c r="R69" s="18">
        <v>0</v>
      </c>
      <c r="S69" s="22">
        <f t="shared" si="24"/>
        <v>0</v>
      </c>
      <c r="T69" s="22">
        <f t="shared" si="25"/>
        <v>0</v>
      </c>
      <c r="U69" s="22">
        <f t="shared" si="9"/>
        <v>0</v>
      </c>
      <c r="V69" s="22">
        <f t="shared" si="10"/>
        <v>0</v>
      </c>
      <c r="W69" s="22">
        <f t="shared" si="11"/>
        <v>0</v>
      </c>
      <c r="X69" s="22">
        <f t="shared" si="12"/>
        <v>0</v>
      </c>
      <c r="Y69" s="22">
        <f t="shared" si="13"/>
        <v>0</v>
      </c>
      <c r="Z69" s="23" t="str">
        <f t="shared" si="26"/>
        <v>F</v>
      </c>
      <c r="AA69" s="23" t="str">
        <f t="shared" si="27"/>
        <v>F</v>
      </c>
      <c r="AB69" s="23" t="str">
        <f t="shared" si="14"/>
        <v>F</v>
      </c>
      <c r="AC69" s="23" t="str">
        <f t="shared" si="15"/>
        <v>F</v>
      </c>
      <c r="AD69" s="23" t="str">
        <f t="shared" si="16"/>
        <v>F</v>
      </c>
      <c r="AE69" s="23" t="str">
        <f t="shared" si="17"/>
        <v>F</v>
      </c>
      <c r="AF69" s="23" t="str">
        <f t="shared" si="18"/>
        <v>F</v>
      </c>
      <c r="AG69" s="25">
        <f t="shared" si="28"/>
        <v>0</v>
      </c>
      <c r="AH69" s="25">
        <f t="shared" si="29"/>
        <v>0</v>
      </c>
      <c r="AI69" s="25">
        <f t="shared" si="19"/>
        <v>0</v>
      </c>
      <c r="AJ69" s="25">
        <f t="shared" si="20"/>
        <v>0</v>
      </c>
      <c r="AK69" s="25">
        <f t="shared" si="21"/>
        <v>0</v>
      </c>
      <c r="AL69" s="25">
        <f t="shared" si="22"/>
        <v>0</v>
      </c>
      <c r="AM69" s="25">
        <f t="shared" si="23"/>
        <v>0</v>
      </c>
      <c r="AN69" s="26">
        <f>((AG69*'ALL-COURSE-GRADE'!$B$10)+('ALL COURSE SEM-II'!AH69*'ALL-COURSE-GRADE'!$C$10)+('ALL COURSE SEM-II'!AI69*'ALL-COURSE-GRADE'!$D$10)+('ALL COURSE SEM-II'!AJ69*'ALL-COURSE-GRADE'!$E$10)+('ALL COURSE SEM-II'!AK69*'ALL-COURSE-GRADE'!$F$10)+('ALL COURSE SEM-II'!AL69*'ALL-COURSE-GRADE'!$G$10)+('ALL COURSE SEM-II'!AM69*'ALL-COURSE-GRADE'!$H$10))/'ALL-COURSE-GRADE'!$I$10</f>
        <v>0</v>
      </c>
    </row>
    <row r="70" spans="1:40">
      <c r="A70" s="13">
        <v>59</v>
      </c>
      <c r="B70" s="13">
        <f>'STUDENT-LIST'!B87</f>
        <v>0</v>
      </c>
      <c r="C70" s="14">
        <f>'STUDENT-LIST'!C87</f>
        <v>0</v>
      </c>
      <c r="D70" s="13">
        <v>2</v>
      </c>
      <c r="E70" s="15">
        <v>0</v>
      </c>
      <c r="F70" s="15">
        <v>0</v>
      </c>
      <c r="G70" s="15">
        <v>0</v>
      </c>
      <c r="H70" s="15">
        <v>0</v>
      </c>
      <c r="I70" s="15">
        <v>0</v>
      </c>
      <c r="J70" s="15">
        <v>0</v>
      </c>
      <c r="K70" s="15">
        <v>0</v>
      </c>
      <c r="L70" s="18">
        <v>0</v>
      </c>
      <c r="M70" s="18">
        <v>0</v>
      </c>
      <c r="N70" s="18">
        <v>0</v>
      </c>
      <c r="O70" s="18">
        <v>0</v>
      </c>
      <c r="P70" s="18">
        <v>0</v>
      </c>
      <c r="Q70" s="18">
        <v>0</v>
      </c>
      <c r="R70" s="18">
        <v>0</v>
      </c>
      <c r="S70" s="22">
        <f t="shared" si="24"/>
        <v>0</v>
      </c>
      <c r="T70" s="22">
        <f t="shared" si="25"/>
        <v>0</v>
      </c>
      <c r="U70" s="22">
        <f t="shared" si="9"/>
        <v>0</v>
      </c>
      <c r="V70" s="22">
        <f t="shared" si="10"/>
        <v>0</v>
      </c>
      <c r="W70" s="22">
        <f t="shared" si="11"/>
        <v>0</v>
      </c>
      <c r="X70" s="22">
        <f t="shared" si="12"/>
        <v>0</v>
      </c>
      <c r="Y70" s="22">
        <f t="shared" si="13"/>
        <v>0</v>
      </c>
      <c r="Z70" s="23" t="str">
        <f t="shared" si="26"/>
        <v>F</v>
      </c>
      <c r="AA70" s="23" t="str">
        <f t="shared" si="27"/>
        <v>F</v>
      </c>
      <c r="AB70" s="23" t="str">
        <f t="shared" si="14"/>
        <v>F</v>
      </c>
      <c r="AC70" s="23" t="str">
        <f t="shared" si="15"/>
        <v>F</v>
      </c>
      <c r="AD70" s="23" t="str">
        <f t="shared" si="16"/>
        <v>F</v>
      </c>
      <c r="AE70" s="23" t="str">
        <f t="shared" si="17"/>
        <v>F</v>
      </c>
      <c r="AF70" s="23" t="str">
        <f t="shared" si="18"/>
        <v>F</v>
      </c>
      <c r="AG70" s="25">
        <f t="shared" si="28"/>
        <v>0</v>
      </c>
      <c r="AH70" s="25">
        <f t="shared" si="29"/>
        <v>0</v>
      </c>
      <c r="AI70" s="25">
        <f t="shared" si="19"/>
        <v>0</v>
      </c>
      <c r="AJ70" s="25">
        <f t="shared" si="20"/>
        <v>0</v>
      </c>
      <c r="AK70" s="25">
        <f t="shared" si="21"/>
        <v>0</v>
      </c>
      <c r="AL70" s="25">
        <f t="shared" si="22"/>
        <v>0</v>
      </c>
      <c r="AM70" s="25">
        <f t="shared" si="23"/>
        <v>0</v>
      </c>
      <c r="AN70" s="26">
        <f>((AG70*'ALL-COURSE-GRADE'!$B$10)+('ALL COURSE SEM-II'!AH70*'ALL-COURSE-GRADE'!$C$10)+('ALL COURSE SEM-II'!AI70*'ALL-COURSE-GRADE'!$D$10)+('ALL COURSE SEM-II'!AJ70*'ALL-COURSE-GRADE'!$E$10)+('ALL COURSE SEM-II'!AK70*'ALL-COURSE-GRADE'!$F$10)+('ALL COURSE SEM-II'!AL70*'ALL-COURSE-GRADE'!$G$10)+('ALL COURSE SEM-II'!AM70*'ALL-COURSE-GRADE'!$H$10))/'ALL-COURSE-GRADE'!$I$10</f>
        <v>0</v>
      </c>
    </row>
    <row r="71" spans="1:40">
      <c r="A71" s="13">
        <v>60</v>
      </c>
      <c r="B71" s="13">
        <f>'STUDENT-LIST'!B88</f>
        <v>0</v>
      </c>
      <c r="C71" s="14">
        <f>'STUDENT-LIST'!C88</f>
        <v>0</v>
      </c>
      <c r="D71" s="13">
        <v>2</v>
      </c>
      <c r="E71" s="15">
        <v>0</v>
      </c>
      <c r="F71" s="15">
        <v>0</v>
      </c>
      <c r="G71" s="15">
        <v>0</v>
      </c>
      <c r="H71" s="15">
        <v>0</v>
      </c>
      <c r="I71" s="15">
        <v>0</v>
      </c>
      <c r="J71" s="15">
        <v>0</v>
      </c>
      <c r="K71" s="15">
        <v>0</v>
      </c>
      <c r="L71" s="18">
        <v>0</v>
      </c>
      <c r="M71" s="18">
        <v>0</v>
      </c>
      <c r="N71" s="18">
        <v>0</v>
      </c>
      <c r="O71" s="18">
        <v>0</v>
      </c>
      <c r="P71" s="18">
        <v>0</v>
      </c>
      <c r="Q71" s="18">
        <v>0</v>
      </c>
      <c r="R71" s="18">
        <v>0</v>
      </c>
      <c r="S71" s="22">
        <f t="shared" si="24"/>
        <v>0</v>
      </c>
      <c r="T71" s="22">
        <f t="shared" si="25"/>
        <v>0</v>
      </c>
      <c r="U71" s="22">
        <f t="shared" si="9"/>
        <v>0</v>
      </c>
      <c r="V71" s="22">
        <f t="shared" si="10"/>
        <v>0</v>
      </c>
      <c r="W71" s="22">
        <f t="shared" si="11"/>
        <v>0</v>
      </c>
      <c r="X71" s="22">
        <f t="shared" si="12"/>
        <v>0</v>
      </c>
      <c r="Y71" s="22">
        <f t="shared" si="13"/>
        <v>0</v>
      </c>
      <c r="Z71" s="23" t="str">
        <f t="shared" si="26"/>
        <v>F</v>
      </c>
      <c r="AA71" s="23" t="str">
        <f t="shared" si="27"/>
        <v>F</v>
      </c>
      <c r="AB71" s="23" t="str">
        <f t="shared" si="14"/>
        <v>F</v>
      </c>
      <c r="AC71" s="23" t="str">
        <f t="shared" si="15"/>
        <v>F</v>
      </c>
      <c r="AD71" s="23" t="str">
        <f t="shared" si="16"/>
        <v>F</v>
      </c>
      <c r="AE71" s="23" t="str">
        <f t="shared" si="17"/>
        <v>F</v>
      </c>
      <c r="AF71" s="23" t="str">
        <f t="shared" si="18"/>
        <v>F</v>
      </c>
      <c r="AG71" s="25">
        <f t="shared" si="28"/>
        <v>0</v>
      </c>
      <c r="AH71" s="25">
        <f t="shared" si="29"/>
        <v>0</v>
      </c>
      <c r="AI71" s="25">
        <f t="shared" si="19"/>
        <v>0</v>
      </c>
      <c r="AJ71" s="25">
        <f t="shared" si="20"/>
        <v>0</v>
      </c>
      <c r="AK71" s="25">
        <f t="shared" si="21"/>
        <v>0</v>
      </c>
      <c r="AL71" s="25">
        <f t="shared" si="22"/>
        <v>0</v>
      </c>
      <c r="AM71" s="25">
        <f t="shared" si="23"/>
        <v>0</v>
      </c>
      <c r="AN71" s="26">
        <f>((AG71*'ALL-COURSE-GRADE'!$B$10)+('ALL COURSE SEM-II'!AH71*'ALL-COURSE-GRADE'!$C$10)+('ALL COURSE SEM-II'!AI71*'ALL-COURSE-GRADE'!$D$10)+('ALL COURSE SEM-II'!AJ71*'ALL-COURSE-GRADE'!$E$10)+('ALL COURSE SEM-II'!AK71*'ALL-COURSE-GRADE'!$F$10)+('ALL COURSE SEM-II'!AL71*'ALL-COURSE-GRADE'!$G$10)+('ALL COURSE SEM-II'!AM71*'ALL-COURSE-GRADE'!$H$10))/'ALL-COURSE-GRADE'!$I$10</f>
        <v>0</v>
      </c>
    </row>
    <row r="72" spans="1:40">
      <c r="A72" s="13">
        <v>61</v>
      </c>
      <c r="B72" s="13">
        <f>'STUDENT-LIST'!B89</f>
        <v>0</v>
      </c>
      <c r="C72" s="14">
        <f>'STUDENT-LIST'!C89</f>
        <v>0</v>
      </c>
      <c r="D72" s="13">
        <v>2</v>
      </c>
      <c r="E72" s="15">
        <v>0</v>
      </c>
      <c r="F72" s="15">
        <v>0</v>
      </c>
      <c r="G72" s="15">
        <v>0</v>
      </c>
      <c r="H72" s="15">
        <v>0</v>
      </c>
      <c r="I72" s="15">
        <v>0</v>
      </c>
      <c r="J72" s="15">
        <v>0</v>
      </c>
      <c r="K72" s="15">
        <v>0</v>
      </c>
      <c r="L72" s="18">
        <v>0</v>
      </c>
      <c r="M72" s="18">
        <v>0</v>
      </c>
      <c r="N72" s="18">
        <v>0</v>
      </c>
      <c r="O72" s="18">
        <v>0</v>
      </c>
      <c r="P72" s="18">
        <v>0</v>
      </c>
      <c r="Q72" s="18">
        <v>0</v>
      </c>
      <c r="R72" s="18">
        <v>0</v>
      </c>
      <c r="S72" s="22">
        <f t="shared" si="24"/>
        <v>0</v>
      </c>
      <c r="T72" s="22">
        <f t="shared" si="25"/>
        <v>0</v>
      </c>
      <c r="U72" s="22">
        <f t="shared" si="9"/>
        <v>0</v>
      </c>
      <c r="V72" s="22">
        <f t="shared" si="10"/>
        <v>0</v>
      </c>
      <c r="W72" s="22">
        <f t="shared" si="11"/>
        <v>0</v>
      </c>
      <c r="X72" s="22">
        <f t="shared" si="12"/>
        <v>0</v>
      </c>
      <c r="Y72" s="22">
        <f t="shared" si="13"/>
        <v>0</v>
      </c>
      <c r="Z72" s="23" t="str">
        <f t="shared" si="26"/>
        <v>F</v>
      </c>
      <c r="AA72" s="23" t="str">
        <f t="shared" si="27"/>
        <v>F</v>
      </c>
      <c r="AB72" s="23" t="str">
        <f t="shared" si="14"/>
        <v>F</v>
      </c>
      <c r="AC72" s="23" t="str">
        <f t="shared" si="15"/>
        <v>F</v>
      </c>
      <c r="AD72" s="23" t="str">
        <f t="shared" si="16"/>
        <v>F</v>
      </c>
      <c r="AE72" s="23" t="str">
        <f t="shared" si="17"/>
        <v>F</v>
      </c>
      <c r="AF72" s="23" t="str">
        <f t="shared" si="18"/>
        <v>F</v>
      </c>
      <c r="AG72" s="25">
        <f t="shared" si="28"/>
        <v>0</v>
      </c>
      <c r="AH72" s="25">
        <f t="shared" si="29"/>
        <v>0</v>
      </c>
      <c r="AI72" s="25">
        <f t="shared" si="19"/>
        <v>0</v>
      </c>
      <c r="AJ72" s="25">
        <f t="shared" si="20"/>
        <v>0</v>
      </c>
      <c r="AK72" s="25">
        <f t="shared" si="21"/>
        <v>0</v>
      </c>
      <c r="AL72" s="25">
        <f t="shared" si="22"/>
        <v>0</v>
      </c>
      <c r="AM72" s="25">
        <f t="shared" si="23"/>
        <v>0</v>
      </c>
      <c r="AN72" s="26">
        <f>((AG72*'ALL-COURSE-GRADE'!$B$10)+('ALL COURSE SEM-II'!AH72*'ALL-COURSE-GRADE'!$C$10)+('ALL COURSE SEM-II'!AI72*'ALL-COURSE-GRADE'!$D$10)+('ALL COURSE SEM-II'!AJ72*'ALL-COURSE-GRADE'!$E$10)+('ALL COURSE SEM-II'!AK72*'ALL-COURSE-GRADE'!$F$10)+('ALL COURSE SEM-II'!AL72*'ALL-COURSE-GRADE'!$G$10)+('ALL COURSE SEM-II'!AM72*'ALL-COURSE-GRADE'!$H$10))/'ALL-COURSE-GRADE'!$I$10</f>
        <v>0</v>
      </c>
    </row>
    <row r="73" spans="1:40">
      <c r="A73" s="13">
        <v>62</v>
      </c>
      <c r="B73" s="13">
        <f>'STUDENT-LIST'!B90</f>
        <v>0</v>
      </c>
      <c r="C73" s="14">
        <f>'STUDENT-LIST'!C90</f>
        <v>0</v>
      </c>
      <c r="D73" s="13">
        <v>2</v>
      </c>
      <c r="E73" s="15">
        <v>0</v>
      </c>
      <c r="F73" s="15">
        <v>0</v>
      </c>
      <c r="G73" s="15">
        <v>0</v>
      </c>
      <c r="H73" s="15">
        <v>0</v>
      </c>
      <c r="I73" s="15">
        <v>0</v>
      </c>
      <c r="J73" s="15">
        <v>0</v>
      </c>
      <c r="K73" s="15">
        <v>0</v>
      </c>
      <c r="L73" s="18">
        <v>0</v>
      </c>
      <c r="M73" s="18">
        <v>0</v>
      </c>
      <c r="N73" s="18">
        <v>0</v>
      </c>
      <c r="O73" s="18">
        <v>0</v>
      </c>
      <c r="P73" s="18">
        <v>0</v>
      </c>
      <c r="Q73" s="18">
        <v>0</v>
      </c>
      <c r="R73" s="18">
        <v>0</v>
      </c>
      <c r="S73" s="22">
        <f t="shared" si="24"/>
        <v>0</v>
      </c>
      <c r="T73" s="22">
        <f t="shared" si="25"/>
        <v>0</v>
      </c>
      <c r="U73" s="22">
        <f t="shared" si="9"/>
        <v>0</v>
      </c>
      <c r="V73" s="22">
        <f t="shared" si="10"/>
        <v>0</v>
      </c>
      <c r="W73" s="22">
        <f t="shared" si="11"/>
        <v>0</v>
      </c>
      <c r="X73" s="22">
        <f t="shared" si="12"/>
        <v>0</v>
      </c>
      <c r="Y73" s="22">
        <f t="shared" si="13"/>
        <v>0</v>
      </c>
      <c r="Z73" s="23" t="str">
        <f t="shared" si="26"/>
        <v>F</v>
      </c>
      <c r="AA73" s="23" t="str">
        <f t="shared" si="27"/>
        <v>F</v>
      </c>
      <c r="AB73" s="23" t="str">
        <f t="shared" si="14"/>
        <v>F</v>
      </c>
      <c r="AC73" s="23" t="str">
        <f t="shared" si="15"/>
        <v>F</v>
      </c>
      <c r="AD73" s="23" t="str">
        <f t="shared" si="16"/>
        <v>F</v>
      </c>
      <c r="AE73" s="23" t="str">
        <f t="shared" si="17"/>
        <v>F</v>
      </c>
      <c r="AF73" s="23" t="str">
        <f t="shared" si="18"/>
        <v>F</v>
      </c>
      <c r="AG73" s="25">
        <f t="shared" si="28"/>
        <v>0</v>
      </c>
      <c r="AH73" s="25">
        <f t="shared" si="29"/>
        <v>0</v>
      </c>
      <c r="AI73" s="25">
        <f t="shared" si="19"/>
        <v>0</v>
      </c>
      <c r="AJ73" s="25">
        <f t="shared" si="20"/>
        <v>0</v>
      </c>
      <c r="AK73" s="25">
        <f t="shared" si="21"/>
        <v>0</v>
      </c>
      <c r="AL73" s="25">
        <f t="shared" si="22"/>
        <v>0</v>
      </c>
      <c r="AM73" s="25">
        <f t="shared" si="23"/>
        <v>0</v>
      </c>
      <c r="AN73" s="26">
        <f>((AG73*'ALL-COURSE-GRADE'!$B$10)+('ALL COURSE SEM-II'!AH73*'ALL-COURSE-GRADE'!$C$10)+('ALL COURSE SEM-II'!AI73*'ALL-COURSE-GRADE'!$D$10)+('ALL COURSE SEM-II'!AJ73*'ALL-COURSE-GRADE'!$E$10)+('ALL COURSE SEM-II'!AK73*'ALL-COURSE-GRADE'!$F$10)+('ALL COURSE SEM-II'!AL73*'ALL-COURSE-GRADE'!$G$10)+('ALL COURSE SEM-II'!AM73*'ALL-COURSE-GRADE'!$H$10))/'ALL-COURSE-GRADE'!$I$10</f>
        <v>0</v>
      </c>
    </row>
    <row r="74" spans="1:40">
      <c r="A74" s="13">
        <v>63</v>
      </c>
      <c r="B74" s="13">
        <f>'STUDENT-LIST'!B91</f>
        <v>0</v>
      </c>
      <c r="C74" s="14">
        <f>'STUDENT-LIST'!C91</f>
        <v>0</v>
      </c>
      <c r="D74" s="13">
        <v>2</v>
      </c>
      <c r="E74" s="15">
        <v>0</v>
      </c>
      <c r="F74" s="15">
        <v>0</v>
      </c>
      <c r="G74" s="15">
        <v>0</v>
      </c>
      <c r="H74" s="15">
        <v>0</v>
      </c>
      <c r="I74" s="15">
        <v>0</v>
      </c>
      <c r="J74" s="15">
        <v>0</v>
      </c>
      <c r="K74" s="15">
        <v>0</v>
      </c>
      <c r="L74" s="18">
        <v>0</v>
      </c>
      <c r="M74" s="18">
        <v>0</v>
      </c>
      <c r="N74" s="18">
        <v>0</v>
      </c>
      <c r="O74" s="18">
        <v>0</v>
      </c>
      <c r="P74" s="18">
        <v>0</v>
      </c>
      <c r="Q74" s="18">
        <v>0</v>
      </c>
      <c r="R74" s="18">
        <v>0</v>
      </c>
      <c r="S74" s="22">
        <f t="shared" si="24"/>
        <v>0</v>
      </c>
      <c r="T74" s="22">
        <f t="shared" si="25"/>
        <v>0</v>
      </c>
      <c r="U74" s="22">
        <f t="shared" si="9"/>
        <v>0</v>
      </c>
      <c r="V74" s="22">
        <f t="shared" si="10"/>
        <v>0</v>
      </c>
      <c r="W74" s="22">
        <f t="shared" si="11"/>
        <v>0</v>
      </c>
      <c r="X74" s="22">
        <f t="shared" si="12"/>
        <v>0</v>
      </c>
      <c r="Y74" s="22">
        <f t="shared" si="13"/>
        <v>0</v>
      </c>
      <c r="Z74" s="23" t="str">
        <f t="shared" si="26"/>
        <v>F</v>
      </c>
      <c r="AA74" s="23" t="str">
        <f t="shared" si="27"/>
        <v>F</v>
      </c>
      <c r="AB74" s="23" t="str">
        <f t="shared" si="14"/>
        <v>F</v>
      </c>
      <c r="AC74" s="23" t="str">
        <f t="shared" si="15"/>
        <v>F</v>
      </c>
      <c r="AD74" s="23" t="str">
        <f t="shared" si="16"/>
        <v>F</v>
      </c>
      <c r="AE74" s="23" t="str">
        <f t="shared" si="17"/>
        <v>F</v>
      </c>
      <c r="AF74" s="23" t="str">
        <f t="shared" si="18"/>
        <v>F</v>
      </c>
      <c r="AG74" s="25">
        <f t="shared" si="28"/>
        <v>0</v>
      </c>
      <c r="AH74" s="25">
        <f t="shared" si="29"/>
        <v>0</v>
      </c>
      <c r="AI74" s="25">
        <f t="shared" si="19"/>
        <v>0</v>
      </c>
      <c r="AJ74" s="25">
        <f t="shared" si="20"/>
        <v>0</v>
      </c>
      <c r="AK74" s="25">
        <f t="shared" si="21"/>
        <v>0</v>
      </c>
      <c r="AL74" s="25">
        <f t="shared" si="22"/>
        <v>0</v>
      </c>
      <c r="AM74" s="25">
        <f t="shared" si="23"/>
        <v>0</v>
      </c>
      <c r="AN74" s="26">
        <f>((AG74*'ALL-COURSE-GRADE'!$B$10)+('ALL COURSE SEM-II'!AH74*'ALL-COURSE-GRADE'!$C$10)+('ALL COURSE SEM-II'!AI74*'ALL-COURSE-GRADE'!$D$10)+('ALL COURSE SEM-II'!AJ74*'ALL-COURSE-GRADE'!$E$10)+('ALL COURSE SEM-II'!AK74*'ALL-COURSE-GRADE'!$F$10)+('ALL COURSE SEM-II'!AL74*'ALL-COURSE-GRADE'!$G$10)+('ALL COURSE SEM-II'!AM74*'ALL-COURSE-GRADE'!$H$10))/'ALL-COURSE-GRADE'!$I$10</f>
        <v>0</v>
      </c>
    </row>
    <row r="75" spans="1:40">
      <c r="A75" s="13">
        <v>64</v>
      </c>
      <c r="B75" s="13">
        <f>'STUDENT-LIST'!B92</f>
        <v>0</v>
      </c>
      <c r="C75" s="14">
        <f>'STUDENT-LIST'!C92</f>
        <v>0</v>
      </c>
      <c r="D75" s="13">
        <v>2</v>
      </c>
      <c r="E75" s="15">
        <v>0</v>
      </c>
      <c r="F75" s="15">
        <v>0</v>
      </c>
      <c r="G75" s="15">
        <v>0</v>
      </c>
      <c r="H75" s="15">
        <v>0</v>
      </c>
      <c r="I75" s="15">
        <v>0</v>
      </c>
      <c r="J75" s="15">
        <v>0</v>
      </c>
      <c r="K75" s="15">
        <v>0</v>
      </c>
      <c r="L75" s="18">
        <v>0</v>
      </c>
      <c r="M75" s="18">
        <v>0</v>
      </c>
      <c r="N75" s="18">
        <v>0</v>
      </c>
      <c r="O75" s="18">
        <v>0</v>
      </c>
      <c r="P75" s="18">
        <v>0</v>
      </c>
      <c r="Q75" s="18">
        <v>0</v>
      </c>
      <c r="R75" s="18">
        <v>0</v>
      </c>
      <c r="S75" s="22">
        <f t="shared" si="24"/>
        <v>0</v>
      </c>
      <c r="T75" s="22">
        <f t="shared" si="25"/>
        <v>0</v>
      </c>
      <c r="U75" s="22">
        <f t="shared" si="9"/>
        <v>0</v>
      </c>
      <c r="V75" s="22">
        <f t="shared" si="10"/>
        <v>0</v>
      </c>
      <c r="W75" s="22">
        <f t="shared" si="11"/>
        <v>0</v>
      </c>
      <c r="X75" s="22">
        <f t="shared" si="12"/>
        <v>0</v>
      </c>
      <c r="Y75" s="22">
        <f t="shared" si="13"/>
        <v>0</v>
      </c>
      <c r="Z75" s="23" t="str">
        <f t="shared" si="26"/>
        <v>F</v>
      </c>
      <c r="AA75" s="23" t="str">
        <f t="shared" si="27"/>
        <v>F</v>
      </c>
      <c r="AB75" s="23" t="str">
        <f t="shared" si="14"/>
        <v>F</v>
      </c>
      <c r="AC75" s="23" t="str">
        <f t="shared" si="15"/>
        <v>F</v>
      </c>
      <c r="AD75" s="23" t="str">
        <f t="shared" si="16"/>
        <v>F</v>
      </c>
      <c r="AE75" s="23" t="str">
        <f t="shared" si="17"/>
        <v>F</v>
      </c>
      <c r="AF75" s="23" t="str">
        <f t="shared" si="18"/>
        <v>F</v>
      </c>
      <c r="AG75" s="25">
        <f t="shared" si="28"/>
        <v>0</v>
      </c>
      <c r="AH75" s="25">
        <f t="shared" si="29"/>
        <v>0</v>
      </c>
      <c r="AI75" s="25">
        <f t="shared" si="19"/>
        <v>0</v>
      </c>
      <c r="AJ75" s="25">
        <f t="shared" si="20"/>
        <v>0</v>
      </c>
      <c r="AK75" s="25">
        <f t="shared" si="21"/>
        <v>0</v>
      </c>
      <c r="AL75" s="25">
        <f t="shared" si="22"/>
        <v>0</v>
      </c>
      <c r="AM75" s="25">
        <f t="shared" si="23"/>
        <v>0</v>
      </c>
      <c r="AN75" s="26">
        <f>((AG75*'ALL-COURSE-GRADE'!$B$10)+('ALL COURSE SEM-II'!AH75*'ALL-COURSE-GRADE'!$C$10)+('ALL COURSE SEM-II'!AI75*'ALL-COURSE-GRADE'!$D$10)+('ALL COURSE SEM-II'!AJ75*'ALL-COURSE-GRADE'!$E$10)+('ALL COURSE SEM-II'!AK75*'ALL-COURSE-GRADE'!$F$10)+('ALL COURSE SEM-II'!AL75*'ALL-COURSE-GRADE'!$G$10)+('ALL COURSE SEM-II'!AM75*'ALL-COURSE-GRADE'!$H$10))/'ALL-COURSE-GRADE'!$I$10</f>
        <v>0</v>
      </c>
    </row>
    <row r="76" spans="1:40">
      <c r="A76" s="13">
        <v>65</v>
      </c>
      <c r="B76" s="13">
        <f>'STUDENT-LIST'!B93</f>
        <v>0</v>
      </c>
      <c r="C76" s="14">
        <f>'STUDENT-LIST'!C93</f>
        <v>0</v>
      </c>
      <c r="D76" s="13">
        <v>2</v>
      </c>
      <c r="E76" s="15">
        <v>0</v>
      </c>
      <c r="F76" s="15">
        <v>0</v>
      </c>
      <c r="G76" s="15">
        <v>0</v>
      </c>
      <c r="H76" s="15">
        <v>0</v>
      </c>
      <c r="I76" s="15">
        <v>0</v>
      </c>
      <c r="J76" s="15">
        <v>0</v>
      </c>
      <c r="K76" s="15">
        <v>0</v>
      </c>
      <c r="L76" s="18">
        <v>0</v>
      </c>
      <c r="M76" s="18">
        <v>0</v>
      </c>
      <c r="N76" s="18">
        <v>0</v>
      </c>
      <c r="O76" s="18">
        <v>0</v>
      </c>
      <c r="P76" s="18">
        <v>0</v>
      </c>
      <c r="Q76" s="18">
        <v>0</v>
      </c>
      <c r="R76" s="18">
        <v>0</v>
      </c>
      <c r="S76" s="22">
        <f t="shared" si="24"/>
        <v>0</v>
      </c>
      <c r="T76" s="22">
        <f t="shared" si="25"/>
        <v>0</v>
      </c>
      <c r="U76" s="22">
        <f t="shared" si="9"/>
        <v>0</v>
      </c>
      <c r="V76" s="22">
        <f t="shared" si="10"/>
        <v>0</v>
      </c>
      <c r="W76" s="22">
        <f t="shared" si="11"/>
        <v>0</v>
      </c>
      <c r="X76" s="22">
        <f t="shared" si="12"/>
        <v>0</v>
      </c>
      <c r="Y76" s="22">
        <f t="shared" si="13"/>
        <v>0</v>
      </c>
      <c r="Z76" s="23" t="str">
        <f t="shared" si="26"/>
        <v>F</v>
      </c>
      <c r="AA76" s="23" t="str">
        <f t="shared" si="27"/>
        <v>F</v>
      </c>
      <c r="AB76" s="23" t="str">
        <f t="shared" si="14"/>
        <v>F</v>
      </c>
      <c r="AC76" s="23" t="str">
        <f t="shared" si="15"/>
        <v>F</v>
      </c>
      <c r="AD76" s="23" t="str">
        <f t="shared" si="16"/>
        <v>F</v>
      </c>
      <c r="AE76" s="23" t="str">
        <f t="shared" si="17"/>
        <v>F</v>
      </c>
      <c r="AF76" s="23" t="str">
        <f t="shared" si="18"/>
        <v>F</v>
      </c>
      <c r="AG76" s="25">
        <f t="shared" si="28"/>
        <v>0</v>
      </c>
      <c r="AH76" s="25">
        <f t="shared" si="29"/>
        <v>0</v>
      </c>
      <c r="AI76" s="25">
        <f t="shared" si="19"/>
        <v>0</v>
      </c>
      <c r="AJ76" s="25">
        <f t="shared" si="20"/>
        <v>0</v>
      </c>
      <c r="AK76" s="25">
        <f t="shared" si="21"/>
        <v>0</v>
      </c>
      <c r="AL76" s="25">
        <f t="shared" si="22"/>
        <v>0</v>
      </c>
      <c r="AM76" s="25">
        <f t="shared" si="23"/>
        <v>0</v>
      </c>
      <c r="AN76" s="26">
        <f>((AG76*'ALL-COURSE-GRADE'!$B$10)+('ALL COURSE SEM-II'!AH76*'ALL-COURSE-GRADE'!$C$10)+('ALL COURSE SEM-II'!AI76*'ALL-COURSE-GRADE'!$D$10)+('ALL COURSE SEM-II'!AJ76*'ALL-COURSE-GRADE'!$E$10)+('ALL COURSE SEM-II'!AK76*'ALL-COURSE-GRADE'!$F$10)+('ALL COURSE SEM-II'!AL76*'ALL-COURSE-GRADE'!$G$10)+('ALL COURSE SEM-II'!AM76*'ALL-COURSE-GRADE'!$H$10))/'ALL-COURSE-GRADE'!$I$10</f>
        <v>0</v>
      </c>
    </row>
    <row r="77" spans="1:40">
      <c r="A77" s="13">
        <v>66</v>
      </c>
      <c r="B77" s="13">
        <f>'STUDENT-LIST'!B94</f>
        <v>0</v>
      </c>
      <c r="C77" s="14">
        <f>'STUDENT-LIST'!C94</f>
        <v>0</v>
      </c>
      <c r="D77" s="13">
        <v>2</v>
      </c>
      <c r="E77" s="15">
        <v>0</v>
      </c>
      <c r="F77" s="15">
        <v>0</v>
      </c>
      <c r="G77" s="15">
        <v>0</v>
      </c>
      <c r="H77" s="15">
        <v>0</v>
      </c>
      <c r="I77" s="15">
        <v>0</v>
      </c>
      <c r="J77" s="15">
        <v>0</v>
      </c>
      <c r="K77" s="15">
        <v>0</v>
      </c>
      <c r="L77" s="18">
        <v>0</v>
      </c>
      <c r="M77" s="18">
        <v>0</v>
      </c>
      <c r="N77" s="18">
        <v>0</v>
      </c>
      <c r="O77" s="18">
        <v>0</v>
      </c>
      <c r="P77" s="18">
        <v>0</v>
      </c>
      <c r="Q77" s="18">
        <v>0</v>
      </c>
      <c r="R77" s="18">
        <v>0</v>
      </c>
      <c r="S77" s="22">
        <f t="shared" si="24"/>
        <v>0</v>
      </c>
      <c r="T77" s="22">
        <f t="shared" si="25"/>
        <v>0</v>
      </c>
      <c r="U77" s="22">
        <f t="shared" si="9"/>
        <v>0</v>
      </c>
      <c r="V77" s="22">
        <f t="shared" si="10"/>
        <v>0</v>
      </c>
      <c r="W77" s="22">
        <f t="shared" si="11"/>
        <v>0</v>
      </c>
      <c r="X77" s="22">
        <f t="shared" si="12"/>
        <v>0</v>
      </c>
      <c r="Y77" s="22">
        <f t="shared" si="13"/>
        <v>0</v>
      </c>
      <c r="Z77" s="23" t="str">
        <f t="shared" si="26"/>
        <v>F</v>
      </c>
      <c r="AA77" s="23" t="str">
        <f t="shared" si="27"/>
        <v>F</v>
      </c>
      <c r="AB77" s="23" t="str">
        <f t="shared" si="14"/>
        <v>F</v>
      </c>
      <c r="AC77" s="23" t="str">
        <f t="shared" si="15"/>
        <v>F</v>
      </c>
      <c r="AD77" s="23" t="str">
        <f t="shared" si="16"/>
        <v>F</v>
      </c>
      <c r="AE77" s="23" t="str">
        <f t="shared" si="17"/>
        <v>F</v>
      </c>
      <c r="AF77" s="23" t="str">
        <f t="shared" si="18"/>
        <v>F</v>
      </c>
      <c r="AG77" s="25">
        <f t="shared" si="28"/>
        <v>0</v>
      </c>
      <c r="AH77" s="25">
        <f t="shared" si="29"/>
        <v>0</v>
      </c>
      <c r="AI77" s="25">
        <f t="shared" si="19"/>
        <v>0</v>
      </c>
      <c r="AJ77" s="25">
        <f t="shared" si="20"/>
        <v>0</v>
      </c>
      <c r="AK77" s="25">
        <f t="shared" si="21"/>
        <v>0</v>
      </c>
      <c r="AL77" s="25">
        <f t="shared" si="22"/>
        <v>0</v>
      </c>
      <c r="AM77" s="25">
        <f t="shared" si="23"/>
        <v>0</v>
      </c>
      <c r="AN77" s="26">
        <f>((AG77*'ALL-COURSE-GRADE'!$B$10)+('ALL COURSE SEM-II'!AH77*'ALL-COURSE-GRADE'!$C$10)+('ALL COURSE SEM-II'!AI77*'ALL-COURSE-GRADE'!$D$10)+('ALL COURSE SEM-II'!AJ77*'ALL-COURSE-GRADE'!$E$10)+('ALL COURSE SEM-II'!AK77*'ALL-COURSE-GRADE'!$F$10)+('ALL COURSE SEM-II'!AL77*'ALL-COURSE-GRADE'!$G$10)+('ALL COURSE SEM-II'!AM77*'ALL-COURSE-GRADE'!$H$10))/'ALL-COURSE-GRADE'!$I$10</f>
        <v>0</v>
      </c>
    </row>
    <row r="78" spans="1:40">
      <c r="A78" s="13">
        <v>67</v>
      </c>
      <c r="B78" s="13">
        <f>'STUDENT-LIST'!B95</f>
        <v>0</v>
      </c>
      <c r="C78" s="14">
        <f>'STUDENT-LIST'!C95</f>
        <v>0</v>
      </c>
      <c r="D78" s="13">
        <v>2</v>
      </c>
      <c r="E78" s="15">
        <v>0</v>
      </c>
      <c r="F78" s="15">
        <v>0</v>
      </c>
      <c r="G78" s="15">
        <v>0</v>
      </c>
      <c r="H78" s="15">
        <v>0</v>
      </c>
      <c r="I78" s="15">
        <v>0</v>
      </c>
      <c r="J78" s="15">
        <v>0</v>
      </c>
      <c r="K78" s="15">
        <v>0</v>
      </c>
      <c r="L78" s="18">
        <v>0</v>
      </c>
      <c r="M78" s="18">
        <v>0</v>
      </c>
      <c r="N78" s="18">
        <v>0</v>
      </c>
      <c r="O78" s="18">
        <v>0</v>
      </c>
      <c r="P78" s="18">
        <v>0</v>
      </c>
      <c r="Q78" s="18">
        <v>0</v>
      </c>
      <c r="R78" s="18">
        <v>0</v>
      </c>
      <c r="S78" s="22">
        <f t="shared" si="24"/>
        <v>0</v>
      </c>
      <c r="T78" s="22">
        <f t="shared" si="25"/>
        <v>0</v>
      </c>
      <c r="U78" s="22">
        <f t="shared" si="9"/>
        <v>0</v>
      </c>
      <c r="V78" s="22">
        <f t="shared" si="10"/>
        <v>0</v>
      </c>
      <c r="W78" s="22">
        <f t="shared" si="11"/>
        <v>0</v>
      </c>
      <c r="X78" s="22">
        <f t="shared" si="12"/>
        <v>0</v>
      </c>
      <c r="Y78" s="22">
        <f t="shared" si="13"/>
        <v>0</v>
      </c>
      <c r="Z78" s="23" t="str">
        <f t="shared" si="26"/>
        <v>F</v>
      </c>
      <c r="AA78" s="23" t="str">
        <f t="shared" si="27"/>
        <v>F</v>
      </c>
      <c r="AB78" s="23" t="str">
        <f t="shared" si="14"/>
        <v>F</v>
      </c>
      <c r="AC78" s="23" t="str">
        <f t="shared" si="15"/>
        <v>F</v>
      </c>
      <c r="AD78" s="23" t="str">
        <f t="shared" si="16"/>
        <v>F</v>
      </c>
      <c r="AE78" s="23" t="str">
        <f t="shared" si="17"/>
        <v>F</v>
      </c>
      <c r="AF78" s="23" t="str">
        <f t="shared" si="18"/>
        <v>F</v>
      </c>
      <c r="AG78" s="25">
        <f t="shared" si="28"/>
        <v>0</v>
      </c>
      <c r="AH78" s="25">
        <f t="shared" si="29"/>
        <v>0</v>
      </c>
      <c r="AI78" s="25">
        <f t="shared" si="19"/>
        <v>0</v>
      </c>
      <c r="AJ78" s="25">
        <f t="shared" si="20"/>
        <v>0</v>
      </c>
      <c r="AK78" s="25">
        <f t="shared" si="21"/>
        <v>0</v>
      </c>
      <c r="AL78" s="25">
        <f t="shared" si="22"/>
        <v>0</v>
      </c>
      <c r="AM78" s="25">
        <f t="shared" si="23"/>
        <v>0</v>
      </c>
      <c r="AN78" s="26">
        <f>((AG78*'ALL-COURSE-GRADE'!$B$10)+('ALL COURSE SEM-II'!AH78*'ALL-COURSE-GRADE'!$C$10)+('ALL COURSE SEM-II'!AI78*'ALL-COURSE-GRADE'!$D$10)+('ALL COURSE SEM-II'!AJ78*'ALL-COURSE-GRADE'!$E$10)+('ALL COURSE SEM-II'!AK78*'ALL-COURSE-GRADE'!$F$10)+('ALL COURSE SEM-II'!AL78*'ALL-COURSE-GRADE'!$G$10)+('ALL COURSE SEM-II'!AM78*'ALL-COURSE-GRADE'!$H$10))/'ALL-COURSE-GRADE'!$I$10</f>
        <v>0</v>
      </c>
    </row>
    <row r="79" spans="1:40">
      <c r="A79" s="13">
        <v>68</v>
      </c>
      <c r="B79" s="13">
        <f>'STUDENT-LIST'!B96</f>
        <v>0</v>
      </c>
      <c r="C79" s="14">
        <f>'STUDENT-LIST'!C96</f>
        <v>0</v>
      </c>
      <c r="D79" s="13">
        <v>2</v>
      </c>
      <c r="E79" s="15">
        <v>0</v>
      </c>
      <c r="F79" s="15">
        <v>0</v>
      </c>
      <c r="G79" s="15">
        <v>0</v>
      </c>
      <c r="H79" s="15">
        <v>0</v>
      </c>
      <c r="I79" s="15">
        <v>0</v>
      </c>
      <c r="J79" s="15">
        <v>0</v>
      </c>
      <c r="K79" s="15">
        <v>0</v>
      </c>
      <c r="L79" s="18">
        <v>0</v>
      </c>
      <c r="M79" s="18">
        <v>0</v>
      </c>
      <c r="N79" s="18">
        <v>0</v>
      </c>
      <c r="O79" s="18">
        <v>0</v>
      </c>
      <c r="P79" s="18">
        <v>0</v>
      </c>
      <c r="Q79" s="18">
        <v>0</v>
      </c>
      <c r="R79" s="18">
        <v>0</v>
      </c>
      <c r="S79" s="22">
        <f t="shared" si="24"/>
        <v>0</v>
      </c>
      <c r="T79" s="22">
        <f t="shared" si="25"/>
        <v>0</v>
      </c>
      <c r="U79" s="22">
        <f t="shared" si="9"/>
        <v>0</v>
      </c>
      <c r="V79" s="22">
        <f t="shared" si="10"/>
        <v>0</v>
      </c>
      <c r="W79" s="22">
        <f t="shared" si="11"/>
        <v>0</v>
      </c>
      <c r="X79" s="22">
        <f t="shared" si="12"/>
        <v>0</v>
      </c>
      <c r="Y79" s="22">
        <f t="shared" si="13"/>
        <v>0</v>
      </c>
      <c r="Z79" s="23" t="str">
        <f t="shared" si="26"/>
        <v>F</v>
      </c>
      <c r="AA79" s="23" t="str">
        <f t="shared" si="27"/>
        <v>F</v>
      </c>
      <c r="AB79" s="23" t="str">
        <f t="shared" si="14"/>
        <v>F</v>
      </c>
      <c r="AC79" s="23" t="str">
        <f t="shared" si="15"/>
        <v>F</v>
      </c>
      <c r="AD79" s="23" t="str">
        <f t="shared" si="16"/>
        <v>F</v>
      </c>
      <c r="AE79" s="23" t="str">
        <f t="shared" si="17"/>
        <v>F</v>
      </c>
      <c r="AF79" s="23" t="str">
        <f t="shared" si="18"/>
        <v>F</v>
      </c>
      <c r="AG79" s="25">
        <f t="shared" si="28"/>
        <v>0</v>
      </c>
      <c r="AH79" s="25">
        <f t="shared" si="29"/>
        <v>0</v>
      </c>
      <c r="AI79" s="25">
        <f t="shared" si="19"/>
        <v>0</v>
      </c>
      <c r="AJ79" s="25">
        <f t="shared" si="20"/>
        <v>0</v>
      </c>
      <c r="AK79" s="25">
        <f t="shared" si="21"/>
        <v>0</v>
      </c>
      <c r="AL79" s="25">
        <f t="shared" si="22"/>
        <v>0</v>
      </c>
      <c r="AM79" s="25">
        <f t="shared" si="23"/>
        <v>0</v>
      </c>
      <c r="AN79" s="26">
        <f>((AG79*'ALL-COURSE-GRADE'!$B$10)+('ALL COURSE SEM-II'!AH79*'ALL-COURSE-GRADE'!$C$10)+('ALL COURSE SEM-II'!AI79*'ALL-COURSE-GRADE'!$D$10)+('ALL COURSE SEM-II'!AJ79*'ALL-COURSE-GRADE'!$E$10)+('ALL COURSE SEM-II'!AK79*'ALL-COURSE-GRADE'!$F$10)+('ALL COURSE SEM-II'!AL79*'ALL-COURSE-GRADE'!$G$10)+('ALL COURSE SEM-II'!AM79*'ALL-COURSE-GRADE'!$H$10))/'ALL-COURSE-GRADE'!$I$10</f>
        <v>0</v>
      </c>
    </row>
    <row r="80" spans="1:40">
      <c r="A80" s="13">
        <v>69</v>
      </c>
      <c r="B80" s="13">
        <f>'STUDENT-LIST'!B97</f>
        <v>0</v>
      </c>
      <c r="C80" s="14">
        <f>'STUDENT-LIST'!C97</f>
        <v>0</v>
      </c>
      <c r="D80" s="13">
        <v>2</v>
      </c>
      <c r="E80" s="15">
        <v>0</v>
      </c>
      <c r="F80" s="15">
        <v>0</v>
      </c>
      <c r="G80" s="15">
        <v>0</v>
      </c>
      <c r="H80" s="15">
        <v>0</v>
      </c>
      <c r="I80" s="15">
        <v>0</v>
      </c>
      <c r="J80" s="15">
        <v>0</v>
      </c>
      <c r="K80" s="15">
        <v>0</v>
      </c>
      <c r="L80" s="18">
        <v>0</v>
      </c>
      <c r="M80" s="18">
        <v>0</v>
      </c>
      <c r="N80" s="18">
        <v>0</v>
      </c>
      <c r="O80" s="18">
        <v>0</v>
      </c>
      <c r="P80" s="18">
        <v>0</v>
      </c>
      <c r="Q80" s="18">
        <v>0</v>
      </c>
      <c r="R80" s="18">
        <v>0</v>
      </c>
      <c r="S80" s="22">
        <f t="shared" si="24"/>
        <v>0</v>
      </c>
      <c r="T80" s="22">
        <f t="shared" si="25"/>
        <v>0</v>
      </c>
      <c r="U80" s="22">
        <f t="shared" si="9"/>
        <v>0</v>
      </c>
      <c r="V80" s="22">
        <f t="shared" si="10"/>
        <v>0</v>
      </c>
      <c r="W80" s="22">
        <f t="shared" si="11"/>
        <v>0</v>
      </c>
      <c r="X80" s="22">
        <f t="shared" si="12"/>
        <v>0</v>
      </c>
      <c r="Y80" s="22">
        <f t="shared" si="13"/>
        <v>0</v>
      </c>
      <c r="Z80" s="23" t="str">
        <f t="shared" si="26"/>
        <v>F</v>
      </c>
      <c r="AA80" s="23" t="str">
        <f t="shared" si="27"/>
        <v>F</v>
      </c>
      <c r="AB80" s="23" t="str">
        <f t="shared" si="14"/>
        <v>F</v>
      </c>
      <c r="AC80" s="23" t="str">
        <f t="shared" si="15"/>
        <v>F</v>
      </c>
      <c r="AD80" s="23" t="str">
        <f t="shared" si="16"/>
        <v>F</v>
      </c>
      <c r="AE80" s="23" t="str">
        <f t="shared" si="17"/>
        <v>F</v>
      </c>
      <c r="AF80" s="23" t="str">
        <f t="shared" si="18"/>
        <v>F</v>
      </c>
      <c r="AG80" s="25">
        <f t="shared" si="28"/>
        <v>0</v>
      </c>
      <c r="AH80" s="25">
        <f t="shared" si="29"/>
        <v>0</v>
      </c>
      <c r="AI80" s="25">
        <f t="shared" si="19"/>
        <v>0</v>
      </c>
      <c r="AJ80" s="25">
        <f t="shared" si="20"/>
        <v>0</v>
      </c>
      <c r="AK80" s="25">
        <f t="shared" si="21"/>
        <v>0</v>
      </c>
      <c r="AL80" s="25">
        <f t="shared" si="22"/>
        <v>0</v>
      </c>
      <c r="AM80" s="25">
        <f t="shared" si="23"/>
        <v>0</v>
      </c>
      <c r="AN80" s="26">
        <f>((AG80*'ALL-COURSE-GRADE'!$B$10)+('ALL COURSE SEM-II'!AH80*'ALL-COURSE-GRADE'!$C$10)+('ALL COURSE SEM-II'!AI80*'ALL-COURSE-GRADE'!$D$10)+('ALL COURSE SEM-II'!AJ80*'ALL-COURSE-GRADE'!$E$10)+('ALL COURSE SEM-II'!AK80*'ALL-COURSE-GRADE'!$F$10)+('ALL COURSE SEM-II'!AL80*'ALL-COURSE-GRADE'!$G$10)+('ALL COURSE SEM-II'!AM80*'ALL-COURSE-GRADE'!$H$10))/'ALL-COURSE-GRADE'!$I$10</f>
        <v>0</v>
      </c>
    </row>
    <row r="81" spans="1:40">
      <c r="A81" s="13">
        <v>70</v>
      </c>
      <c r="B81" s="13">
        <f>'STUDENT-LIST'!B98</f>
        <v>0</v>
      </c>
      <c r="C81" s="14">
        <f>'STUDENT-LIST'!C98</f>
        <v>0</v>
      </c>
      <c r="D81" s="13">
        <v>2</v>
      </c>
      <c r="E81" s="15">
        <v>0</v>
      </c>
      <c r="F81" s="15">
        <v>0</v>
      </c>
      <c r="G81" s="15">
        <v>0</v>
      </c>
      <c r="H81" s="15">
        <v>0</v>
      </c>
      <c r="I81" s="15">
        <v>0</v>
      </c>
      <c r="J81" s="15">
        <v>0</v>
      </c>
      <c r="K81" s="15">
        <v>0</v>
      </c>
      <c r="L81" s="18">
        <v>0</v>
      </c>
      <c r="M81" s="18">
        <v>0</v>
      </c>
      <c r="N81" s="18">
        <v>0</v>
      </c>
      <c r="O81" s="18">
        <v>0</v>
      </c>
      <c r="P81" s="18">
        <v>0</v>
      </c>
      <c r="Q81" s="18">
        <v>0</v>
      </c>
      <c r="R81" s="18">
        <v>0</v>
      </c>
      <c r="S81" s="22">
        <f t="shared" si="24"/>
        <v>0</v>
      </c>
      <c r="T81" s="22">
        <f t="shared" si="25"/>
        <v>0</v>
      </c>
      <c r="U81" s="22">
        <f t="shared" si="9"/>
        <v>0</v>
      </c>
      <c r="V81" s="22">
        <f t="shared" si="10"/>
        <v>0</v>
      </c>
      <c r="W81" s="22">
        <f t="shared" si="11"/>
        <v>0</v>
      </c>
      <c r="X81" s="22">
        <f t="shared" si="12"/>
        <v>0</v>
      </c>
      <c r="Y81" s="22">
        <f t="shared" si="13"/>
        <v>0</v>
      </c>
      <c r="Z81" s="23" t="str">
        <f t="shared" si="26"/>
        <v>F</v>
      </c>
      <c r="AA81" s="23" t="str">
        <f t="shared" si="27"/>
        <v>F</v>
      </c>
      <c r="AB81" s="23" t="str">
        <f t="shared" si="14"/>
        <v>F</v>
      </c>
      <c r="AC81" s="23" t="str">
        <f t="shared" si="15"/>
        <v>F</v>
      </c>
      <c r="AD81" s="23" t="str">
        <f t="shared" si="16"/>
        <v>F</v>
      </c>
      <c r="AE81" s="23" t="str">
        <f t="shared" si="17"/>
        <v>F</v>
      </c>
      <c r="AF81" s="23" t="str">
        <f t="shared" si="18"/>
        <v>F</v>
      </c>
      <c r="AG81" s="25">
        <f t="shared" si="28"/>
        <v>0</v>
      </c>
      <c r="AH81" s="25">
        <f t="shared" si="29"/>
        <v>0</v>
      </c>
      <c r="AI81" s="25">
        <f t="shared" si="19"/>
        <v>0</v>
      </c>
      <c r="AJ81" s="25">
        <f t="shared" si="20"/>
        <v>0</v>
      </c>
      <c r="AK81" s="25">
        <f t="shared" si="21"/>
        <v>0</v>
      </c>
      <c r="AL81" s="25">
        <f t="shared" si="22"/>
        <v>0</v>
      </c>
      <c r="AM81" s="25">
        <f t="shared" si="23"/>
        <v>0</v>
      </c>
      <c r="AN81" s="26">
        <f>((AG81*'ALL-COURSE-GRADE'!$B$10)+('ALL COURSE SEM-II'!AH81*'ALL-COURSE-GRADE'!$C$10)+('ALL COURSE SEM-II'!AI81*'ALL-COURSE-GRADE'!$D$10)+('ALL COURSE SEM-II'!AJ81*'ALL-COURSE-GRADE'!$E$10)+('ALL COURSE SEM-II'!AK81*'ALL-COURSE-GRADE'!$F$10)+('ALL COURSE SEM-II'!AL81*'ALL-COURSE-GRADE'!$G$10)+('ALL COURSE SEM-II'!AM81*'ALL-COURSE-GRADE'!$H$10))/'ALL-COURSE-GRADE'!$I$10</f>
        <v>0</v>
      </c>
    </row>
    <row r="82" spans="1:40">
      <c r="A82" s="13"/>
      <c r="B82" s="13"/>
      <c r="C82" s="14"/>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row>
    <row r="83" spans="1:40" s="1" customFormat="1" ht="12.75" customHeight="1">
      <c r="A83" s="394" t="s">
        <v>275</v>
      </c>
      <c r="B83" s="394"/>
      <c r="C83" s="394"/>
      <c r="D83" s="5" t="s">
        <v>222</v>
      </c>
      <c r="E83" s="27">
        <f t="shared" ref="E83:Y83" si="30">AVERAGE(E12:E81)</f>
        <v>0.14285714285714299</v>
      </c>
      <c r="F83" s="27">
        <f t="shared" si="30"/>
        <v>0.14285714285714299</v>
      </c>
      <c r="G83" s="27">
        <f t="shared" si="30"/>
        <v>0.14285714285714299</v>
      </c>
      <c r="H83" s="27">
        <f t="shared" si="30"/>
        <v>0.14285714285714299</v>
      </c>
      <c r="I83" s="27">
        <f t="shared" si="30"/>
        <v>0.14285714285714299</v>
      </c>
      <c r="J83" s="27">
        <f t="shared" si="30"/>
        <v>0.14285714285714299</v>
      </c>
      <c r="K83" s="27">
        <f t="shared" si="30"/>
        <v>0.14285714285714299</v>
      </c>
      <c r="L83" s="27">
        <f t="shared" si="30"/>
        <v>0.42857142857142899</v>
      </c>
      <c r="M83" s="27">
        <f t="shared" si="30"/>
        <v>0.57142857142857095</v>
      </c>
      <c r="N83" s="27">
        <f t="shared" si="30"/>
        <v>0.71428571428571397</v>
      </c>
      <c r="O83" s="27">
        <f t="shared" si="30"/>
        <v>0.85714285714285698</v>
      </c>
      <c r="P83" s="27">
        <f t="shared" si="30"/>
        <v>1</v>
      </c>
      <c r="Q83" s="27">
        <f t="shared" si="30"/>
        <v>1.1428571428571399</v>
      </c>
      <c r="R83" s="27">
        <f t="shared" si="30"/>
        <v>1.28571428571429</v>
      </c>
      <c r="S83" s="27">
        <f t="shared" si="30"/>
        <v>0.57142857142857095</v>
      </c>
      <c r="T83" s="27">
        <f t="shared" si="30"/>
        <v>0.71428571428571397</v>
      </c>
      <c r="U83" s="27">
        <f t="shared" si="30"/>
        <v>0.85714285714285698</v>
      </c>
      <c r="V83" s="27">
        <f t="shared" si="30"/>
        <v>1</v>
      </c>
      <c r="W83" s="27">
        <f t="shared" si="30"/>
        <v>1.1428571428571399</v>
      </c>
      <c r="X83" s="27">
        <f t="shared" si="30"/>
        <v>1.28571428571429</v>
      </c>
      <c r="Y83" s="27">
        <f t="shared" si="30"/>
        <v>1.4285714285714299</v>
      </c>
      <c r="Z83" s="27"/>
      <c r="AA83" s="27"/>
      <c r="AB83" s="27"/>
      <c r="AC83" s="27"/>
      <c r="AD83" s="27"/>
      <c r="AE83" s="27"/>
      <c r="AF83" s="27"/>
      <c r="AG83" s="27"/>
      <c r="AH83" s="27"/>
      <c r="AI83" s="27"/>
      <c r="AJ83" s="27"/>
      <c r="AK83" s="27"/>
      <c r="AL83" s="27"/>
      <c r="AM83" s="27"/>
    </row>
    <row r="84" spans="1:40" s="1" customFormat="1" ht="12.75" customHeight="1">
      <c r="A84" s="394" t="s">
        <v>276</v>
      </c>
      <c r="B84" s="394"/>
      <c r="C84" s="394"/>
      <c r="D84" s="5" t="s">
        <v>222</v>
      </c>
      <c r="E84" s="5" t="str">
        <f t="shared" ref="E84:Y84" si="31">IF((COUNTIF(E12:E81,"&gt;="&amp;E11)&gt;=$C$6*0.6),IF((COUNTIF(E12:E81,"&gt;="&amp;E11)&lt;$C$6*0.7),COUNTIF(E12:E81,"&gt;="&amp;E11),""),"")</f>
        <v/>
      </c>
      <c r="F84" s="5" t="str">
        <f t="shared" si="31"/>
        <v/>
      </c>
      <c r="G84" s="5" t="str">
        <f t="shared" si="31"/>
        <v/>
      </c>
      <c r="H84" s="5" t="str">
        <f t="shared" si="31"/>
        <v/>
      </c>
      <c r="I84" s="5" t="str">
        <f t="shared" si="31"/>
        <v/>
      </c>
      <c r="J84" s="5" t="str">
        <f t="shared" si="31"/>
        <v/>
      </c>
      <c r="K84" s="5" t="str">
        <f t="shared" si="31"/>
        <v/>
      </c>
      <c r="L84" s="5" t="str">
        <f t="shared" si="31"/>
        <v/>
      </c>
      <c r="M84" s="5" t="str">
        <f t="shared" si="31"/>
        <v/>
      </c>
      <c r="N84" s="5" t="str">
        <f t="shared" si="31"/>
        <v/>
      </c>
      <c r="O84" s="5" t="str">
        <f t="shared" si="31"/>
        <v/>
      </c>
      <c r="P84" s="5" t="str">
        <f t="shared" si="31"/>
        <v/>
      </c>
      <c r="Q84" s="5" t="str">
        <f t="shared" si="31"/>
        <v/>
      </c>
      <c r="R84" s="5" t="str">
        <f t="shared" si="31"/>
        <v/>
      </c>
      <c r="S84" s="5" t="str">
        <f t="shared" si="31"/>
        <v/>
      </c>
      <c r="T84" s="5" t="str">
        <f t="shared" si="31"/>
        <v/>
      </c>
      <c r="U84" s="5" t="str">
        <f t="shared" si="31"/>
        <v/>
      </c>
      <c r="V84" s="5" t="str">
        <f t="shared" si="31"/>
        <v/>
      </c>
      <c r="W84" s="5" t="str">
        <f t="shared" si="31"/>
        <v/>
      </c>
      <c r="X84" s="5" t="str">
        <f t="shared" si="31"/>
        <v/>
      </c>
      <c r="Y84" s="5" t="str">
        <f t="shared" si="31"/>
        <v/>
      </c>
      <c r="Z84" s="5"/>
      <c r="AA84" s="5"/>
      <c r="AB84" s="5"/>
      <c r="AC84" s="5"/>
      <c r="AD84" s="5"/>
      <c r="AE84" s="5"/>
      <c r="AF84" s="5"/>
      <c r="AG84" s="5"/>
      <c r="AH84" s="5"/>
      <c r="AI84" s="5"/>
      <c r="AJ84" s="5"/>
      <c r="AK84" s="5"/>
      <c r="AL84" s="5"/>
      <c r="AM84" s="5"/>
    </row>
    <row r="85" spans="1:40" s="1" customFormat="1" ht="12.75" customHeight="1">
      <c r="A85" s="394" t="s">
        <v>277</v>
      </c>
      <c r="B85" s="394"/>
      <c r="C85" s="394"/>
      <c r="D85" s="5" t="s">
        <v>222</v>
      </c>
      <c r="E85" s="5" t="str">
        <f t="shared" ref="E85:Y85" si="32">IF((COUNTIF(E12:E81,"&gt;="&amp;E11)&gt;=$C$6*0.7),IF((COUNTIF(E12:E81,"&gt;="&amp;E11)&lt;$C$6*0.8),COUNTIF(E12:E81,"&gt;="&amp;E11),""),"")</f>
        <v/>
      </c>
      <c r="F85" s="5" t="str">
        <f t="shared" si="32"/>
        <v/>
      </c>
      <c r="G85" s="5" t="str">
        <f t="shared" si="32"/>
        <v/>
      </c>
      <c r="H85" s="5" t="str">
        <f t="shared" si="32"/>
        <v/>
      </c>
      <c r="I85" s="5" t="str">
        <f t="shared" si="32"/>
        <v/>
      </c>
      <c r="J85" s="5" t="str">
        <f t="shared" si="32"/>
        <v/>
      </c>
      <c r="K85" s="5" t="str">
        <f t="shared" si="32"/>
        <v/>
      </c>
      <c r="L85" s="5" t="str">
        <f t="shared" si="32"/>
        <v/>
      </c>
      <c r="M85" s="5" t="str">
        <f t="shared" si="32"/>
        <v/>
      </c>
      <c r="N85" s="5" t="str">
        <f t="shared" si="32"/>
        <v/>
      </c>
      <c r="O85" s="5" t="str">
        <f t="shared" si="32"/>
        <v/>
      </c>
      <c r="P85" s="5" t="str">
        <f t="shared" si="32"/>
        <v/>
      </c>
      <c r="Q85" s="5" t="str">
        <f t="shared" si="32"/>
        <v/>
      </c>
      <c r="R85" s="5" t="str">
        <f t="shared" si="32"/>
        <v/>
      </c>
      <c r="S85" s="5" t="str">
        <f t="shared" si="32"/>
        <v/>
      </c>
      <c r="T85" s="5" t="str">
        <f t="shared" si="32"/>
        <v/>
      </c>
      <c r="U85" s="5" t="str">
        <f t="shared" si="32"/>
        <v/>
      </c>
      <c r="V85" s="5" t="str">
        <f t="shared" si="32"/>
        <v/>
      </c>
      <c r="W85" s="5" t="str">
        <f t="shared" si="32"/>
        <v/>
      </c>
      <c r="X85" s="5" t="str">
        <f t="shared" si="32"/>
        <v/>
      </c>
      <c r="Y85" s="5" t="str">
        <f t="shared" si="32"/>
        <v/>
      </c>
      <c r="Z85" s="5"/>
      <c r="AA85" s="5"/>
      <c r="AB85" s="5"/>
      <c r="AC85" s="5"/>
      <c r="AD85" s="5"/>
      <c r="AE85" s="5"/>
      <c r="AF85" s="5"/>
      <c r="AG85" s="5"/>
      <c r="AH85" s="5"/>
      <c r="AI85" s="5"/>
      <c r="AJ85" s="5"/>
      <c r="AK85" s="5"/>
      <c r="AL85" s="5"/>
      <c r="AM85" s="5"/>
    </row>
    <row r="86" spans="1:40" s="1" customFormat="1" ht="12.75" customHeight="1">
      <c r="A86" s="394" t="s">
        <v>278</v>
      </c>
      <c r="B86" s="394"/>
      <c r="C86" s="394"/>
      <c r="D86" s="5" t="s">
        <v>222</v>
      </c>
      <c r="E86" s="5" t="str">
        <f t="shared" ref="E86:Y86" si="33">IF((COUNTIF(E12:E81,"&gt;="&amp;E11)&gt;=$C$6*0.8),COUNTIF(E12:E81,"&gt;="&amp;E11),"")</f>
        <v/>
      </c>
      <c r="F86" s="5" t="str">
        <f t="shared" si="33"/>
        <v/>
      </c>
      <c r="G86" s="5" t="str">
        <f t="shared" si="33"/>
        <v/>
      </c>
      <c r="H86" s="5" t="str">
        <f t="shared" si="33"/>
        <v/>
      </c>
      <c r="I86" s="5" t="str">
        <f t="shared" si="33"/>
        <v/>
      </c>
      <c r="J86" s="5" t="str">
        <f t="shared" si="33"/>
        <v/>
      </c>
      <c r="K86" s="5" t="str">
        <f t="shared" si="33"/>
        <v/>
      </c>
      <c r="L86" s="5" t="str">
        <f t="shared" si="33"/>
        <v/>
      </c>
      <c r="M86" s="5" t="str">
        <f t="shared" si="33"/>
        <v/>
      </c>
      <c r="N86" s="5" t="str">
        <f t="shared" si="33"/>
        <v/>
      </c>
      <c r="O86" s="5" t="str">
        <f t="shared" si="33"/>
        <v/>
      </c>
      <c r="P86" s="5" t="str">
        <f t="shared" si="33"/>
        <v/>
      </c>
      <c r="Q86" s="5" t="str">
        <f t="shared" si="33"/>
        <v/>
      </c>
      <c r="R86" s="5" t="str">
        <f t="shared" si="33"/>
        <v/>
      </c>
      <c r="S86" s="5" t="str">
        <f t="shared" si="33"/>
        <v/>
      </c>
      <c r="T86" s="5" t="str">
        <f t="shared" si="33"/>
        <v/>
      </c>
      <c r="U86" s="5" t="str">
        <f t="shared" si="33"/>
        <v/>
      </c>
      <c r="V86" s="5" t="str">
        <f t="shared" si="33"/>
        <v/>
      </c>
      <c r="W86" s="5" t="str">
        <f t="shared" si="33"/>
        <v/>
      </c>
      <c r="X86" s="5" t="str">
        <f t="shared" si="33"/>
        <v/>
      </c>
      <c r="Y86" s="5" t="str">
        <f t="shared" si="33"/>
        <v/>
      </c>
      <c r="Z86" s="5"/>
      <c r="AA86" s="5"/>
      <c r="AB86" s="5"/>
      <c r="AC86" s="5"/>
      <c r="AD86" s="5"/>
      <c r="AE86" s="5"/>
      <c r="AF86" s="5"/>
      <c r="AG86" s="5"/>
      <c r="AH86" s="5"/>
      <c r="AI86" s="5"/>
      <c r="AJ86" s="5"/>
      <c r="AK86" s="5"/>
      <c r="AL86" s="5"/>
      <c r="AM86" s="5"/>
    </row>
    <row r="87" spans="1:40" s="1" customFormat="1" ht="12.75" customHeight="1">
      <c r="A87" s="394" t="s">
        <v>279</v>
      </c>
      <c r="B87" s="394"/>
      <c r="C87" s="394"/>
      <c r="D87" s="5" t="s">
        <v>222</v>
      </c>
      <c r="E87" s="28">
        <f t="shared" ref="E87:Y87" si="34">IF(E84&lt;&gt;"",1,IF(E85&lt;&gt;"",2,IF(E86&lt;&gt;"",3,0)))</f>
        <v>0</v>
      </c>
      <c r="F87" s="28">
        <f t="shared" si="34"/>
        <v>0</v>
      </c>
      <c r="G87" s="28">
        <f t="shared" si="34"/>
        <v>0</v>
      </c>
      <c r="H87" s="28">
        <f t="shared" si="34"/>
        <v>0</v>
      </c>
      <c r="I87" s="28">
        <f t="shared" si="34"/>
        <v>0</v>
      </c>
      <c r="J87" s="28">
        <f t="shared" si="34"/>
        <v>0</v>
      </c>
      <c r="K87" s="28">
        <f t="shared" si="34"/>
        <v>0</v>
      </c>
      <c r="L87" s="28">
        <f t="shared" si="34"/>
        <v>0</v>
      </c>
      <c r="M87" s="28">
        <f t="shared" si="34"/>
        <v>0</v>
      </c>
      <c r="N87" s="28">
        <f t="shared" si="34"/>
        <v>0</v>
      </c>
      <c r="O87" s="28">
        <f t="shared" si="34"/>
        <v>0</v>
      </c>
      <c r="P87" s="28">
        <f t="shared" si="34"/>
        <v>0</v>
      </c>
      <c r="Q87" s="28">
        <f t="shared" si="34"/>
        <v>0</v>
      </c>
      <c r="R87" s="28">
        <f t="shared" si="34"/>
        <v>0</v>
      </c>
      <c r="S87" s="28">
        <f t="shared" si="34"/>
        <v>0</v>
      </c>
      <c r="T87" s="28">
        <f t="shared" si="34"/>
        <v>0</v>
      </c>
      <c r="U87" s="28">
        <f t="shared" si="34"/>
        <v>0</v>
      </c>
      <c r="V87" s="28">
        <f t="shared" si="34"/>
        <v>0</v>
      </c>
      <c r="W87" s="28">
        <f t="shared" si="34"/>
        <v>0</v>
      </c>
      <c r="X87" s="28">
        <f t="shared" si="34"/>
        <v>0</v>
      </c>
      <c r="Y87" s="28">
        <f t="shared" si="34"/>
        <v>0</v>
      </c>
      <c r="Z87" s="5"/>
      <c r="AA87" s="5"/>
      <c r="AB87" s="5"/>
      <c r="AC87" s="5"/>
      <c r="AD87" s="5"/>
      <c r="AE87" s="5"/>
      <c r="AF87" s="5"/>
      <c r="AG87" s="5"/>
      <c r="AH87" s="5"/>
      <c r="AI87" s="5"/>
      <c r="AJ87" s="5"/>
      <c r="AK87" s="5"/>
      <c r="AL87" s="5"/>
      <c r="AM87" s="5"/>
    </row>
    <row r="88" spans="1:40" s="1" customFormat="1" ht="14.85" customHeight="1">
      <c r="A88" s="395"/>
      <c r="B88" s="395"/>
      <c r="C88" s="395"/>
      <c r="D88" s="5"/>
      <c r="E88" s="28" t="str">
        <f t="shared" ref="E88:Y88" si="35">IF(E87=0,"Z",IF(E87=1,"L",IF(E87=2,"M","H")))</f>
        <v>Z</v>
      </c>
      <c r="F88" s="28" t="str">
        <f t="shared" si="35"/>
        <v>Z</v>
      </c>
      <c r="G88" s="28" t="str">
        <f t="shared" si="35"/>
        <v>Z</v>
      </c>
      <c r="H88" s="28" t="str">
        <f t="shared" si="35"/>
        <v>Z</v>
      </c>
      <c r="I88" s="28" t="str">
        <f t="shared" si="35"/>
        <v>Z</v>
      </c>
      <c r="J88" s="28" t="str">
        <f t="shared" si="35"/>
        <v>Z</v>
      </c>
      <c r="K88" s="28" t="str">
        <f t="shared" si="35"/>
        <v>Z</v>
      </c>
      <c r="L88" s="28" t="str">
        <f t="shared" si="35"/>
        <v>Z</v>
      </c>
      <c r="M88" s="28" t="str">
        <f t="shared" si="35"/>
        <v>Z</v>
      </c>
      <c r="N88" s="28" t="str">
        <f t="shared" si="35"/>
        <v>Z</v>
      </c>
      <c r="O88" s="28" t="str">
        <f t="shared" si="35"/>
        <v>Z</v>
      </c>
      <c r="P88" s="28" t="str">
        <f t="shared" si="35"/>
        <v>Z</v>
      </c>
      <c r="Q88" s="28" t="str">
        <f t="shared" si="35"/>
        <v>Z</v>
      </c>
      <c r="R88" s="28" t="str">
        <f t="shared" si="35"/>
        <v>Z</v>
      </c>
      <c r="S88" s="28" t="str">
        <f t="shared" si="35"/>
        <v>Z</v>
      </c>
      <c r="T88" s="28" t="str">
        <f t="shared" si="35"/>
        <v>Z</v>
      </c>
      <c r="U88" s="28" t="str">
        <f t="shared" si="35"/>
        <v>Z</v>
      </c>
      <c r="V88" s="28" t="str">
        <f t="shared" si="35"/>
        <v>Z</v>
      </c>
      <c r="W88" s="28" t="str">
        <f t="shared" si="35"/>
        <v>Z</v>
      </c>
      <c r="X88" s="28" t="str">
        <f t="shared" si="35"/>
        <v>Z</v>
      </c>
      <c r="Y88" s="28" t="str">
        <f t="shared" si="35"/>
        <v>Z</v>
      </c>
      <c r="Z88" s="5"/>
      <c r="AA88" s="5"/>
      <c r="AB88" s="5"/>
      <c r="AC88" s="5"/>
      <c r="AD88" s="5"/>
      <c r="AE88" s="5"/>
      <c r="AF88" s="5"/>
      <c r="AG88" s="5"/>
      <c r="AH88" s="5"/>
      <c r="AI88" s="5"/>
      <c r="AJ88" s="5"/>
      <c r="AK88" s="5"/>
      <c r="AL88" s="5"/>
      <c r="AM88" s="5"/>
    </row>
    <row r="89" spans="1:40" s="1" customFormat="1" ht="32.25" customHeight="1">
      <c r="A89" s="394" t="s">
        <v>601</v>
      </c>
      <c r="B89" s="394"/>
      <c r="C89" s="394"/>
      <c r="D89" s="5"/>
      <c r="E89" s="29">
        <f t="shared" ref="E89:K89" si="36">0.6*E87+0.4*L87</f>
        <v>0</v>
      </c>
      <c r="F89" s="29">
        <f t="shared" si="36"/>
        <v>0</v>
      </c>
      <c r="G89" s="29">
        <f t="shared" si="36"/>
        <v>0</v>
      </c>
      <c r="H89" s="29">
        <f t="shared" si="36"/>
        <v>0</v>
      </c>
      <c r="I89" s="29">
        <f t="shared" si="36"/>
        <v>0</v>
      </c>
      <c r="J89" s="29">
        <f t="shared" si="36"/>
        <v>0</v>
      </c>
      <c r="K89" s="29">
        <f t="shared" si="36"/>
        <v>0</v>
      </c>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40" s="1" customFormat="1">
      <c r="A90" s="5"/>
      <c r="B90" s="5"/>
      <c r="C90" s="7"/>
      <c r="D90" s="5"/>
      <c r="E90" s="30">
        <f t="shared" ref="E90:K90" si="37">IF(((E89*100)/3)&gt;=80,3,IF(((E89*100)/3)&gt;=70,2,IF(((E89*100)/3)&gt;=60,1,0)))</f>
        <v>0</v>
      </c>
      <c r="F90" s="30">
        <f t="shared" si="37"/>
        <v>0</v>
      </c>
      <c r="G90" s="30">
        <f t="shared" si="37"/>
        <v>0</v>
      </c>
      <c r="H90" s="30">
        <f t="shared" si="37"/>
        <v>0</v>
      </c>
      <c r="I90" s="30">
        <f t="shared" si="37"/>
        <v>0</v>
      </c>
      <c r="J90" s="30">
        <f t="shared" si="37"/>
        <v>0</v>
      </c>
      <c r="K90" s="30">
        <f t="shared" si="37"/>
        <v>0</v>
      </c>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40">
      <c r="A91" s="13"/>
      <c r="B91" s="13"/>
      <c r="C91" s="31"/>
      <c r="D91" s="13"/>
      <c r="E91" s="32" t="str">
        <f t="shared" ref="E91:K91" si="38">IF(E90=0,"Z",IF(E90=1,"L",IF(E90=2,"M","H")))</f>
        <v>Z</v>
      </c>
      <c r="F91" s="32" t="str">
        <f t="shared" si="38"/>
        <v>Z</v>
      </c>
      <c r="G91" s="32" t="str">
        <f t="shared" si="38"/>
        <v>Z</v>
      </c>
      <c r="H91" s="32" t="str">
        <f t="shared" si="38"/>
        <v>Z</v>
      </c>
      <c r="I91" s="32" t="str">
        <f t="shared" si="38"/>
        <v>Z</v>
      </c>
      <c r="J91" s="32" t="str">
        <f t="shared" si="38"/>
        <v>Z</v>
      </c>
      <c r="K91" s="32" t="str">
        <f t="shared" si="38"/>
        <v>Z</v>
      </c>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row>
    <row r="92" spans="1:40" s="1" customFormat="1" ht="12.75" customHeight="1">
      <c r="A92" s="394" t="s">
        <v>602</v>
      </c>
      <c r="B92" s="394"/>
      <c r="C92" s="394"/>
      <c r="D92" s="5"/>
      <c r="E92" s="33">
        <f>SUM(E90:K90)/B103</f>
        <v>0</v>
      </c>
      <c r="F92" s="34">
        <f>IF(((E92*100)/3)&gt;=80,3,IF(((E92*100)/3)&gt;=70,2,IF(((E92*100)/3)&gt;=60,1,0)))</f>
        <v>0</v>
      </c>
      <c r="G92" s="35" t="str">
        <f>IF(F92=0,"Z",IF(F92=1,"L",IF(F92=2,"M","H")))</f>
        <v>Z</v>
      </c>
      <c r="H92" s="5"/>
      <c r="I92" s="5"/>
      <c r="J92" s="5"/>
      <c r="K92" s="5"/>
      <c r="L92" s="5"/>
      <c r="M92" s="5"/>
      <c r="N92" s="5"/>
      <c r="O92" s="5"/>
      <c r="P92" s="48"/>
      <c r="Q92" s="48"/>
      <c r="R92" s="48"/>
      <c r="S92" s="5"/>
      <c r="T92" s="5"/>
      <c r="U92" s="5"/>
      <c r="V92" s="5"/>
      <c r="W92" s="48"/>
      <c r="X92" s="48"/>
      <c r="Y92" s="48"/>
      <c r="Z92" s="5"/>
      <c r="AA92" s="5"/>
      <c r="AB92" s="5"/>
      <c r="AC92" s="5"/>
      <c r="AD92" s="48"/>
      <c r="AE92" s="48"/>
      <c r="AF92" s="48"/>
      <c r="AG92" s="5"/>
      <c r="AH92" s="5"/>
      <c r="AI92" s="5"/>
      <c r="AJ92" s="5"/>
      <c r="AK92" s="48"/>
      <c r="AL92" s="48"/>
      <c r="AM92" s="48"/>
    </row>
    <row r="93" spans="1:40" s="1" customFormat="1">
      <c r="A93" s="36"/>
      <c r="B93" s="36"/>
      <c r="C93" s="37"/>
      <c r="D93" s="38"/>
      <c r="E93" s="38"/>
      <c r="F93" s="38"/>
      <c r="G93" s="38"/>
      <c r="H93" s="38"/>
      <c r="I93" s="38"/>
      <c r="J93" s="38"/>
      <c r="K93" s="38"/>
      <c r="L93" s="38"/>
      <c r="M93" s="38"/>
      <c r="N93" s="38"/>
      <c r="O93" s="38"/>
      <c r="P93" s="38"/>
      <c r="Q93" s="49"/>
      <c r="R93" s="49"/>
      <c r="S93" s="38"/>
      <c r="T93" s="38"/>
      <c r="U93" s="38"/>
      <c r="V93" s="38"/>
      <c r="W93" s="38"/>
      <c r="X93" s="49"/>
      <c r="Y93" s="49"/>
      <c r="Z93" s="38"/>
      <c r="AA93" s="38"/>
      <c r="AB93" s="38"/>
      <c r="AC93" s="38"/>
      <c r="AD93" s="38"/>
      <c r="AE93" s="49"/>
      <c r="AF93" s="49"/>
      <c r="AG93" s="38"/>
      <c r="AH93" s="38"/>
      <c r="AI93" s="38"/>
      <c r="AJ93" s="38"/>
      <c r="AK93" s="38"/>
      <c r="AL93" s="49"/>
      <c r="AM93" s="49"/>
    </row>
    <row r="94" spans="1:40" s="1" customFormat="1" ht="17.100000000000001" customHeight="1">
      <c r="C94" s="39"/>
      <c r="Q94" s="50"/>
      <c r="R94" s="50"/>
      <c r="X94" s="50"/>
      <c r="Y94" s="50"/>
      <c r="AE94" s="50"/>
      <c r="AF94" s="50"/>
      <c r="AL94" s="50"/>
      <c r="AM94" s="50"/>
    </row>
    <row r="95" spans="1:40" ht="17.100000000000001" customHeight="1">
      <c r="B95" s="40" t="s">
        <v>603</v>
      </c>
      <c r="C95" s="1" t="s">
        <v>604</v>
      </c>
      <c r="D95" s="1" t="s">
        <v>506</v>
      </c>
      <c r="E95" s="1" t="s">
        <v>605</v>
      </c>
      <c r="F95" s="1" t="s">
        <v>606</v>
      </c>
      <c r="G95" s="1"/>
      <c r="H95" s="1"/>
      <c r="I95" s="1"/>
      <c r="J95" s="1"/>
      <c r="K95" s="1"/>
      <c r="L95" s="1"/>
      <c r="M95" s="1"/>
      <c r="N95" s="1"/>
      <c r="O95" s="1"/>
      <c r="P95" s="1"/>
      <c r="Q95" s="50"/>
      <c r="R95" s="50"/>
      <c r="S95" s="1"/>
      <c r="T95" s="1"/>
      <c r="U95" s="1"/>
      <c r="V95" s="1"/>
      <c r="W95" s="1"/>
      <c r="X95" s="50"/>
      <c r="Y95" s="50"/>
      <c r="Z95" s="1"/>
      <c r="AA95" s="1"/>
      <c r="AB95" s="1"/>
      <c r="AC95" s="1"/>
      <c r="AD95" s="1"/>
      <c r="AE95" s="50"/>
      <c r="AF95" s="50"/>
      <c r="AG95" s="1"/>
      <c r="AH95" s="1"/>
      <c r="AI95" s="1"/>
      <c r="AJ95" s="1"/>
      <c r="AK95" s="1"/>
      <c r="AL95" s="50"/>
      <c r="AM95" s="50"/>
    </row>
    <row r="96" spans="1:40" ht="28.5" customHeight="1">
      <c r="B96" s="41" t="s">
        <v>607</v>
      </c>
      <c r="C96" s="42"/>
      <c r="D96" s="43"/>
      <c r="E96" s="1"/>
      <c r="F96" s="1"/>
      <c r="G96" s="1"/>
      <c r="H96" s="1"/>
      <c r="I96" s="1"/>
      <c r="J96" s="1"/>
      <c r="K96" s="1"/>
      <c r="L96" s="1"/>
      <c r="M96" s="1"/>
      <c r="N96" s="1"/>
      <c r="O96" s="1"/>
      <c r="P96" s="1"/>
      <c r="S96" s="1"/>
      <c r="T96" s="1"/>
      <c r="U96" s="1"/>
      <c r="V96" s="1"/>
      <c r="W96" s="1"/>
      <c r="Z96" s="1"/>
      <c r="AA96" s="1"/>
      <c r="AB96" s="1"/>
      <c r="AC96" s="1"/>
      <c r="AD96" s="1"/>
      <c r="AG96" s="1"/>
      <c r="AH96" s="1"/>
      <c r="AI96" s="1"/>
      <c r="AJ96" s="1"/>
      <c r="AK96" s="1"/>
    </row>
    <row r="97" spans="1:4" ht="14.25">
      <c r="B97" s="41" t="s">
        <v>608</v>
      </c>
      <c r="C97" s="44"/>
      <c r="D97" s="45"/>
    </row>
    <row r="98" spans="1:4" ht="14.25">
      <c r="B98" s="41" t="s">
        <v>609</v>
      </c>
      <c r="C98" s="44"/>
      <c r="D98" s="45"/>
    </row>
    <row r="99" spans="1:4" ht="14.25">
      <c r="B99" s="41" t="s">
        <v>610</v>
      </c>
      <c r="C99" s="44"/>
      <c r="D99" s="45"/>
    </row>
    <row r="100" spans="1:4" ht="14.25">
      <c r="B100" s="41" t="s">
        <v>611</v>
      </c>
      <c r="C100" s="44"/>
      <c r="D100" s="45"/>
    </row>
    <row r="101" spans="1:4" ht="14.25">
      <c r="B101" s="41" t="s">
        <v>612</v>
      </c>
      <c r="C101" s="44"/>
      <c r="D101" s="45"/>
    </row>
    <row r="102" spans="1:4" ht="14.25">
      <c r="B102" s="41" t="s">
        <v>613</v>
      </c>
      <c r="C102" s="44"/>
      <c r="D102" s="45"/>
    </row>
    <row r="103" spans="1:4">
      <c r="A103" s="2" t="s">
        <v>57</v>
      </c>
      <c r="B103" s="46">
        <v>7</v>
      </c>
      <c r="D103" s="47">
        <f>SUM(D96:D102)</f>
        <v>0</v>
      </c>
    </row>
  </sheetData>
  <sheetProtection selectLockedCells="1" selectUnlockedCells="1"/>
  <mergeCells count="20">
    <mergeCell ref="A1:R1"/>
    <mergeCell ref="A2:R2"/>
    <mergeCell ref="A3:B3"/>
    <mergeCell ref="A4:B4"/>
    <mergeCell ref="A5:B5"/>
    <mergeCell ref="A6:B6"/>
    <mergeCell ref="A7:R7"/>
    <mergeCell ref="E8:K8"/>
    <mergeCell ref="L8:R8"/>
    <mergeCell ref="S8:Y8"/>
    <mergeCell ref="Z8:AF8"/>
    <mergeCell ref="AG8:AM8"/>
    <mergeCell ref="A83:C83"/>
    <mergeCell ref="A84:C84"/>
    <mergeCell ref="A85:C85"/>
    <mergeCell ref="A86:C86"/>
    <mergeCell ref="A87:C87"/>
    <mergeCell ref="A88:C88"/>
    <mergeCell ref="A89:C89"/>
    <mergeCell ref="A92:C92"/>
  </mergeCells>
  <dataValidations count="2">
    <dataValidation errorStyle="warning" allowBlank="1" sqref="AN7:IV7 D8:IV8 A88:XFD88 A89 D89:IV89 A92 D92:IV92 A93:XFD103 A90:XFD91 D83:IV87 A1:XFD6 A9:XFD82"/>
    <dataValidation allowBlank="1" sqref="A83:A87"/>
  </dataValidations>
  <pageMargins left="0.78749999999999998" right="0.78749999999999998" top="1.05277777777778" bottom="1.05277777777778" header="0.78749999999999998" footer="0.78749999999999998"/>
  <pageSetup paperSize="9" firstPageNumber="0" orientation="portrait" useFirstPageNumber="1"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37"/>
  <sheetViews>
    <sheetView workbookViewId="0">
      <selection activeCell="C9" sqref="C9"/>
    </sheetView>
  </sheetViews>
  <sheetFormatPr defaultColWidth="9" defaultRowHeight="12.75"/>
  <cols>
    <col min="1" max="1" width="18.85546875" style="269" customWidth="1"/>
    <col min="2" max="2" width="19.5703125" customWidth="1"/>
    <col min="3" max="3" width="17.140625" customWidth="1"/>
    <col min="4" max="4" width="21.85546875" customWidth="1"/>
    <col min="5" max="5" width="16.42578125" customWidth="1"/>
    <col min="6" max="6" width="16.85546875" customWidth="1"/>
  </cols>
  <sheetData>
    <row r="1" spans="1:6" ht="44.25" customHeight="1">
      <c r="A1" s="318" t="s">
        <v>74</v>
      </c>
      <c r="B1" s="319"/>
      <c r="C1" s="319"/>
      <c r="D1" s="319"/>
      <c r="E1" s="319"/>
      <c r="F1" s="319"/>
    </row>
    <row r="2" spans="1:6" ht="32.25" customHeight="1">
      <c r="A2" s="319"/>
      <c r="B2" s="319"/>
      <c r="C2" s="319"/>
      <c r="D2" s="319"/>
      <c r="E2" s="319"/>
      <c r="F2" s="319"/>
    </row>
    <row r="3" spans="1:6" s="269" customFormat="1" ht="21" customHeight="1">
      <c r="A3" s="270" t="s">
        <v>75</v>
      </c>
      <c r="B3" s="270" t="s">
        <v>76</v>
      </c>
      <c r="C3" s="270" t="s">
        <v>77</v>
      </c>
      <c r="D3" s="270" t="s">
        <v>78</v>
      </c>
      <c r="E3" s="270" t="s">
        <v>79</v>
      </c>
      <c r="F3" s="270" t="s">
        <v>80</v>
      </c>
    </row>
    <row r="4" spans="1:6">
      <c r="A4" s="271" t="s">
        <v>81</v>
      </c>
      <c r="B4" s="272" t="s">
        <v>82</v>
      </c>
      <c r="C4" s="273" t="s">
        <v>83</v>
      </c>
      <c r="D4" s="274" t="s">
        <v>84</v>
      </c>
      <c r="E4" s="269" t="s">
        <v>85</v>
      </c>
      <c r="F4" s="269" t="s">
        <v>86</v>
      </c>
    </row>
    <row r="5" spans="1:6">
      <c r="A5" s="271" t="s">
        <v>87</v>
      </c>
      <c r="B5" s="272" t="s">
        <v>88</v>
      </c>
      <c r="C5" s="273" t="s">
        <v>89</v>
      </c>
      <c r="D5" s="274" t="s">
        <v>90</v>
      </c>
      <c r="E5" s="269" t="s">
        <v>91</v>
      </c>
      <c r="F5" s="269" t="s">
        <v>89</v>
      </c>
    </row>
    <row r="6" spans="1:6">
      <c r="A6" s="271" t="s">
        <v>92</v>
      </c>
      <c r="B6" s="272" t="s">
        <v>93</v>
      </c>
      <c r="C6" s="273" t="s">
        <v>81</v>
      </c>
      <c r="D6" s="274" t="s">
        <v>94</v>
      </c>
      <c r="E6" s="269" t="s">
        <v>95</v>
      </c>
      <c r="F6" s="269" t="s">
        <v>96</v>
      </c>
    </row>
    <row r="7" spans="1:6">
      <c r="A7" s="271" t="s">
        <v>97</v>
      </c>
      <c r="B7" s="272" t="s">
        <v>98</v>
      </c>
      <c r="C7" s="273" t="s">
        <v>99</v>
      </c>
      <c r="D7" s="274" t="s">
        <v>82</v>
      </c>
      <c r="E7" s="269" t="s">
        <v>100</v>
      </c>
      <c r="F7" s="269" t="s">
        <v>81</v>
      </c>
    </row>
    <row r="8" spans="1:6">
      <c r="A8" s="271" t="s">
        <v>101</v>
      </c>
      <c r="B8" s="272" t="s">
        <v>102</v>
      </c>
      <c r="C8" s="273" t="s">
        <v>103</v>
      </c>
      <c r="D8" s="274" t="s">
        <v>88</v>
      </c>
      <c r="E8" s="269" t="s">
        <v>81</v>
      </c>
      <c r="F8" s="269" t="s">
        <v>104</v>
      </c>
    </row>
    <row r="9" spans="1:6">
      <c r="A9" s="271" t="s">
        <v>105</v>
      </c>
      <c r="B9" s="272" t="s">
        <v>106</v>
      </c>
      <c r="C9" s="273" t="s">
        <v>107</v>
      </c>
      <c r="D9" s="274" t="s">
        <v>108</v>
      </c>
      <c r="E9" s="269" t="s">
        <v>88</v>
      </c>
      <c r="F9" s="269" t="s">
        <v>109</v>
      </c>
    </row>
    <row r="10" spans="1:6">
      <c r="A10" s="271" t="s">
        <v>110</v>
      </c>
      <c r="B10" s="272" t="s">
        <v>111</v>
      </c>
      <c r="C10" s="273" t="s">
        <v>112</v>
      </c>
      <c r="D10" s="274" t="s">
        <v>93</v>
      </c>
      <c r="E10" s="269" t="s">
        <v>113</v>
      </c>
      <c r="F10" s="269" t="s">
        <v>114</v>
      </c>
    </row>
    <row r="11" spans="1:6">
      <c r="A11" s="271" t="s">
        <v>115</v>
      </c>
      <c r="B11" s="272" t="s">
        <v>116</v>
      </c>
      <c r="C11" s="273" t="s">
        <v>117</v>
      </c>
      <c r="D11" s="274" t="s">
        <v>118</v>
      </c>
      <c r="E11" s="269" t="s">
        <v>119</v>
      </c>
      <c r="F11" s="269" t="s">
        <v>99</v>
      </c>
    </row>
    <row r="12" spans="1:6">
      <c r="A12" s="271" t="s">
        <v>120</v>
      </c>
      <c r="B12" s="272" t="s">
        <v>121</v>
      </c>
      <c r="C12" s="273" t="s">
        <v>122</v>
      </c>
      <c r="D12" s="274" t="s">
        <v>123</v>
      </c>
      <c r="E12" s="269" t="s">
        <v>124</v>
      </c>
      <c r="F12" s="269" t="s">
        <v>125</v>
      </c>
    </row>
    <row r="13" spans="1:6">
      <c r="A13" s="271" t="s">
        <v>126</v>
      </c>
      <c r="B13" s="272" t="s">
        <v>127</v>
      </c>
      <c r="C13" s="273" t="s">
        <v>128</v>
      </c>
      <c r="D13" s="274" t="s">
        <v>129</v>
      </c>
      <c r="E13" s="269" t="s">
        <v>130</v>
      </c>
      <c r="F13" s="269" t="s">
        <v>131</v>
      </c>
    </row>
    <row r="14" spans="1:6">
      <c r="A14" s="271" t="s">
        <v>132</v>
      </c>
      <c r="B14" s="272" t="s">
        <v>132</v>
      </c>
      <c r="C14" s="273" t="s">
        <v>133</v>
      </c>
      <c r="D14" s="274" t="s">
        <v>134</v>
      </c>
      <c r="E14" s="269" t="s">
        <v>135</v>
      </c>
      <c r="F14" s="269" t="s">
        <v>136</v>
      </c>
    </row>
    <row r="15" spans="1:6">
      <c r="A15" s="271" t="s">
        <v>137</v>
      </c>
      <c r="B15" s="272" t="s">
        <v>138</v>
      </c>
      <c r="C15" s="273" t="s">
        <v>139</v>
      </c>
      <c r="D15" s="274" t="s">
        <v>140</v>
      </c>
      <c r="E15" s="269" t="s">
        <v>141</v>
      </c>
      <c r="F15" s="269" t="s">
        <v>103</v>
      </c>
    </row>
    <row r="16" spans="1:6">
      <c r="A16" s="271" t="s">
        <v>142</v>
      </c>
      <c r="B16" s="272" t="s">
        <v>142</v>
      </c>
      <c r="C16" s="273" t="s">
        <v>143</v>
      </c>
      <c r="D16" s="274" t="s">
        <v>144</v>
      </c>
      <c r="E16" s="269" t="s">
        <v>145</v>
      </c>
      <c r="F16" s="269" t="s">
        <v>146</v>
      </c>
    </row>
    <row r="17" spans="1:6">
      <c r="A17" s="271" t="s">
        <v>147</v>
      </c>
      <c r="B17" s="272" t="s">
        <v>148</v>
      </c>
      <c r="C17" s="273" t="s">
        <v>137</v>
      </c>
      <c r="D17" s="274" t="s">
        <v>149</v>
      </c>
      <c r="E17" s="269" t="s">
        <v>150</v>
      </c>
      <c r="F17" s="269" t="s">
        <v>151</v>
      </c>
    </row>
    <row r="18" spans="1:6">
      <c r="A18" s="271" t="s">
        <v>152</v>
      </c>
      <c r="B18" s="272" t="s">
        <v>153</v>
      </c>
      <c r="C18" s="273" t="s">
        <v>154</v>
      </c>
      <c r="D18" s="274" t="s">
        <v>155</v>
      </c>
      <c r="E18" s="269" t="s">
        <v>156</v>
      </c>
      <c r="F18" s="269" t="s">
        <v>156</v>
      </c>
    </row>
    <row r="19" spans="1:6">
      <c r="A19" s="271" t="s">
        <v>157</v>
      </c>
      <c r="C19" s="273" t="s">
        <v>158</v>
      </c>
      <c r="D19" s="274" t="s">
        <v>105</v>
      </c>
      <c r="E19" s="269" t="s">
        <v>159</v>
      </c>
      <c r="F19" s="269" t="s">
        <v>160</v>
      </c>
    </row>
    <row r="20" spans="1:6">
      <c r="A20" s="271" t="s">
        <v>161</v>
      </c>
      <c r="D20" s="274" t="s">
        <v>162</v>
      </c>
      <c r="E20" s="269" t="s">
        <v>102</v>
      </c>
      <c r="F20" s="269" t="s">
        <v>163</v>
      </c>
    </row>
    <row r="21" spans="1:6">
      <c r="A21" s="271" t="s">
        <v>164</v>
      </c>
      <c r="D21" s="274" t="s">
        <v>165</v>
      </c>
      <c r="E21" s="269" t="s">
        <v>166</v>
      </c>
      <c r="F21" s="269" t="s">
        <v>167</v>
      </c>
    </row>
    <row r="22" spans="1:6">
      <c r="A22" s="271" t="s">
        <v>168</v>
      </c>
      <c r="D22" s="274" t="s">
        <v>169</v>
      </c>
      <c r="E22" s="269" t="s">
        <v>170</v>
      </c>
      <c r="F22" s="269" t="s">
        <v>171</v>
      </c>
    </row>
    <row r="23" spans="1:6">
      <c r="A23" s="271" t="s">
        <v>172</v>
      </c>
      <c r="D23" s="274" t="s">
        <v>173</v>
      </c>
      <c r="E23" s="269" t="s">
        <v>121</v>
      </c>
      <c r="F23" s="269" t="s">
        <v>174</v>
      </c>
    </row>
    <row r="24" spans="1:6">
      <c r="A24" s="271" t="s">
        <v>175</v>
      </c>
      <c r="D24" s="274" t="s">
        <v>176</v>
      </c>
      <c r="E24" s="269" t="s">
        <v>177</v>
      </c>
      <c r="F24" s="269" t="s">
        <v>178</v>
      </c>
    </row>
    <row r="25" spans="1:6">
      <c r="D25" s="274" t="s">
        <v>179</v>
      </c>
      <c r="E25" s="269" t="s">
        <v>180</v>
      </c>
      <c r="F25" s="269" t="s">
        <v>181</v>
      </c>
    </row>
    <row r="26" spans="1:6">
      <c r="D26" s="274" t="s">
        <v>182</v>
      </c>
      <c r="E26" s="269" t="s">
        <v>183</v>
      </c>
      <c r="F26" s="269" t="s">
        <v>184</v>
      </c>
    </row>
    <row r="27" spans="1:6">
      <c r="E27" s="269" t="s">
        <v>185</v>
      </c>
      <c r="F27" s="269" t="s">
        <v>186</v>
      </c>
    </row>
    <row r="28" spans="1:6">
      <c r="E28" s="269" t="s">
        <v>187</v>
      </c>
      <c r="F28" s="269" t="s">
        <v>188</v>
      </c>
    </row>
    <row r="29" spans="1:6">
      <c r="E29" s="269" t="s">
        <v>189</v>
      </c>
      <c r="F29" s="269" t="s">
        <v>190</v>
      </c>
    </row>
    <row r="30" spans="1:6">
      <c r="E30" s="269" t="s">
        <v>191</v>
      </c>
      <c r="F30" s="269" t="s">
        <v>143</v>
      </c>
    </row>
    <row r="31" spans="1:6">
      <c r="E31" s="269" t="s">
        <v>192</v>
      </c>
      <c r="F31" s="269" t="s">
        <v>193</v>
      </c>
    </row>
    <row r="32" spans="1:6">
      <c r="E32" s="269" t="s">
        <v>194</v>
      </c>
      <c r="F32" s="269" t="s">
        <v>195</v>
      </c>
    </row>
    <row r="33" spans="5:6">
      <c r="E33" s="269" t="s">
        <v>196</v>
      </c>
      <c r="F33" s="269" t="s">
        <v>197</v>
      </c>
    </row>
    <row r="34" spans="5:6">
      <c r="E34" s="269" t="s">
        <v>198</v>
      </c>
      <c r="F34" s="269" t="s">
        <v>154</v>
      </c>
    </row>
    <row r="35" spans="5:6">
      <c r="E35" s="269" t="s">
        <v>137</v>
      </c>
      <c r="F35" s="269" t="s">
        <v>199</v>
      </c>
    </row>
    <row r="36" spans="5:6">
      <c r="E36" s="269" t="s">
        <v>200</v>
      </c>
      <c r="F36" s="269" t="s">
        <v>201</v>
      </c>
    </row>
    <row r="37" spans="5:6">
      <c r="E37" s="269" t="s">
        <v>202</v>
      </c>
      <c r="F37" s="269" t="s">
        <v>203</v>
      </c>
    </row>
  </sheetData>
  <mergeCells count="1">
    <mergeCell ref="A1:F2"/>
  </mergeCells>
  <pageMargins left="0.7" right="0.7" top="0.75" bottom="0.75" header="0.3" footer="0.3"/>
  <pageSetup orientation="portrait" horizontalDpi="300"/>
</worksheet>
</file>

<file path=xl/worksheets/sheet4.xml><?xml version="1.0" encoding="utf-8"?>
<worksheet xmlns="http://schemas.openxmlformats.org/spreadsheetml/2006/main" xmlns:r="http://schemas.openxmlformats.org/officeDocument/2006/relationships">
  <dimension ref="A1:M50"/>
  <sheetViews>
    <sheetView view="pageLayout" topLeftCell="A21" workbookViewId="0">
      <selection activeCell="D38" sqref="D38"/>
    </sheetView>
  </sheetViews>
  <sheetFormatPr defaultColWidth="11.5703125" defaultRowHeight="12.75"/>
  <cols>
    <col min="1" max="1" width="10.7109375" style="2" customWidth="1"/>
    <col min="2" max="2" width="13.5703125" style="2" customWidth="1"/>
    <col min="3" max="3" width="17.7109375" style="3" customWidth="1"/>
    <col min="4" max="4" width="8.5703125" style="2" customWidth="1"/>
    <col min="5" max="5" width="6.85546875" style="2" customWidth="1"/>
    <col min="6" max="6" width="8.5703125" style="2" customWidth="1"/>
    <col min="7" max="7" width="5.28515625" style="2" customWidth="1"/>
    <col min="8" max="8" width="7.140625" style="2" customWidth="1"/>
    <col min="9" max="9" width="9.85546875" style="1" customWidth="1"/>
    <col min="10" max="11" width="7" style="2" customWidth="1"/>
    <col min="12" max="12" width="9.42578125" style="2" customWidth="1"/>
    <col min="13" max="13" width="13.140625" style="2" customWidth="1"/>
    <col min="14" max="16384" width="11.5703125" style="2"/>
  </cols>
  <sheetData>
    <row r="1" spans="1:13" s="1" customFormat="1" ht="17.25" customHeight="1">
      <c r="A1" s="344" t="s">
        <v>204</v>
      </c>
      <c r="B1" s="344"/>
      <c r="C1" s="344"/>
      <c r="D1" s="344"/>
      <c r="E1" s="344"/>
      <c r="F1" s="344"/>
      <c r="G1" s="344"/>
      <c r="H1" s="344"/>
      <c r="I1" s="344"/>
      <c r="J1" s="344"/>
      <c r="K1" s="344"/>
      <c r="L1" s="344"/>
      <c r="M1" s="344"/>
    </row>
    <row r="2" spans="1:13" s="1" customFormat="1" ht="17.100000000000001" customHeight="1">
      <c r="A2" s="345" t="s">
        <v>205</v>
      </c>
      <c r="B2" s="345"/>
      <c r="C2" s="345"/>
      <c r="D2" s="345"/>
      <c r="E2" s="345"/>
      <c r="F2" s="345"/>
      <c r="G2" s="345"/>
      <c r="H2" s="345"/>
      <c r="I2" s="345"/>
      <c r="J2" s="345"/>
      <c r="K2" s="345"/>
      <c r="L2" s="345"/>
      <c r="M2" s="345"/>
    </row>
    <row r="3" spans="1:13" s="1" customFormat="1" ht="17.100000000000001" customHeight="1">
      <c r="A3" s="346" t="s">
        <v>206</v>
      </c>
      <c r="B3" s="346"/>
      <c r="C3" s="346"/>
      <c r="D3" s="346"/>
      <c r="E3" s="346"/>
      <c r="F3" s="346"/>
      <c r="G3" s="346"/>
      <c r="H3" s="346"/>
      <c r="I3" s="346"/>
      <c r="J3" s="346"/>
      <c r="K3" s="346"/>
      <c r="L3" s="346"/>
      <c r="M3" s="346"/>
    </row>
    <row r="4" spans="1:13" s="1" customFormat="1" ht="17.100000000000001" customHeight="1">
      <c r="A4" s="347" t="str">
        <f>"Semester: "&amp;'STUDENT-LIST'!E8</f>
        <v>Semester: 1</v>
      </c>
      <c r="B4" s="347"/>
      <c r="C4" s="347"/>
      <c r="D4" s="341"/>
      <c r="E4" s="341"/>
      <c r="F4" s="341"/>
      <c r="G4" s="341"/>
      <c r="H4" s="341"/>
      <c r="I4" s="341"/>
      <c r="J4" s="341"/>
      <c r="K4" s="341"/>
      <c r="L4" s="341"/>
      <c r="M4" s="341"/>
    </row>
    <row r="5" spans="1:13" s="1" customFormat="1" ht="17.100000000000001" customHeight="1">
      <c r="A5" s="347" t="s">
        <v>207</v>
      </c>
      <c r="B5" s="347"/>
      <c r="C5" s="347"/>
      <c r="D5" s="341"/>
      <c r="E5" s="341"/>
      <c r="F5" s="341"/>
      <c r="G5" s="341"/>
      <c r="H5" s="341"/>
      <c r="I5" s="341"/>
      <c r="J5" s="341"/>
      <c r="K5" s="341"/>
      <c r="L5" s="341"/>
      <c r="M5" s="341"/>
    </row>
    <row r="6" spans="1:13" s="1" customFormat="1" ht="27" customHeight="1">
      <c r="A6" s="338" t="str">
        <f>"Course Name with Course Code: "&amp;'STUDENT-LIST'!E13</f>
        <v>Course Name with Course Code: FUNDAMENTALS OF COMPUTERS</v>
      </c>
      <c r="B6" s="339"/>
      <c r="C6" s="339"/>
      <c r="D6" s="339"/>
      <c r="E6" s="339"/>
      <c r="F6" s="339"/>
      <c r="G6" s="339"/>
      <c r="H6" s="339"/>
      <c r="I6" s="339"/>
      <c r="J6" s="339"/>
      <c r="K6" s="339"/>
      <c r="L6" s="339"/>
      <c r="M6" s="339"/>
    </row>
    <row r="7" spans="1:13" s="1" customFormat="1" ht="17.100000000000001" customHeight="1">
      <c r="A7" s="340" t="str">
        <f>"Program Name: "&amp;'STUDENT-LIST'!E4</f>
        <v>Program Name: COMPUTER SCIENCE</v>
      </c>
      <c r="B7" s="340"/>
      <c r="C7" s="340"/>
      <c r="D7" s="341"/>
      <c r="E7" s="341"/>
      <c r="F7" s="341"/>
      <c r="G7" s="341"/>
      <c r="H7" s="341"/>
      <c r="I7" s="341"/>
      <c r="J7" s="341"/>
      <c r="K7" s="341"/>
      <c r="L7" s="341"/>
      <c r="M7" s="341"/>
    </row>
    <row r="8" spans="1:13" s="1" customFormat="1" ht="33" customHeight="1">
      <c r="A8" s="238" t="s">
        <v>208</v>
      </c>
      <c r="B8" s="238"/>
      <c r="C8" s="245">
        <v>25</v>
      </c>
      <c r="D8" s="245"/>
      <c r="E8" s="245"/>
      <c r="F8" s="245"/>
      <c r="G8" s="245"/>
      <c r="H8" s="245"/>
      <c r="I8" s="245"/>
      <c r="J8" s="245"/>
      <c r="K8" s="245"/>
      <c r="L8" s="245"/>
      <c r="M8" s="245"/>
    </row>
    <row r="9" spans="1:13" s="1" customFormat="1" ht="51" customHeight="1">
      <c r="A9" s="342" t="s">
        <v>209</v>
      </c>
      <c r="B9" s="342"/>
      <c r="C9" s="236"/>
      <c r="D9" s="343" t="s">
        <v>210</v>
      </c>
      <c r="E9" s="343"/>
      <c r="F9" s="343"/>
      <c r="G9" s="343" t="s">
        <v>211</v>
      </c>
      <c r="H9" s="343"/>
      <c r="I9" s="343"/>
      <c r="J9" s="343" t="s">
        <v>212</v>
      </c>
      <c r="K9" s="343"/>
      <c r="L9" s="343"/>
      <c r="M9" s="253" t="s">
        <v>213</v>
      </c>
    </row>
    <row r="10" spans="1:13" s="1" customFormat="1" ht="30.75" customHeight="1">
      <c r="A10" s="236" t="s">
        <v>0</v>
      </c>
      <c r="B10" s="236" t="s">
        <v>214</v>
      </c>
      <c r="C10" s="236" t="s">
        <v>215</v>
      </c>
      <c r="D10" s="236" t="s">
        <v>216</v>
      </c>
      <c r="E10" s="236" t="s">
        <v>217</v>
      </c>
      <c r="F10" s="236" t="s">
        <v>56</v>
      </c>
      <c r="G10" s="236" t="s">
        <v>217</v>
      </c>
      <c r="H10" s="236" t="s">
        <v>218</v>
      </c>
      <c r="I10" s="236" t="s">
        <v>56</v>
      </c>
      <c r="J10" s="236" t="s">
        <v>219</v>
      </c>
      <c r="K10" s="236" t="s">
        <v>220</v>
      </c>
      <c r="L10" s="236" t="s">
        <v>56</v>
      </c>
      <c r="M10" s="236" t="s">
        <v>221</v>
      </c>
    </row>
    <row r="11" spans="1:13" s="1" customFormat="1" ht="31.5">
      <c r="A11" s="236" t="s">
        <v>222</v>
      </c>
      <c r="B11" s="236" t="s">
        <v>222</v>
      </c>
      <c r="C11" s="236" t="s">
        <v>223</v>
      </c>
      <c r="D11" s="236">
        <v>20</v>
      </c>
      <c r="E11" s="236">
        <v>10</v>
      </c>
      <c r="F11" s="236">
        <v>30</v>
      </c>
      <c r="G11" s="236">
        <v>11</v>
      </c>
      <c r="H11" s="236">
        <v>19</v>
      </c>
      <c r="I11" s="236">
        <f>SUM(G11:H11)</f>
        <v>30</v>
      </c>
      <c r="J11" s="236">
        <v>15</v>
      </c>
      <c r="K11" s="236">
        <v>15</v>
      </c>
      <c r="L11" s="236">
        <f>SUM(J11:K11)</f>
        <v>30</v>
      </c>
      <c r="M11" s="236">
        <v>30</v>
      </c>
    </row>
    <row r="12" spans="1:13" s="1" customFormat="1" ht="31.5">
      <c r="A12" s="236" t="s">
        <v>222</v>
      </c>
      <c r="B12" s="236" t="s">
        <v>222</v>
      </c>
      <c r="C12" s="236" t="s">
        <v>224</v>
      </c>
      <c r="D12" s="236">
        <f>0.6*D11</f>
        <v>12</v>
      </c>
      <c r="E12" s="236">
        <f t="shared" ref="E12:M12" si="0">0.6*E11</f>
        <v>6</v>
      </c>
      <c r="F12" s="236">
        <f t="shared" si="0"/>
        <v>18</v>
      </c>
      <c r="G12" s="236">
        <f t="shared" si="0"/>
        <v>6.6</v>
      </c>
      <c r="H12" s="236">
        <f t="shared" si="0"/>
        <v>11.4</v>
      </c>
      <c r="I12" s="236">
        <f t="shared" si="0"/>
        <v>18</v>
      </c>
      <c r="J12" s="236">
        <f t="shared" si="0"/>
        <v>9</v>
      </c>
      <c r="K12" s="236">
        <f t="shared" si="0"/>
        <v>9</v>
      </c>
      <c r="L12" s="236">
        <f t="shared" si="0"/>
        <v>18</v>
      </c>
      <c r="M12" s="236">
        <f t="shared" si="0"/>
        <v>18</v>
      </c>
    </row>
    <row r="13" spans="1:13" ht="19.7" customHeight="1">
      <c r="A13" s="254">
        <v>1</v>
      </c>
      <c r="B13" s="221" t="s">
        <v>225</v>
      </c>
      <c r="C13" s="221" t="s">
        <v>226</v>
      </c>
      <c r="D13" s="222">
        <v>2</v>
      </c>
      <c r="E13" s="222">
        <v>1</v>
      </c>
      <c r="F13" s="222">
        <f t="shared" ref="F13:F37" si="1">SUM(D13:E13)</f>
        <v>3</v>
      </c>
      <c r="G13" s="255">
        <v>7</v>
      </c>
      <c r="H13" s="255">
        <v>7</v>
      </c>
      <c r="I13" s="222">
        <f>SUM(G13:H13)</f>
        <v>14</v>
      </c>
      <c r="J13" s="264">
        <v>6</v>
      </c>
      <c r="K13" s="264">
        <v>4</v>
      </c>
      <c r="L13" s="264">
        <f>SUM(J13:K13)</f>
        <v>10</v>
      </c>
      <c r="M13" s="222">
        <f>CEILING(SUM(F13,I13,L13)/3,1)</f>
        <v>9</v>
      </c>
    </row>
    <row r="14" spans="1:13" ht="19.7" customHeight="1">
      <c r="A14" s="142">
        <v>2</v>
      </c>
      <c r="B14" s="221" t="s">
        <v>227</v>
      </c>
      <c r="C14" s="223" t="s">
        <v>228</v>
      </c>
      <c r="D14" s="256">
        <v>4</v>
      </c>
      <c r="E14" s="256">
        <v>1</v>
      </c>
      <c r="F14" s="222">
        <f t="shared" si="1"/>
        <v>5</v>
      </c>
      <c r="G14" s="257">
        <v>2</v>
      </c>
      <c r="H14" s="257">
        <v>3</v>
      </c>
      <c r="I14" s="222">
        <f>SUM(G14:H14)</f>
        <v>5</v>
      </c>
      <c r="J14" s="265">
        <v>11</v>
      </c>
      <c r="K14" s="265">
        <v>8</v>
      </c>
      <c r="L14" s="264">
        <f t="shared" ref="L14:L37" si="2">SUM(J14:K14)</f>
        <v>19</v>
      </c>
      <c r="M14" s="222">
        <f t="shared" ref="M14:M37" si="3">CEILING(SUM(F14,I14,L14)/3,1)</f>
        <v>10</v>
      </c>
    </row>
    <row r="15" spans="1:13" ht="19.7" customHeight="1">
      <c r="A15" s="142">
        <v>3</v>
      </c>
      <c r="B15" s="221" t="s">
        <v>229</v>
      </c>
      <c r="C15" s="223" t="s">
        <v>230</v>
      </c>
      <c r="D15" s="256">
        <v>4</v>
      </c>
      <c r="E15" s="256">
        <v>1</v>
      </c>
      <c r="F15" s="222">
        <f t="shared" si="1"/>
        <v>5</v>
      </c>
      <c r="G15" s="257">
        <v>6</v>
      </c>
      <c r="H15" s="257">
        <v>9</v>
      </c>
      <c r="I15" s="222">
        <f>SUM(G15:H15)</f>
        <v>15</v>
      </c>
      <c r="J15" s="265">
        <v>7</v>
      </c>
      <c r="K15" s="265">
        <v>7</v>
      </c>
      <c r="L15" s="264">
        <f t="shared" si="2"/>
        <v>14</v>
      </c>
      <c r="M15" s="222">
        <f t="shared" si="3"/>
        <v>12</v>
      </c>
    </row>
    <row r="16" spans="1:13" s="226" customFormat="1" ht="19.7" customHeight="1">
      <c r="A16" s="258">
        <v>4</v>
      </c>
      <c r="B16" s="224" t="s">
        <v>231</v>
      </c>
      <c r="C16" s="225" t="s">
        <v>232</v>
      </c>
      <c r="D16" s="226">
        <v>0</v>
      </c>
      <c r="E16" s="226">
        <v>0</v>
      </c>
      <c r="F16" s="226">
        <v>0</v>
      </c>
      <c r="G16" s="226">
        <v>0</v>
      </c>
      <c r="H16" s="226">
        <v>0</v>
      </c>
      <c r="I16" s="220">
        <v>0</v>
      </c>
      <c r="J16" s="226">
        <v>0</v>
      </c>
      <c r="K16" s="226">
        <v>0</v>
      </c>
      <c r="L16" s="226">
        <v>0</v>
      </c>
      <c r="M16" s="226">
        <v>0</v>
      </c>
    </row>
    <row r="17" spans="1:13" ht="19.7" customHeight="1">
      <c r="A17" s="142">
        <v>5</v>
      </c>
      <c r="B17" s="221" t="s">
        <v>233</v>
      </c>
      <c r="C17" s="223" t="s">
        <v>234</v>
      </c>
      <c r="D17" s="256">
        <v>6</v>
      </c>
      <c r="E17" s="256">
        <v>0</v>
      </c>
      <c r="F17" s="222">
        <f>SUM(D17:E17)</f>
        <v>6</v>
      </c>
      <c r="G17" s="257">
        <v>1</v>
      </c>
      <c r="H17" s="257">
        <v>12</v>
      </c>
      <c r="I17" s="222">
        <f>SUM(G17:H17)</f>
        <v>13</v>
      </c>
      <c r="J17" s="265">
        <v>2</v>
      </c>
      <c r="K17" s="265">
        <v>2</v>
      </c>
      <c r="L17" s="264">
        <f>SUM(J17:K17)</f>
        <v>4</v>
      </c>
      <c r="M17" s="222">
        <f>CEILING(SUM(F17,I17,L17)/3,1)</f>
        <v>8</v>
      </c>
    </row>
    <row r="18" spans="1:13" s="226" customFormat="1" ht="27" customHeight="1">
      <c r="A18" s="258">
        <v>6</v>
      </c>
      <c r="B18" s="224" t="s">
        <v>235</v>
      </c>
      <c r="C18" s="225" t="s">
        <v>236</v>
      </c>
      <c r="D18" s="259">
        <v>0</v>
      </c>
      <c r="E18" s="259">
        <v>0</v>
      </c>
      <c r="F18" s="227">
        <f t="shared" si="1"/>
        <v>0</v>
      </c>
      <c r="G18" s="260">
        <v>0</v>
      </c>
      <c r="H18" s="260">
        <v>0</v>
      </c>
      <c r="I18" s="227">
        <f>SUM(G18:H18)</f>
        <v>0</v>
      </c>
      <c r="J18" s="266">
        <v>0</v>
      </c>
      <c r="K18" s="266">
        <v>0</v>
      </c>
      <c r="L18" s="267">
        <f t="shared" si="2"/>
        <v>0</v>
      </c>
      <c r="M18" s="227">
        <f t="shared" si="3"/>
        <v>0</v>
      </c>
    </row>
    <row r="19" spans="1:13" ht="32.25" customHeight="1">
      <c r="A19" s="142">
        <v>7</v>
      </c>
      <c r="B19" s="221" t="s">
        <v>237</v>
      </c>
      <c r="C19" s="228" t="s">
        <v>238</v>
      </c>
      <c r="D19" s="256">
        <v>1</v>
      </c>
      <c r="E19" s="256">
        <v>0</v>
      </c>
      <c r="F19" s="222">
        <f t="shared" si="1"/>
        <v>1</v>
      </c>
      <c r="G19" s="257">
        <v>0</v>
      </c>
      <c r="H19" s="257">
        <v>3</v>
      </c>
      <c r="I19" s="222">
        <f>SUM(G19:H19)</f>
        <v>3</v>
      </c>
      <c r="J19" s="265">
        <v>5</v>
      </c>
      <c r="K19" s="265">
        <v>8</v>
      </c>
      <c r="L19" s="264">
        <f t="shared" si="2"/>
        <v>13</v>
      </c>
      <c r="M19" s="222">
        <f t="shared" si="3"/>
        <v>6</v>
      </c>
    </row>
    <row r="20" spans="1:13" ht="19.7" customHeight="1">
      <c r="A20" s="142">
        <v>8</v>
      </c>
      <c r="B20" s="221" t="s">
        <v>239</v>
      </c>
      <c r="C20" s="223" t="s">
        <v>240</v>
      </c>
      <c r="D20" s="256">
        <v>1</v>
      </c>
      <c r="E20" s="256">
        <v>0</v>
      </c>
      <c r="F20" s="222">
        <f t="shared" si="1"/>
        <v>1</v>
      </c>
      <c r="G20" s="257">
        <v>1</v>
      </c>
      <c r="H20" s="257">
        <v>8</v>
      </c>
      <c r="I20" s="222">
        <f>SUM(G20:H20)</f>
        <v>9</v>
      </c>
      <c r="J20" s="265">
        <v>7</v>
      </c>
      <c r="K20" s="265">
        <v>9</v>
      </c>
      <c r="L20" s="264">
        <f t="shared" si="2"/>
        <v>16</v>
      </c>
      <c r="M20" s="222">
        <f t="shared" si="3"/>
        <v>9</v>
      </c>
    </row>
    <row r="21" spans="1:13" ht="19.7" customHeight="1">
      <c r="A21" s="142">
        <v>9</v>
      </c>
      <c r="B21" s="221" t="s">
        <v>241</v>
      </c>
      <c r="C21" s="223" t="s">
        <v>242</v>
      </c>
      <c r="D21" s="256">
        <v>2</v>
      </c>
      <c r="E21" s="256">
        <v>0</v>
      </c>
      <c r="F21" s="222">
        <f t="shared" si="1"/>
        <v>2</v>
      </c>
      <c r="G21" s="257">
        <v>2</v>
      </c>
      <c r="H21" s="257">
        <v>10</v>
      </c>
      <c r="I21" s="222">
        <f>SUM(G21:H21)</f>
        <v>12</v>
      </c>
      <c r="J21" s="265">
        <v>5</v>
      </c>
      <c r="K21" s="265">
        <v>4</v>
      </c>
      <c r="L21" s="264">
        <f t="shared" si="2"/>
        <v>9</v>
      </c>
      <c r="M21" s="222">
        <f t="shared" si="3"/>
        <v>8</v>
      </c>
    </row>
    <row r="22" spans="1:13" ht="19.7" customHeight="1">
      <c r="A22" s="142">
        <v>10</v>
      </c>
      <c r="B22" s="221" t="s">
        <v>243</v>
      </c>
      <c r="C22" s="229" t="s">
        <v>244</v>
      </c>
      <c r="D22" s="256">
        <v>0</v>
      </c>
      <c r="E22" s="256">
        <v>1</v>
      </c>
      <c r="F22" s="222">
        <f t="shared" si="1"/>
        <v>1</v>
      </c>
      <c r="G22" s="257">
        <v>3</v>
      </c>
      <c r="H22" s="257">
        <v>7</v>
      </c>
      <c r="I22" s="222">
        <f t="shared" ref="I22:I37" si="4">SUM(G22:H22)</f>
        <v>10</v>
      </c>
      <c r="J22" s="265">
        <v>6</v>
      </c>
      <c r="K22" s="265">
        <v>2</v>
      </c>
      <c r="L22" s="264">
        <f t="shared" si="2"/>
        <v>8</v>
      </c>
      <c r="M22" s="222">
        <f t="shared" si="3"/>
        <v>7</v>
      </c>
    </row>
    <row r="23" spans="1:13" ht="19.7" customHeight="1">
      <c r="A23" s="142">
        <v>11</v>
      </c>
      <c r="B23" s="221" t="s">
        <v>245</v>
      </c>
      <c r="C23" s="223" t="s">
        <v>246</v>
      </c>
      <c r="D23" s="256">
        <v>0</v>
      </c>
      <c r="E23" s="256">
        <v>0</v>
      </c>
      <c r="F23" s="222">
        <f t="shared" si="1"/>
        <v>0</v>
      </c>
      <c r="G23" s="257">
        <v>1</v>
      </c>
      <c r="H23" s="257">
        <v>0</v>
      </c>
      <c r="I23" s="222">
        <f t="shared" si="4"/>
        <v>1</v>
      </c>
      <c r="J23" s="265">
        <v>4</v>
      </c>
      <c r="K23" s="265">
        <v>13</v>
      </c>
      <c r="L23" s="264">
        <f t="shared" si="2"/>
        <v>17</v>
      </c>
      <c r="M23" s="222">
        <f t="shared" si="3"/>
        <v>6</v>
      </c>
    </row>
    <row r="24" spans="1:13" ht="19.7" customHeight="1">
      <c r="A24" s="142">
        <v>12</v>
      </c>
      <c r="B24" s="221" t="s">
        <v>247</v>
      </c>
      <c r="C24" s="223" t="s">
        <v>248</v>
      </c>
      <c r="D24" s="256">
        <v>5</v>
      </c>
      <c r="E24" s="256">
        <v>0</v>
      </c>
      <c r="F24" s="222">
        <f t="shared" si="1"/>
        <v>5</v>
      </c>
      <c r="G24" s="257">
        <v>0</v>
      </c>
      <c r="H24" s="257">
        <v>5</v>
      </c>
      <c r="I24" s="222">
        <f t="shared" si="4"/>
        <v>5</v>
      </c>
      <c r="J24" s="265">
        <v>3</v>
      </c>
      <c r="K24" s="265">
        <v>3</v>
      </c>
      <c r="L24" s="264">
        <f t="shared" si="2"/>
        <v>6</v>
      </c>
      <c r="M24" s="222">
        <f t="shared" si="3"/>
        <v>6</v>
      </c>
    </row>
    <row r="25" spans="1:13" ht="19.7" customHeight="1">
      <c r="A25" s="142">
        <v>13</v>
      </c>
      <c r="B25" s="221" t="s">
        <v>249</v>
      </c>
      <c r="C25" s="223" t="s">
        <v>250</v>
      </c>
      <c r="D25" s="256">
        <v>5</v>
      </c>
      <c r="E25" s="256">
        <v>0</v>
      </c>
      <c r="F25" s="222">
        <f t="shared" si="1"/>
        <v>5</v>
      </c>
      <c r="G25" s="257">
        <v>2</v>
      </c>
      <c r="H25" s="257">
        <v>6</v>
      </c>
      <c r="I25" s="222">
        <f t="shared" si="4"/>
        <v>8</v>
      </c>
      <c r="J25" s="265">
        <v>3</v>
      </c>
      <c r="K25" s="265">
        <v>4</v>
      </c>
      <c r="L25" s="264">
        <f t="shared" si="2"/>
        <v>7</v>
      </c>
      <c r="M25" s="222">
        <f t="shared" si="3"/>
        <v>7</v>
      </c>
    </row>
    <row r="26" spans="1:13" s="1" customFormat="1" ht="29.25" customHeight="1">
      <c r="A26" s="142">
        <v>14</v>
      </c>
      <c r="B26" s="221" t="s">
        <v>251</v>
      </c>
      <c r="C26" s="223" t="s">
        <v>252</v>
      </c>
      <c r="D26" s="256">
        <v>8</v>
      </c>
      <c r="E26" s="256">
        <v>2</v>
      </c>
      <c r="F26" s="222">
        <f t="shared" si="1"/>
        <v>10</v>
      </c>
      <c r="G26" s="257">
        <v>1</v>
      </c>
      <c r="H26" s="257">
        <v>8</v>
      </c>
      <c r="I26" s="222">
        <f t="shared" si="4"/>
        <v>9</v>
      </c>
      <c r="J26" s="265">
        <v>6</v>
      </c>
      <c r="K26" s="265">
        <v>11</v>
      </c>
      <c r="L26" s="264">
        <f t="shared" si="2"/>
        <v>17</v>
      </c>
      <c r="M26" s="222">
        <f t="shared" si="3"/>
        <v>12</v>
      </c>
    </row>
    <row r="27" spans="1:13" s="1" customFormat="1" ht="17.100000000000001" customHeight="1">
      <c r="A27" s="142">
        <v>15</v>
      </c>
      <c r="B27" s="221" t="s">
        <v>253</v>
      </c>
      <c r="C27" s="223" t="s">
        <v>254</v>
      </c>
      <c r="D27" s="256">
        <v>0</v>
      </c>
      <c r="E27" s="256">
        <v>0</v>
      </c>
      <c r="F27" s="222">
        <f t="shared" si="1"/>
        <v>0</v>
      </c>
      <c r="G27" s="257">
        <v>0</v>
      </c>
      <c r="H27" s="257">
        <v>7</v>
      </c>
      <c r="I27" s="222">
        <f t="shared" si="4"/>
        <v>7</v>
      </c>
      <c r="J27" s="265">
        <v>9</v>
      </c>
      <c r="K27" s="265">
        <v>7</v>
      </c>
      <c r="L27" s="264">
        <f t="shared" si="2"/>
        <v>16</v>
      </c>
      <c r="M27" s="222">
        <f t="shared" si="3"/>
        <v>8</v>
      </c>
    </row>
    <row r="28" spans="1:13" s="1" customFormat="1" ht="17.100000000000001" customHeight="1">
      <c r="A28" s="142">
        <v>16</v>
      </c>
      <c r="B28" s="221" t="s">
        <v>255</v>
      </c>
      <c r="C28" s="223" t="s">
        <v>256</v>
      </c>
      <c r="D28" s="256">
        <v>7.5</v>
      </c>
      <c r="E28" s="256">
        <v>6.5</v>
      </c>
      <c r="F28" s="222">
        <f t="shared" si="1"/>
        <v>14</v>
      </c>
      <c r="G28" s="257">
        <v>5</v>
      </c>
      <c r="H28" s="257">
        <v>14</v>
      </c>
      <c r="I28" s="222">
        <f t="shared" si="4"/>
        <v>19</v>
      </c>
      <c r="J28" s="265">
        <v>7</v>
      </c>
      <c r="K28" s="265">
        <v>7</v>
      </c>
      <c r="L28" s="264">
        <f t="shared" si="2"/>
        <v>14</v>
      </c>
      <c r="M28" s="222">
        <f t="shared" si="3"/>
        <v>16</v>
      </c>
    </row>
    <row r="29" spans="1:13" s="220" customFormat="1" ht="17.100000000000001" customHeight="1">
      <c r="A29" s="258">
        <v>17</v>
      </c>
      <c r="B29" s="224" t="s">
        <v>257</v>
      </c>
      <c r="C29" s="225" t="s">
        <v>258</v>
      </c>
      <c r="D29" s="259">
        <v>0</v>
      </c>
      <c r="E29" s="259">
        <v>0</v>
      </c>
      <c r="F29" s="227">
        <f t="shared" si="1"/>
        <v>0</v>
      </c>
      <c r="G29" s="260">
        <v>0</v>
      </c>
      <c r="H29" s="260">
        <v>0</v>
      </c>
      <c r="I29" s="227">
        <f t="shared" si="4"/>
        <v>0</v>
      </c>
      <c r="J29" s="266">
        <v>0</v>
      </c>
      <c r="K29" s="266">
        <v>0</v>
      </c>
      <c r="L29" s="267">
        <f t="shared" si="2"/>
        <v>0</v>
      </c>
      <c r="M29" s="227">
        <f t="shared" si="3"/>
        <v>0</v>
      </c>
    </row>
    <row r="30" spans="1:13" s="1" customFormat="1" ht="17.100000000000001" customHeight="1">
      <c r="A30" s="142">
        <v>18</v>
      </c>
      <c r="B30" s="221" t="s">
        <v>259</v>
      </c>
      <c r="C30" s="223" t="s">
        <v>260</v>
      </c>
      <c r="D30" s="256">
        <v>2</v>
      </c>
      <c r="E30" s="256">
        <v>0</v>
      </c>
      <c r="F30" s="222">
        <f t="shared" si="1"/>
        <v>2</v>
      </c>
      <c r="G30" s="257">
        <v>4</v>
      </c>
      <c r="H30" s="257">
        <v>6</v>
      </c>
      <c r="I30" s="222">
        <f t="shared" si="4"/>
        <v>10</v>
      </c>
      <c r="J30" s="265">
        <v>6</v>
      </c>
      <c r="K30" s="265">
        <v>3</v>
      </c>
      <c r="L30" s="264">
        <f t="shared" si="2"/>
        <v>9</v>
      </c>
      <c r="M30" s="222">
        <f t="shared" si="3"/>
        <v>7</v>
      </c>
    </row>
    <row r="31" spans="1:13" s="1" customFormat="1" ht="17.100000000000001" customHeight="1">
      <c r="A31" s="142">
        <v>19</v>
      </c>
      <c r="B31" s="221" t="s">
        <v>261</v>
      </c>
      <c r="C31" s="223" t="s">
        <v>262</v>
      </c>
      <c r="D31" s="256">
        <v>4</v>
      </c>
      <c r="E31" s="256">
        <v>0</v>
      </c>
      <c r="F31" s="222">
        <f t="shared" si="1"/>
        <v>4</v>
      </c>
      <c r="G31" s="257">
        <v>5</v>
      </c>
      <c r="H31" s="257">
        <v>0</v>
      </c>
      <c r="I31" s="222">
        <f t="shared" si="4"/>
        <v>5</v>
      </c>
      <c r="J31" s="265">
        <v>6</v>
      </c>
      <c r="K31" s="265">
        <v>2</v>
      </c>
      <c r="L31" s="264">
        <f t="shared" si="2"/>
        <v>8</v>
      </c>
      <c r="M31" s="222">
        <f t="shared" si="3"/>
        <v>6</v>
      </c>
    </row>
    <row r="32" spans="1:13" s="1" customFormat="1" ht="17.100000000000001" customHeight="1">
      <c r="A32" s="142">
        <v>20</v>
      </c>
      <c r="B32" s="221" t="s">
        <v>263</v>
      </c>
      <c r="C32" s="223" t="s">
        <v>264</v>
      </c>
      <c r="D32" s="256">
        <v>6</v>
      </c>
      <c r="E32" s="256">
        <v>0</v>
      </c>
      <c r="F32" s="222">
        <f t="shared" si="1"/>
        <v>6</v>
      </c>
      <c r="G32" s="257">
        <v>2</v>
      </c>
      <c r="H32" s="257">
        <v>10</v>
      </c>
      <c r="I32" s="222">
        <f t="shared" si="4"/>
        <v>12</v>
      </c>
      <c r="J32" s="265">
        <v>12</v>
      </c>
      <c r="K32" s="265">
        <v>5</v>
      </c>
      <c r="L32" s="264">
        <f t="shared" si="2"/>
        <v>17</v>
      </c>
      <c r="M32" s="222">
        <f t="shared" si="3"/>
        <v>12</v>
      </c>
    </row>
    <row r="33" spans="1:13" s="1" customFormat="1" ht="16.350000000000001" customHeight="1">
      <c r="A33" s="142">
        <v>21</v>
      </c>
      <c r="B33" s="221" t="s">
        <v>265</v>
      </c>
      <c r="C33" s="223" t="s">
        <v>266</v>
      </c>
      <c r="D33" s="256">
        <v>0</v>
      </c>
      <c r="E33" s="256">
        <v>0</v>
      </c>
      <c r="F33" s="222">
        <f t="shared" si="1"/>
        <v>0</v>
      </c>
      <c r="G33" s="257">
        <v>2</v>
      </c>
      <c r="H33" s="257">
        <v>7</v>
      </c>
      <c r="I33" s="222">
        <f t="shared" si="4"/>
        <v>9</v>
      </c>
      <c r="J33" s="265">
        <v>0</v>
      </c>
      <c r="K33" s="265">
        <v>0</v>
      </c>
      <c r="L33" s="264">
        <f t="shared" si="2"/>
        <v>0</v>
      </c>
      <c r="M33" s="222">
        <f t="shared" si="3"/>
        <v>3</v>
      </c>
    </row>
    <row r="34" spans="1:13" ht="15.75">
      <c r="A34" s="142">
        <v>22</v>
      </c>
      <c r="B34" s="221" t="s">
        <v>267</v>
      </c>
      <c r="C34" s="223" t="s">
        <v>268</v>
      </c>
      <c r="D34" s="256">
        <v>12</v>
      </c>
      <c r="E34" s="256">
        <v>0</v>
      </c>
      <c r="F34" s="222">
        <f t="shared" si="1"/>
        <v>12</v>
      </c>
      <c r="G34" s="257">
        <v>2</v>
      </c>
      <c r="H34" s="257">
        <v>17</v>
      </c>
      <c r="I34" s="222">
        <f t="shared" si="4"/>
        <v>19</v>
      </c>
      <c r="J34" s="265">
        <v>10</v>
      </c>
      <c r="K34" s="265">
        <v>10</v>
      </c>
      <c r="L34" s="264">
        <f t="shared" si="2"/>
        <v>20</v>
      </c>
      <c r="M34" s="222">
        <f t="shared" si="3"/>
        <v>17</v>
      </c>
    </row>
    <row r="35" spans="1:13" s="1" customFormat="1" ht="25.5">
      <c r="A35" s="142">
        <v>23</v>
      </c>
      <c r="B35" s="221" t="s">
        <v>269</v>
      </c>
      <c r="C35" s="232" t="s">
        <v>270</v>
      </c>
      <c r="D35" s="256">
        <v>0</v>
      </c>
      <c r="E35" s="256">
        <v>0</v>
      </c>
      <c r="F35" s="222">
        <f t="shared" si="1"/>
        <v>0</v>
      </c>
      <c r="G35" s="257">
        <v>4</v>
      </c>
      <c r="H35" s="257">
        <v>7</v>
      </c>
      <c r="I35" s="222">
        <f t="shared" si="4"/>
        <v>11</v>
      </c>
      <c r="J35" s="265">
        <v>7</v>
      </c>
      <c r="K35" s="265">
        <v>3</v>
      </c>
      <c r="L35" s="264">
        <f t="shared" si="2"/>
        <v>10</v>
      </c>
      <c r="M35" s="222">
        <f t="shared" si="3"/>
        <v>7</v>
      </c>
    </row>
    <row r="36" spans="1:13" s="1" customFormat="1" ht="17.100000000000001" customHeight="1">
      <c r="A36" s="142">
        <v>24</v>
      </c>
      <c r="B36" s="221" t="s">
        <v>271</v>
      </c>
      <c r="C36" s="223" t="s">
        <v>272</v>
      </c>
      <c r="D36" s="256">
        <v>4</v>
      </c>
      <c r="E36" s="256">
        <v>2</v>
      </c>
      <c r="F36" s="222">
        <f t="shared" si="1"/>
        <v>6</v>
      </c>
      <c r="G36" s="257">
        <v>2</v>
      </c>
      <c r="H36" s="257">
        <v>3</v>
      </c>
      <c r="I36" s="222">
        <f t="shared" si="4"/>
        <v>5</v>
      </c>
      <c r="J36" s="265">
        <v>6</v>
      </c>
      <c r="K36" s="265">
        <v>3</v>
      </c>
      <c r="L36" s="264">
        <f t="shared" si="2"/>
        <v>9</v>
      </c>
      <c r="M36" s="222">
        <f t="shared" si="3"/>
        <v>7</v>
      </c>
    </row>
    <row r="37" spans="1:13" s="1" customFormat="1" ht="15.75">
      <c r="A37" s="261">
        <v>25</v>
      </c>
      <c r="B37" s="221" t="s">
        <v>273</v>
      </c>
      <c r="C37" s="223" t="s">
        <v>274</v>
      </c>
      <c r="D37" s="256">
        <v>0</v>
      </c>
      <c r="E37" s="256">
        <v>0</v>
      </c>
      <c r="F37" s="222">
        <f t="shared" si="1"/>
        <v>0</v>
      </c>
      <c r="G37" s="262">
        <v>2</v>
      </c>
      <c r="H37" s="262">
        <v>0</v>
      </c>
      <c r="I37" s="256">
        <f t="shared" si="4"/>
        <v>2</v>
      </c>
      <c r="J37" s="268">
        <v>0</v>
      </c>
      <c r="K37" s="268">
        <v>13</v>
      </c>
      <c r="L37" s="264">
        <f t="shared" si="2"/>
        <v>13</v>
      </c>
      <c r="M37" s="222">
        <f t="shared" si="3"/>
        <v>5</v>
      </c>
    </row>
    <row r="38" spans="1:13" s="1" customFormat="1" ht="17.100000000000001" customHeight="1">
      <c r="A38" s="334" t="s">
        <v>275</v>
      </c>
      <c r="B38" s="335"/>
      <c r="C38" s="107"/>
      <c r="D38" s="107">
        <f t="shared" ref="D38:M38" si="5">AVERAGE(D13:D37)</f>
        <v>2.94</v>
      </c>
      <c r="E38" s="263">
        <f t="shared" si="5"/>
        <v>0.57999999999999996</v>
      </c>
      <c r="F38" s="263">
        <f t="shared" si="5"/>
        <v>3.52</v>
      </c>
      <c r="G38" s="107">
        <f t="shared" si="5"/>
        <v>2.16</v>
      </c>
      <c r="H38" s="263">
        <f t="shared" si="5"/>
        <v>5.96</v>
      </c>
      <c r="I38" s="263">
        <f t="shared" si="5"/>
        <v>8.1199999999999992</v>
      </c>
      <c r="J38" s="263">
        <f t="shared" si="5"/>
        <v>5.12</v>
      </c>
      <c r="K38" s="263">
        <f t="shared" si="5"/>
        <v>5.12</v>
      </c>
      <c r="L38" s="263">
        <f t="shared" si="5"/>
        <v>10.24</v>
      </c>
      <c r="M38" s="263">
        <f t="shared" si="5"/>
        <v>7.52</v>
      </c>
    </row>
    <row r="39" spans="1:13" ht="26.25" customHeight="1">
      <c r="A39" s="336" t="s">
        <v>276</v>
      </c>
      <c r="B39" s="337"/>
      <c r="C39" s="107"/>
      <c r="D39" s="107" t="str">
        <f t="shared" ref="D39:M39" si="6">IF((COUNTIF(D13:D37,"&gt;="&amp;D12)&gt;=$C$8*0.6),IF((COUNTIF(D13:D37,"&gt;="&amp;D12)&lt;$C$8*0.7),COUNTIF(D13:D37,"&gt;="&amp;D12),""),"")</f>
        <v/>
      </c>
      <c r="E39" s="107" t="str">
        <f t="shared" si="6"/>
        <v/>
      </c>
      <c r="F39" s="107" t="str">
        <f t="shared" si="6"/>
        <v/>
      </c>
      <c r="G39" s="107" t="str">
        <f t="shared" si="6"/>
        <v/>
      </c>
      <c r="H39" s="107" t="str">
        <f t="shared" si="6"/>
        <v/>
      </c>
      <c r="I39" s="107" t="str">
        <f t="shared" si="6"/>
        <v/>
      </c>
      <c r="J39" s="107" t="str">
        <f t="shared" si="6"/>
        <v/>
      </c>
      <c r="K39" s="107" t="str">
        <f t="shared" si="6"/>
        <v/>
      </c>
      <c r="L39" s="107" t="str">
        <f t="shared" si="6"/>
        <v/>
      </c>
      <c r="M39" s="107" t="str">
        <f t="shared" si="6"/>
        <v/>
      </c>
    </row>
    <row r="40" spans="1:13" ht="26.1" customHeight="1">
      <c r="A40" s="336" t="s">
        <v>277</v>
      </c>
      <c r="B40" s="337"/>
      <c r="C40" s="107"/>
      <c r="D40" s="107" t="str">
        <f>IF((COUNTIF(D13:D37,"&gt;="&amp;D12)&gt;=$C$8*0.6),IF((COUNTIF(D13:D37,"&gt;="&amp;D12)&lt;$C$8*0.7),COUNTIF(D13:D37,"&gt;="&amp;D12),""),"")</f>
        <v/>
      </c>
      <c r="E40" s="107" t="str">
        <f t="shared" ref="E40:M40" si="7">IF((COUNTIF(E13:E37,"&gt;="&amp;E13)&gt;=$C$8*0.6),IF((COUNTIF(E13:E37,"&gt;="&amp;E13)&lt;$C$8*0.7),COUNTIF(E13:E37,"&gt;="&amp;E13),""),"")</f>
        <v/>
      </c>
      <c r="F40" s="107" t="str">
        <f t="shared" si="7"/>
        <v/>
      </c>
      <c r="G40" s="107" t="str">
        <f t="shared" si="7"/>
        <v/>
      </c>
      <c r="H40" s="107" t="str">
        <f t="shared" si="7"/>
        <v/>
      </c>
      <c r="I40" s="107" t="str">
        <f t="shared" si="7"/>
        <v/>
      </c>
      <c r="J40" s="107" t="str">
        <f t="shared" si="7"/>
        <v/>
      </c>
      <c r="K40" s="107" t="str">
        <f t="shared" si="7"/>
        <v/>
      </c>
      <c r="L40" s="107" t="str">
        <f t="shared" si="7"/>
        <v/>
      </c>
      <c r="M40" s="107" t="str">
        <f t="shared" si="7"/>
        <v/>
      </c>
    </row>
    <row r="41" spans="1:13" ht="27.6" customHeight="1">
      <c r="A41" s="336" t="s">
        <v>278</v>
      </c>
      <c r="B41" s="337"/>
      <c r="C41" s="107"/>
      <c r="D41" s="107" t="str">
        <f t="shared" ref="D41:M41" si="8">IF((COUNTIF(D13:D37,"&gt;="&amp;D12)&gt;=$C$8*0.8),COUNTIF(D13:D37,"&gt;="&amp;D12),"")</f>
        <v/>
      </c>
      <c r="E41" s="107" t="str">
        <f t="shared" si="8"/>
        <v/>
      </c>
      <c r="F41" s="107" t="str">
        <f t="shared" si="8"/>
        <v/>
      </c>
      <c r="G41" s="107" t="str">
        <f t="shared" si="8"/>
        <v/>
      </c>
      <c r="H41" s="107" t="str">
        <f t="shared" si="8"/>
        <v/>
      </c>
      <c r="I41" s="107" t="str">
        <f t="shared" si="8"/>
        <v/>
      </c>
      <c r="J41" s="107" t="str">
        <f t="shared" si="8"/>
        <v/>
      </c>
      <c r="K41" s="107" t="str">
        <f t="shared" si="8"/>
        <v/>
      </c>
      <c r="L41" s="107" t="str">
        <f t="shared" si="8"/>
        <v/>
      </c>
      <c r="M41" s="107" t="str">
        <f t="shared" si="8"/>
        <v/>
      </c>
    </row>
    <row r="42" spans="1:13" ht="15.75">
      <c r="A42" s="336" t="s">
        <v>279</v>
      </c>
      <c r="B42" s="337"/>
      <c r="C42" s="107"/>
      <c r="D42" s="107">
        <f>IF(D39&lt;&gt;"",1,IF(D40&lt;&gt;"",2,IF(D41&lt;&gt;"",3,0)))</f>
        <v>0</v>
      </c>
      <c r="E42" s="107">
        <f>IF(E39&lt;&gt;"",1,IF(E40&lt;&gt;"",2,IF(E41&lt;&gt;"",3,0)))</f>
        <v>0</v>
      </c>
      <c r="F42" s="107">
        <f t="shared" ref="F42:M42" si="9">IF(F39&lt;&gt;"",1,IF(F40&lt;&gt;"",2,IF(F41&lt;&gt;"",3,0)))</f>
        <v>0</v>
      </c>
      <c r="G42" s="107">
        <f t="shared" si="9"/>
        <v>0</v>
      </c>
      <c r="H42" s="107">
        <f t="shared" ref="H42" si="10">IF(H39&lt;&gt;"",1,IF(H40&lt;&gt;"",2,IF(H41&lt;&gt;"",3,0)))</f>
        <v>0</v>
      </c>
      <c r="I42" s="107">
        <f t="shared" si="9"/>
        <v>0</v>
      </c>
      <c r="J42" s="107">
        <f t="shared" si="9"/>
        <v>0</v>
      </c>
      <c r="K42" s="107">
        <f t="shared" ref="K42" si="11">IF(K39&lt;&gt;"",1,IF(K40&lt;&gt;"",2,IF(K41&lt;&gt;"",3,0)))</f>
        <v>0</v>
      </c>
      <c r="L42" s="107">
        <f t="shared" si="9"/>
        <v>0</v>
      </c>
      <c r="M42" s="107">
        <f t="shared" si="9"/>
        <v>0</v>
      </c>
    </row>
    <row r="43" spans="1:13" ht="15.75">
      <c r="A43" s="107"/>
      <c r="B43" s="107"/>
      <c r="C43" s="107"/>
      <c r="D43" s="107" t="str">
        <f t="shared" ref="D43:M43" si="12">IF(D42=0,"Z",IF(D42=1,"L",IF(D42=2,"M","H")))</f>
        <v>Z</v>
      </c>
      <c r="E43" s="107" t="str">
        <f t="shared" si="12"/>
        <v>Z</v>
      </c>
      <c r="F43" s="107" t="str">
        <f t="shared" si="12"/>
        <v>Z</v>
      </c>
      <c r="G43" s="107" t="str">
        <f t="shared" si="12"/>
        <v>Z</v>
      </c>
      <c r="H43" s="107" t="str">
        <f t="shared" ref="H43" si="13">IF(H42=0,"Z",IF(H42=1,"L",IF(H42=2,"M","H")))</f>
        <v>Z</v>
      </c>
      <c r="I43" s="107" t="str">
        <f t="shared" si="12"/>
        <v>Z</v>
      </c>
      <c r="J43" s="107" t="str">
        <f t="shared" si="12"/>
        <v>Z</v>
      </c>
      <c r="K43" s="107" t="str">
        <f t="shared" ref="K43" si="14">IF(K42=0,"Z",IF(K42=1,"L",IF(K42=2,"M","H")))</f>
        <v>Z</v>
      </c>
      <c r="L43" s="107" t="str">
        <f t="shared" si="12"/>
        <v>Z</v>
      </c>
      <c r="M43" s="107" t="str">
        <f t="shared" si="12"/>
        <v>Z</v>
      </c>
    </row>
    <row r="44" spans="1:13">
      <c r="A44" s="320" t="s">
        <v>280</v>
      </c>
      <c r="B44" s="326"/>
      <c r="C44" s="326"/>
      <c r="D44" s="326"/>
      <c r="E44" s="326"/>
      <c r="F44" s="326"/>
      <c r="G44" s="326"/>
      <c r="H44" s="326"/>
      <c r="I44" s="326"/>
      <c r="J44" s="326"/>
      <c r="K44" s="326"/>
      <c r="L44" s="326"/>
      <c r="M44" s="327"/>
    </row>
    <row r="45" spans="1:13">
      <c r="A45" s="328"/>
      <c r="B45" s="329"/>
      <c r="C45" s="329"/>
      <c r="D45" s="329"/>
      <c r="E45" s="329"/>
      <c r="F45" s="329"/>
      <c r="G45" s="329"/>
      <c r="H45" s="329"/>
      <c r="I45" s="329"/>
      <c r="J45" s="329"/>
      <c r="K45" s="329"/>
      <c r="L45" s="329"/>
      <c r="M45" s="330"/>
    </row>
    <row r="46" spans="1:13">
      <c r="A46" s="328"/>
      <c r="B46" s="329"/>
      <c r="C46" s="329"/>
      <c r="D46" s="329"/>
      <c r="E46" s="329"/>
      <c r="F46" s="329"/>
      <c r="G46" s="329"/>
      <c r="H46" s="329"/>
      <c r="I46" s="329"/>
      <c r="J46" s="329"/>
      <c r="K46" s="329"/>
      <c r="L46" s="329"/>
      <c r="M46" s="330"/>
    </row>
    <row r="47" spans="1:13">
      <c r="A47" s="331"/>
      <c r="B47" s="332"/>
      <c r="C47" s="332"/>
      <c r="D47" s="332"/>
      <c r="E47" s="332"/>
      <c r="F47" s="332"/>
      <c r="G47" s="332"/>
      <c r="H47" s="332"/>
      <c r="I47" s="332"/>
      <c r="J47" s="332"/>
      <c r="K47" s="332"/>
      <c r="L47" s="332"/>
      <c r="M47" s="333"/>
    </row>
    <row r="48" spans="1:13">
      <c r="A48" s="320"/>
      <c r="B48" s="321"/>
      <c r="C48" s="321"/>
      <c r="D48" s="321"/>
      <c r="E48" s="321"/>
      <c r="F48" s="321"/>
      <c r="G48" s="321"/>
      <c r="H48" s="321"/>
      <c r="I48" s="321"/>
      <c r="J48" s="321"/>
      <c r="K48" s="321"/>
      <c r="L48" s="321"/>
      <c r="M48" s="322"/>
    </row>
    <row r="49" spans="1:13">
      <c r="A49" s="323"/>
      <c r="B49" s="324"/>
      <c r="C49" s="324"/>
      <c r="D49" s="324"/>
      <c r="E49" s="324"/>
      <c r="F49" s="324"/>
      <c r="G49" s="324"/>
      <c r="H49" s="324"/>
      <c r="I49" s="324"/>
      <c r="J49" s="324"/>
      <c r="K49" s="324"/>
      <c r="L49" s="324"/>
      <c r="M49" s="325"/>
    </row>
    <row r="50" spans="1:13">
      <c r="A50" s="1"/>
      <c r="B50" s="1"/>
      <c r="C50" s="39"/>
      <c r="D50" s="1"/>
      <c r="E50" s="1"/>
      <c r="F50" s="50"/>
      <c r="G50" s="50"/>
      <c r="H50" s="50"/>
      <c r="J50" s="1"/>
      <c r="K50" s="1"/>
      <c r="L50" s="1"/>
      <c r="M50" s="1"/>
    </row>
  </sheetData>
  <sheetProtection selectLockedCells="1" selectUnlockedCells="1"/>
  <mergeCells count="18">
    <mergeCell ref="A1:M1"/>
    <mergeCell ref="A2:M2"/>
    <mergeCell ref="A3:M3"/>
    <mergeCell ref="A4:M4"/>
    <mergeCell ref="A5:M5"/>
    <mergeCell ref="A6:M6"/>
    <mergeCell ref="A7:M7"/>
    <mergeCell ref="A9:B9"/>
    <mergeCell ref="D9:F9"/>
    <mergeCell ref="G9:I9"/>
    <mergeCell ref="J9:L9"/>
    <mergeCell ref="A48:M49"/>
    <mergeCell ref="A44:M47"/>
    <mergeCell ref="A38:B38"/>
    <mergeCell ref="A39:B39"/>
    <mergeCell ref="A40:B40"/>
    <mergeCell ref="A41:B41"/>
    <mergeCell ref="A42:B42"/>
  </mergeCells>
  <dataValidations count="1">
    <dataValidation allowBlank="1" sqref="D9:E9 G9:H9 J9:K9 D42:E42 F42:L42 A43:L43 A44 A48 A50:M50 A1:A42 B4:B5 B7:B37 C10:C37 D17:D41 M9:M15 M17:M43 N1:IH30 D10:L15 N31:XFD38 E17:L41"/>
  </dataValidations>
  <pageMargins left="0.196850393700787" right="0.39370078740157499" top="0.27559055118110198" bottom="0.196850393700787" header="0" footer="0"/>
  <pageSetup paperSize="9" firstPageNumber="0" orientation="landscape" useFirstPageNumber="1" horizontalDpi="300" verticalDpi="300" r:id="rId1"/>
  <headerFooter differentOddEven="1" alignWithMargins="0"/>
</worksheet>
</file>

<file path=xl/worksheets/sheet5.xml><?xml version="1.0" encoding="utf-8"?>
<worksheet xmlns="http://schemas.openxmlformats.org/spreadsheetml/2006/main" xmlns:r="http://schemas.openxmlformats.org/officeDocument/2006/relationships">
  <dimension ref="A1:M49"/>
  <sheetViews>
    <sheetView showWhiteSpace="0" view="pageLayout" workbookViewId="0">
      <selection activeCell="H38" sqref="H38"/>
    </sheetView>
  </sheetViews>
  <sheetFormatPr defaultColWidth="11.5703125" defaultRowHeight="12.75"/>
  <cols>
    <col min="1" max="1" width="6.42578125" style="2" customWidth="1"/>
    <col min="2" max="2" width="16.140625" style="2" customWidth="1"/>
    <col min="3" max="3" width="18" style="3" customWidth="1"/>
    <col min="4" max="4" width="7.5703125" style="2" customWidth="1"/>
    <col min="5" max="5" width="10.85546875" style="2" customWidth="1"/>
    <col min="6" max="6" width="7.140625" style="2" customWidth="1"/>
    <col min="7" max="7" width="10.85546875" style="1" customWidth="1"/>
    <col min="8" max="11" width="8" style="1" customWidth="1"/>
    <col min="12" max="12" width="18.5703125" style="2" customWidth="1"/>
    <col min="13" max="16384" width="11.5703125" style="2"/>
  </cols>
  <sheetData>
    <row r="1" spans="1:13" s="1" customFormat="1" ht="17.100000000000001" customHeight="1">
      <c r="A1" s="346" t="s">
        <v>204</v>
      </c>
      <c r="B1" s="346"/>
      <c r="C1" s="346"/>
      <c r="D1" s="346"/>
      <c r="E1" s="346"/>
      <c r="F1" s="346"/>
      <c r="G1" s="346"/>
      <c r="H1" s="346"/>
      <c r="I1" s="346"/>
      <c r="J1" s="346"/>
      <c r="K1" s="346"/>
      <c r="L1" s="346"/>
      <c r="M1" s="19"/>
    </row>
    <row r="2" spans="1:13" s="1" customFormat="1" ht="17.100000000000001" customHeight="1">
      <c r="A2" s="342" t="s">
        <v>205</v>
      </c>
      <c r="B2" s="342"/>
      <c r="C2" s="342"/>
      <c r="D2" s="342"/>
      <c r="E2" s="342"/>
      <c r="F2" s="342"/>
      <c r="G2" s="342"/>
      <c r="H2" s="342"/>
      <c r="I2" s="342"/>
      <c r="J2" s="342"/>
      <c r="K2" s="342"/>
      <c r="L2" s="342"/>
      <c r="M2" s="19"/>
    </row>
    <row r="3" spans="1:13" s="1" customFormat="1" ht="17.100000000000001" customHeight="1">
      <c r="A3" s="346" t="s">
        <v>281</v>
      </c>
      <c r="B3" s="346"/>
      <c r="C3" s="346"/>
      <c r="D3" s="346"/>
      <c r="E3" s="346"/>
      <c r="F3" s="346"/>
      <c r="G3" s="346"/>
      <c r="H3" s="346"/>
      <c r="I3" s="346"/>
      <c r="J3" s="346"/>
      <c r="K3" s="346"/>
      <c r="L3" s="346"/>
      <c r="M3" s="19"/>
    </row>
    <row r="4" spans="1:13" s="1" customFormat="1" ht="17.100000000000001" customHeight="1">
      <c r="A4" s="347" t="str">
        <f>"Semester: "&amp;'STUDENT-LIST'!E8</f>
        <v>Semester: 1</v>
      </c>
      <c r="B4" s="347"/>
      <c r="C4" s="347"/>
      <c r="D4" s="347"/>
      <c r="E4" s="347"/>
      <c r="F4" s="347"/>
      <c r="G4" s="347"/>
      <c r="H4" s="347"/>
      <c r="I4" s="347"/>
      <c r="J4" s="347"/>
      <c r="K4" s="347"/>
      <c r="L4" s="347"/>
      <c r="M4" s="19"/>
    </row>
    <row r="5" spans="1:13" s="1" customFormat="1" ht="17.100000000000001" customHeight="1">
      <c r="A5" s="347" t="s">
        <v>282</v>
      </c>
      <c r="B5" s="347"/>
      <c r="C5" s="347"/>
      <c r="D5" s="347"/>
      <c r="E5" s="347"/>
      <c r="F5" s="347"/>
      <c r="G5" s="347"/>
      <c r="H5" s="347"/>
      <c r="I5" s="347"/>
      <c r="J5" s="347"/>
      <c r="K5" s="347"/>
      <c r="L5" s="347"/>
      <c r="M5" s="19"/>
    </row>
    <row r="6" spans="1:13" s="1" customFormat="1" ht="34.5" customHeight="1">
      <c r="A6" s="340" t="s">
        <v>283</v>
      </c>
      <c r="B6" s="340"/>
      <c r="C6" s="340"/>
      <c r="D6" s="340"/>
      <c r="E6" s="340"/>
      <c r="F6" s="340"/>
      <c r="G6" s="340"/>
      <c r="H6" s="340"/>
      <c r="I6" s="340"/>
      <c r="J6" s="340"/>
      <c r="K6" s="340"/>
      <c r="L6" s="340"/>
      <c r="M6" s="19"/>
    </row>
    <row r="7" spans="1:13" s="1" customFormat="1" ht="17.100000000000001" customHeight="1">
      <c r="A7" s="340" t="str">
        <f>"Program Name: "&amp;'STUDENT-LIST'!E4</f>
        <v>Program Name: COMPUTER SCIENCE</v>
      </c>
      <c r="B7" s="340"/>
      <c r="C7" s="340"/>
      <c r="D7" s="340"/>
      <c r="E7" s="340"/>
      <c r="F7" s="340"/>
      <c r="G7" s="340"/>
      <c r="H7" s="340"/>
      <c r="I7" s="340"/>
      <c r="J7" s="340"/>
      <c r="K7" s="340"/>
      <c r="L7" s="340"/>
      <c r="M7" s="19"/>
    </row>
    <row r="8" spans="1:13" s="1" customFormat="1" ht="17.100000000000001" customHeight="1">
      <c r="A8" s="237" t="s">
        <v>284</v>
      </c>
      <c r="B8" s="237"/>
      <c r="C8" s="196">
        <v>25</v>
      </c>
      <c r="D8" s="238"/>
      <c r="E8" s="238"/>
      <c r="F8" s="238"/>
      <c r="G8" s="238"/>
      <c r="H8" s="238"/>
      <c r="I8" s="238"/>
      <c r="J8" s="238"/>
      <c r="K8" s="238"/>
      <c r="L8" s="238"/>
      <c r="M8" s="19"/>
    </row>
    <row r="9" spans="1:13" s="1" customFormat="1" ht="58.5" customHeight="1">
      <c r="A9" s="340" t="s">
        <v>285</v>
      </c>
      <c r="B9" s="340"/>
      <c r="C9" s="340"/>
      <c r="D9" s="342" t="s">
        <v>286</v>
      </c>
      <c r="E9" s="342"/>
      <c r="F9" s="342" t="s">
        <v>287</v>
      </c>
      <c r="G9" s="342"/>
      <c r="H9" s="342" t="s">
        <v>288</v>
      </c>
      <c r="I9" s="342"/>
      <c r="J9" s="342"/>
      <c r="K9" s="170"/>
      <c r="L9" s="236" t="s">
        <v>289</v>
      </c>
      <c r="M9" s="19"/>
    </row>
    <row r="10" spans="1:13" s="1" customFormat="1" ht="31.5">
      <c r="A10" s="239" t="s">
        <v>0</v>
      </c>
      <c r="B10" s="239" t="s">
        <v>214</v>
      </c>
      <c r="C10" s="240" t="s">
        <v>215</v>
      </c>
      <c r="D10" s="236" t="s">
        <v>217</v>
      </c>
      <c r="E10" s="236" t="s">
        <v>56</v>
      </c>
      <c r="F10" s="236" t="s">
        <v>219</v>
      </c>
      <c r="G10" s="236" t="s">
        <v>56</v>
      </c>
      <c r="H10" s="236" t="s">
        <v>216</v>
      </c>
      <c r="I10" s="236" t="s">
        <v>217</v>
      </c>
      <c r="J10" s="236" t="s">
        <v>220</v>
      </c>
      <c r="K10" s="236" t="s">
        <v>57</v>
      </c>
      <c r="L10" s="236" t="s">
        <v>221</v>
      </c>
      <c r="M10" s="19"/>
    </row>
    <row r="11" spans="1:13" s="1" customFormat="1" ht="15.75">
      <c r="A11" s="239" t="s">
        <v>222</v>
      </c>
      <c r="B11" s="239" t="s">
        <v>222</v>
      </c>
      <c r="C11" s="241" t="s">
        <v>223</v>
      </c>
      <c r="D11" s="236">
        <v>20</v>
      </c>
      <c r="E11" s="236">
        <v>20</v>
      </c>
      <c r="F11" s="236">
        <v>20</v>
      </c>
      <c r="G11" s="236">
        <v>20</v>
      </c>
      <c r="H11" s="236">
        <v>8</v>
      </c>
      <c r="I11" s="236">
        <v>7</v>
      </c>
      <c r="J11" s="236">
        <v>5</v>
      </c>
      <c r="K11" s="236">
        <f>SUM(H11:J11)</f>
        <v>20</v>
      </c>
      <c r="L11" s="236">
        <v>20</v>
      </c>
      <c r="M11" s="19"/>
    </row>
    <row r="12" spans="1:13" s="1" customFormat="1" ht="15.75">
      <c r="A12" s="239" t="s">
        <v>222</v>
      </c>
      <c r="B12" s="239" t="s">
        <v>222</v>
      </c>
      <c r="C12" s="241" t="s">
        <v>224</v>
      </c>
      <c r="D12" s="236">
        <f>0.6*D11</f>
        <v>12</v>
      </c>
      <c r="E12" s="236">
        <f t="shared" ref="E12:L12" si="0">0.6*E11</f>
        <v>12</v>
      </c>
      <c r="F12" s="236">
        <f t="shared" si="0"/>
        <v>12</v>
      </c>
      <c r="G12" s="236">
        <f t="shared" si="0"/>
        <v>12</v>
      </c>
      <c r="H12" s="236">
        <f t="shared" si="0"/>
        <v>4.8</v>
      </c>
      <c r="I12" s="236">
        <f t="shared" si="0"/>
        <v>4.2</v>
      </c>
      <c r="J12" s="236">
        <f t="shared" si="0"/>
        <v>3</v>
      </c>
      <c r="K12" s="236">
        <f t="shared" si="0"/>
        <v>12</v>
      </c>
      <c r="L12" s="236">
        <f t="shared" si="0"/>
        <v>12</v>
      </c>
      <c r="M12" s="19"/>
    </row>
    <row r="13" spans="1:13" ht="17.100000000000001" customHeight="1">
      <c r="A13" s="242">
        <v>1</v>
      </c>
      <c r="B13" s="221" t="s">
        <v>225</v>
      </c>
      <c r="C13" s="221" t="s">
        <v>226</v>
      </c>
      <c r="D13" s="243">
        <v>10</v>
      </c>
      <c r="E13" s="244">
        <f t="shared" ref="E13:E37" si="1">SUM(D13:D13)</f>
        <v>10</v>
      </c>
      <c r="F13" s="243">
        <v>15</v>
      </c>
      <c r="G13" s="243">
        <f>SUM(F13:F13)</f>
        <v>15</v>
      </c>
      <c r="H13" s="243">
        <v>8</v>
      </c>
      <c r="I13" s="243">
        <v>7</v>
      </c>
      <c r="J13" s="243">
        <v>4</v>
      </c>
      <c r="K13" s="243">
        <f>SUM(H13:J13)</f>
        <v>19</v>
      </c>
      <c r="L13" s="243">
        <f>CEILING(SUM(E13,G13,K13)/3,1)</f>
        <v>15</v>
      </c>
      <c r="M13" s="162"/>
    </row>
    <row r="14" spans="1:13" ht="17.100000000000001" customHeight="1">
      <c r="A14" s="242">
        <v>2</v>
      </c>
      <c r="B14" s="221" t="s">
        <v>227</v>
      </c>
      <c r="C14" s="223" t="s">
        <v>228</v>
      </c>
      <c r="D14" s="243">
        <v>16</v>
      </c>
      <c r="E14" s="244">
        <f t="shared" si="1"/>
        <v>16</v>
      </c>
      <c r="F14" s="243">
        <v>17</v>
      </c>
      <c r="G14" s="243">
        <f>SUM(F14:F14)</f>
        <v>17</v>
      </c>
      <c r="H14" s="243">
        <v>7</v>
      </c>
      <c r="I14" s="243">
        <v>7</v>
      </c>
      <c r="J14" s="243">
        <v>5</v>
      </c>
      <c r="K14" s="243">
        <f t="shared" ref="K14:K37" si="2">SUM(H14:J14)</f>
        <v>19</v>
      </c>
      <c r="L14" s="243">
        <f t="shared" ref="L14:L37" si="3">CEILING(SUM(E14,G14,K14)/3,1)</f>
        <v>18</v>
      </c>
      <c r="M14" s="162"/>
    </row>
    <row r="15" spans="1:13" ht="17.100000000000001" customHeight="1">
      <c r="A15" s="242">
        <v>3</v>
      </c>
      <c r="B15" s="221" t="s">
        <v>229</v>
      </c>
      <c r="C15" s="223" t="s">
        <v>230</v>
      </c>
      <c r="D15" s="243">
        <v>12</v>
      </c>
      <c r="E15" s="244">
        <f t="shared" si="1"/>
        <v>12</v>
      </c>
      <c r="F15" s="243">
        <v>16</v>
      </c>
      <c r="G15" s="243">
        <f>SUM(F15:F15)</f>
        <v>16</v>
      </c>
      <c r="H15" s="243">
        <v>7</v>
      </c>
      <c r="I15" s="243">
        <v>7</v>
      </c>
      <c r="J15" s="243">
        <v>5</v>
      </c>
      <c r="K15" s="243">
        <f t="shared" si="2"/>
        <v>19</v>
      </c>
      <c r="L15" s="243">
        <f t="shared" si="3"/>
        <v>16</v>
      </c>
      <c r="M15" s="162"/>
    </row>
    <row r="16" spans="1:13" ht="30.75" customHeight="1">
      <c r="A16" s="242">
        <v>4</v>
      </c>
      <c r="B16" s="224" t="s">
        <v>231</v>
      </c>
      <c r="C16" s="225" t="s">
        <v>232</v>
      </c>
      <c r="D16" s="243">
        <v>0</v>
      </c>
      <c r="E16" s="244">
        <f t="shared" si="1"/>
        <v>0</v>
      </c>
      <c r="F16" s="243">
        <v>0</v>
      </c>
      <c r="G16" s="243">
        <f>SUM(F16:F16)</f>
        <v>0</v>
      </c>
      <c r="H16" s="243">
        <v>0</v>
      </c>
      <c r="I16" s="243">
        <v>0</v>
      </c>
      <c r="J16" s="243">
        <v>0</v>
      </c>
      <c r="K16" s="243">
        <v>0</v>
      </c>
      <c r="L16" s="243">
        <f t="shared" si="3"/>
        <v>0</v>
      </c>
      <c r="M16" s="162"/>
    </row>
    <row r="17" spans="1:13" ht="17.100000000000001" customHeight="1">
      <c r="A17" s="242">
        <v>5</v>
      </c>
      <c r="B17" s="221" t="s">
        <v>233</v>
      </c>
      <c r="C17" s="223" t="s">
        <v>234</v>
      </c>
      <c r="D17" s="243">
        <v>11</v>
      </c>
      <c r="E17" s="244">
        <f t="shared" si="1"/>
        <v>11</v>
      </c>
      <c r="F17" s="243">
        <v>15</v>
      </c>
      <c r="G17" s="243">
        <v>15</v>
      </c>
      <c r="H17" s="243">
        <v>8</v>
      </c>
      <c r="I17" s="243">
        <v>6</v>
      </c>
      <c r="J17" s="243">
        <v>5</v>
      </c>
      <c r="K17" s="243">
        <f t="shared" si="2"/>
        <v>19</v>
      </c>
      <c r="L17" s="243">
        <f t="shared" si="3"/>
        <v>15</v>
      </c>
      <c r="M17" s="162"/>
    </row>
    <row r="18" spans="1:13" s="1" customFormat="1" ht="17.100000000000001" customHeight="1">
      <c r="A18" s="242">
        <v>6</v>
      </c>
      <c r="B18" s="224" t="s">
        <v>235</v>
      </c>
      <c r="C18" s="225" t="s">
        <v>236</v>
      </c>
      <c r="D18" s="243">
        <v>0</v>
      </c>
      <c r="E18" s="244">
        <f t="shared" si="1"/>
        <v>0</v>
      </c>
      <c r="F18" s="243">
        <v>0</v>
      </c>
      <c r="G18" s="243">
        <v>0</v>
      </c>
      <c r="H18" s="243">
        <v>0</v>
      </c>
      <c r="I18" s="243">
        <v>0</v>
      </c>
      <c r="J18" s="243">
        <v>0</v>
      </c>
      <c r="K18" s="243">
        <v>0</v>
      </c>
      <c r="L18" s="243">
        <v>0</v>
      </c>
      <c r="M18" s="19"/>
    </row>
    <row r="19" spans="1:13" s="1" customFormat="1" ht="36.75" customHeight="1">
      <c r="A19" s="242">
        <v>7</v>
      </c>
      <c r="B19" s="221" t="s">
        <v>237</v>
      </c>
      <c r="C19" s="228" t="s">
        <v>238</v>
      </c>
      <c r="D19" s="243">
        <v>14</v>
      </c>
      <c r="E19" s="244">
        <f t="shared" si="1"/>
        <v>14</v>
      </c>
      <c r="F19" s="243">
        <v>10</v>
      </c>
      <c r="G19" s="243">
        <f t="shared" ref="G19:G33" si="4">SUM(F19:F19)</f>
        <v>10</v>
      </c>
      <c r="H19" s="243">
        <v>7</v>
      </c>
      <c r="I19" s="243">
        <v>7</v>
      </c>
      <c r="J19" s="243">
        <v>5</v>
      </c>
      <c r="K19" s="243">
        <f t="shared" si="2"/>
        <v>19</v>
      </c>
      <c r="L19" s="243">
        <f t="shared" si="3"/>
        <v>15</v>
      </c>
      <c r="M19" s="19"/>
    </row>
    <row r="20" spans="1:13" s="1" customFormat="1" ht="17.100000000000001" customHeight="1">
      <c r="A20" s="242">
        <v>8</v>
      </c>
      <c r="B20" s="221" t="s">
        <v>239</v>
      </c>
      <c r="C20" s="223" t="s">
        <v>240</v>
      </c>
      <c r="D20" s="243">
        <v>11</v>
      </c>
      <c r="E20" s="244">
        <f t="shared" si="1"/>
        <v>11</v>
      </c>
      <c r="F20" s="243">
        <v>14</v>
      </c>
      <c r="G20" s="243">
        <f t="shared" si="4"/>
        <v>14</v>
      </c>
      <c r="H20" s="243">
        <v>7</v>
      </c>
      <c r="I20" s="243">
        <v>7</v>
      </c>
      <c r="J20" s="243">
        <v>5</v>
      </c>
      <c r="K20" s="243">
        <f t="shared" si="2"/>
        <v>19</v>
      </c>
      <c r="L20" s="243">
        <f t="shared" si="3"/>
        <v>15</v>
      </c>
      <c r="M20" s="19"/>
    </row>
    <row r="21" spans="1:13" s="1" customFormat="1" ht="17.100000000000001" customHeight="1">
      <c r="A21" s="242">
        <v>9</v>
      </c>
      <c r="B21" s="221" t="s">
        <v>241</v>
      </c>
      <c r="C21" s="223" t="s">
        <v>242</v>
      </c>
      <c r="D21" s="243">
        <v>12</v>
      </c>
      <c r="E21" s="244">
        <f t="shared" si="1"/>
        <v>12</v>
      </c>
      <c r="F21" s="243">
        <v>16</v>
      </c>
      <c r="G21" s="243">
        <f t="shared" si="4"/>
        <v>16</v>
      </c>
      <c r="H21" s="243">
        <v>7</v>
      </c>
      <c r="I21" s="243">
        <v>7</v>
      </c>
      <c r="J21" s="243">
        <v>5</v>
      </c>
      <c r="K21" s="243">
        <f t="shared" si="2"/>
        <v>19</v>
      </c>
      <c r="L21" s="243">
        <f t="shared" si="3"/>
        <v>16</v>
      </c>
      <c r="M21" s="19"/>
    </row>
    <row r="22" spans="1:13" s="1" customFormat="1" ht="17.100000000000001" customHeight="1">
      <c r="A22" s="242">
        <v>10</v>
      </c>
      <c r="B22" s="221" t="s">
        <v>243</v>
      </c>
      <c r="C22" s="229" t="s">
        <v>244</v>
      </c>
      <c r="D22" s="243">
        <v>12</v>
      </c>
      <c r="E22" s="244">
        <f t="shared" si="1"/>
        <v>12</v>
      </c>
      <c r="F22" s="243">
        <v>18</v>
      </c>
      <c r="G22" s="243">
        <f t="shared" si="4"/>
        <v>18</v>
      </c>
      <c r="H22" s="243">
        <v>6</v>
      </c>
      <c r="I22" s="243">
        <v>7</v>
      </c>
      <c r="J22" s="243">
        <v>7</v>
      </c>
      <c r="K22" s="243">
        <f t="shared" si="2"/>
        <v>20</v>
      </c>
      <c r="L22" s="243">
        <f t="shared" si="3"/>
        <v>17</v>
      </c>
      <c r="M22" s="19"/>
    </row>
    <row r="23" spans="1:13" s="1" customFormat="1" ht="17.100000000000001" customHeight="1">
      <c r="A23" s="242">
        <v>11</v>
      </c>
      <c r="B23" s="221" t="s">
        <v>245</v>
      </c>
      <c r="C23" s="223" t="s">
        <v>246</v>
      </c>
      <c r="D23" s="243">
        <v>11</v>
      </c>
      <c r="E23" s="244">
        <f t="shared" si="1"/>
        <v>11</v>
      </c>
      <c r="F23" s="243">
        <v>16</v>
      </c>
      <c r="G23" s="243">
        <f t="shared" si="4"/>
        <v>16</v>
      </c>
      <c r="H23" s="243">
        <v>7</v>
      </c>
      <c r="I23" s="243">
        <v>7</v>
      </c>
      <c r="J23" s="243">
        <v>5</v>
      </c>
      <c r="K23" s="243">
        <f t="shared" si="2"/>
        <v>19</v>
      </c>
      <c r="L23" s="243">
        <f t="shared" si="3"/>
        <v>16</v>
      </c>
      <c r="M23" s="19"/>
    </row>
    <row r="24" spans="1:13" s="1" customFormat="1" ht="15.75">
      <c r="A24" s="242">
        <v>12</v>
      </c>
      <c r="B24" s="221" t="s">
        <v>247</v>
      </c>
      <c r="C24" s="223" t="s">
        <v>248</v>
      </c>
      <c r="D24" s="243">
        <v>12</v>
      </c>
      <c r="E24" s="244">
        <f t="shared" si="1"/>
        <v>12</v>
      </c>
      <c r="F24" s="243">
        <v>14</v>
      </c>
      <c r="G24" s="243">
        <f t="shared" si="4"/>
        <v>14</v>
      </c>
      <c r="H24" s="243">
        <v>8</v>
      </c>
      <c r="I24" s="243">
        <v>7</v>
      </c>
      <c r="J24" s="243">
        <v>4</v>
      </c>
      <c r="K24" s="243">
        <f t="shared" si="2"/>
        <v>19</v>
      </c>
      <c r="L24" s="243">
        <f t="shared" si="3"/>
        <v>15</v>
      </c>
      <c r="M24" s="19"/>
    </row>
    <row r="25" spans="1:13" ht="12.75" customHeight="1">
      <c r="A25" s="242">
        <v>13</v>
      </c>
      <c r="B25" s="221" t="s">
        <v>249</v>
      </c>
      <c r="C25" s="223" t="s">
        <v>250</v>
      </c>
      <c r="D25" s="243">
        <v>12</v>
      </c>
      <c r="E25" s="244">
        <f t="shared" si="1"/>
        <v>12</v>
      </c>
      <c r="F25" s="243">
        <v>16</v>
      </c>
      <c r="G25" s="243">
        <f t="shared" si="4"/>
        <v>16</v>
      </c>
      <c r="H25" s="243">
        <v>6</v>
      </c>
      <c r="I25" s="243">
        <v>8</v>
      </c>
      <c r="J25" s="243">
        <v>5</v>
      </c>
      <c r="K25" s="243">
        <f t="shared" si="2"/>
        <v>19</v>
      </c>
      <c r="L25" s="243">
        <f t="shared" si="3"/>
        <v>16</v>
      </c>
      <c r="M25" s="250"/>
    </row>
    <row r="26" spans="1:13" s="1" customFormat="1" ht="15.75">
      <c r="A26" s="242">
        <v>14</v>
      </c>
      <c r="B26" s="221" t="s">
        <v>251</v>
      </c>
      <c r="C26" s="223" t="s">
        <v>252</v>
      </c>
      <c r="D26" s="243">
        <v>8</v>
      </c>
      <c r="E26" s="244">
        <f t="shared" si="1"/>
        <v>8</v>
      </c>
      <c r="F26" s="243">
        <v>14</v>
      </c>
      <c r="G26" s="243">
        <f t="shared" si="4"/>
        <v>14</v>
      </c>
      <c r="H26" s="243">
        <v>7</v>
      </c>
      <c r="I26" s="243">
        <v>7</v>
      </c>
      <c r="J26" s="243">
        <v>5</v>
      </c>
      <c r="K26" s="243">
        <f t="shared" si="2"/>
        <v>19</v>
      </c>
      <c r="L26" s="243">
        <f t="shared" si="3"/>
        <v>14</v>
      </c>
      <c r="M26" s="19"/>
    </row>
    <row r="27" spans="1:13" s="1" customFormat="1" ht="34.5" customHeight="1">
      <c r="A27" s="242">
        <v>15</v>
      </c>
      <c r="B27" s="221" t="s">
        <v>253</v>
      </c>
      <c r="C27" s="223" t="s">
        <v>254</v>
      </c>
      <c r="D27" s="243">
        <v>12</v>
      </c>
      <c r="E27" s="244">
        <f t="shared" si="1"/>
        <v>12</v>
      </c>
      <c r="F27" s="243">
        <v>14</v>
      </c>
      <c r="G27" s="243">
        <f t="shared" si="4"/>
        <v>14</v>
      </c>
      <c r="H27" s="243">
        <v>7</v>
      </c>
      <c r="I27" s="243">
        <v>7</v>
      </c>
      <c r="J27" s="243">
        <v>5</v>
      </c>
      <c r="K27" s="243">
        <f t="shared" si="2"/>
        <v>19</v>
      </c>
      <c r="L27" s="243">
        <f t="shared" si="3"/>
        <v>15</v>
      </c>
      <c r="M27" s="19"/>
    </row>
    <row r="28" spans="1:13" ht="15.75">
      <c r="A28" s="242">
        <v>16</v>
      </c>
      <c r="B28" s="221" t="s">
        <v>255</v>
      </c>
      <c r="C28" s="223" t="s">
        <v>256</v>
      </c>
      <c r="D28" s="243">
        <v>11</v>
      </c>
      <c r="E28" s="244">
        <f t="shared" si="1"/>
        <v>11</v>
      </c>
      <c r="F28" s="243">
        <v>15</v>
      </c>
      <c r="G28" s="243">
        <f t="shared" si="4"/>
        <v>15</v>
      </c>
      <c r="H28" s="243">
        <v>7</v>
      </c>
      <c r="I28" s="243">
        <v>7</v>
      </c>
      <c r="J28" s="243">
        <v>5</v>
      </c>
      <c r="K28" s="243">
        <f t="shared" si="2"/>
        <v>19</v>
      </c>
      <c r="L28" s="243">
        <f t="shared" si="3"/>
        <v>15</v>
      </c>
      <c r="M28" s="162"/>
    </row>
    <row r="29" spans="1:13" ht="15.75">
      <c r="A29" s="242">
        <v>17</v>
      </c>
      <c r="B29" s="224" t="s">
        <v>257</v>
      </c>
      <c r="C29" s="225" t="s">
        <v>258</v>
      </c>
      <c r="D29" s="243">
        <v>0</v>
      </c>
      <c r="E29" s="244">
        <f t="shared" si="1"/>
        <v>0</v>
      </c>
      <c r="F29" s="243">
        <v>0</v>
      </c>
      <c r="G29" s="243">
        <v>0</v>
      </c>
      <c r="H29" s="243">
        <v>0</v>
      </c>
      <c r="I29" s="243">
        <v>0</v>
      </c>
      <c r="J29" s="243">
        <v>0</v>
      </c>
      <c r="K29" s="243">
        <v>0</v>
      </c>
      <c r="L29" s="243">
        <f t="shared" si="3"/>
        <v>0</v>
      </c>
      <c r="M29" s="162"/>
    </row>
    <row r="30" spans="1:13" ht="15.75">
      <c r="A30" s="242">
        <v>18</v>
      </c>
      <c r="B30" s="221" t="s">
        <v>259</v>
      </c>
      <c r="C30" s="223" t="s">
        <v>260</v>
      </c>
      <c r="D30" s="243">
        <v>13</v>
      </c>
      <c r="E30" s="244">
        <f t="shared" si="1"/>
        <v>13</v>
      </c>
      <c r="F30" s="243">
        <v>14</v>
      </c>
      <c r="G30" s="243">
        <f t="shared" si="4"/>
        <v>14</v>
      </c>
      <c r="H30" s="243">
        <v>6</v>
      </c>
      <c r="I30" s="243">
        <v>6</v>
      </c>
      <c r="J30" s="243">
        <v>7</v>
      </c>
      <c r="K30" s="243">
        <f t="shared" si="2"/>
        <v>19</v>
      </c>
      <c r="L30" s="243">
        <f t="shared" si="3"/>
        <v>16</v>
      </c>
      <c r="M30" s="162"/>
    </row>
    <row r="31" spans="1:13" ht="15.75">
      <c r="A31" s="242">
        <v>19</v>
      </c>
      <c r="B31" s="221" t="s">
        <v>261</v>
      </c>
      <c r="C31" s="223" t="s">
        <v>262</v>
      </c>
      <c r="D31" s="243">
        <v>14</v>
      </c>
      <c r="E31" s="244">
        <f t="shared" si="1"/>
        <v>14</v>
      </c>
      <c r="F31" s="243">
        <v>15</v>
      </c>
      <c r="G31" s="243">
        <f t="shared" si="4"/>
        <v>15</v>
      </c>
      <c r="H31" s="243">
        <v>7</v>
      </c>
      <c r="I31" s="243">
        <v>7</v>
      </c>
      <c r="J31" s="243">
        <v>5</v>
      </c>
      <c r="K31" s="243">
        <f t="shared" si="2"/>
        <v>19</v>
      </c>
      <c r="L31" s="243">
        <f t="shared" si="3"/>
        <v>16</v>
      </c>
      <c r="M31" s="162"/>
    </row>
    <row r="32" spans="1:13" ht="15.75">
      <c r="A32" s="242">
        <v>20</v>
      </c>
      <c r="B32" s="221" t="s">
        <v>263</v>
      </c>
      <c r="C32" s="223" t="s">
        <v>264</v>
      </c>
      <c r="D32" s="243">
        <v>14</v>
      </c>
      <c r="E32" s="244">
        <f t="shared" si="1"/>
        <v>14</v>
      </c>
      <c r="F32" s="243">
        <v>15</v>
      </c>
      <c r="G32" s="243">
        <f t="shared" si="4"/>
        <v>15</v>
      </c>
      <c r="H32" s="243">
        <v>6</v>
      </c>
      <c r="I32" s="243">
        <v>6</v>
      </c>
      <c r="J32" s="243">
        <v>7</v>
      </c>
      <c r="K32" s="243">
        <f t="shared" si="2"/>
        <v>19</v>
      </c>
      <c r="L32" s="243">
        <f t="shared" si="3"/>
        <v>16</v>
      </c>
      <c r="M32" s="162"/>
    </row>
    <row r="33" spans="1:13" ht="15.75">
      <c r="A33" s="242">
        <v>21</v>
      </c>
      <c r="B33" s="221" t="s">
        <v>265</v>
      </c>
      <c r="C33" s="223" t="s">
        <v>266</v>
      </c>
      <c r="D33" s="243">
        <v>13</v>
      </c>
      <c r="E33" s="244">
        <f t="shared" si="1"/>
        <v>13</v>
      </c>
      <c r="F33" s="243">
        <v>20</v>
      </c>
      <c r="G33" s="243">
        <f t="shared" si="4"/>
        <v>20</v>
      </c>
      <c r="H33" s="243">
        <v>8</v>
      </c>
      <c r="I33" s="243">
        <v>8</v>
      </c>
      <c r="J33" s="243">
        <v>3</v>
      </c>
      <c r="K33" s="243">
        <f t="shared" si="2"/>
        <v>19</v>
      </c>
      <c r="L33" s="243">
        <f t="shared" si="3"/>
        <v>18</v>
      </c>
      <c r="M33" s="162"/>
    </row>
    <row r="34" spans="1:13" ht="15.75">
      <c r="A34" s="242">
        <v>22</v>
      </c>
      <c r="B34" s="221" t="s">
        <v>267</v>
      </c>
      <c r="C34" s="223" t="s">
        <v>268</v>
      </c>
      <c r="D34" s="243">
        <v>14</v>
      </c>
      <c r="E34" s="244">
        <f t="shared" si="1"/>
        <v>14</v>
      </c>
      <c r="F34" s="243">
        <v>19</v>
      </c>
      <c r="G34" s="243">
        <v>19</v>
      </c>
      <c r="H34" s="243">
        <v>8</v>
      </c>
      <c r="I34" s="243">
        <v>6</v>
      </c>
      <c r="J34" s="243">
        <v>5</v>
      </c>
      <c r="K34" s="243">
        <f t="shared" si="2"/>
        <v>19</v>
      </c>
      <c r="L34" s="243">
        <f t="shared" si="3"/>
        <v>18</v>
      </c>
      <c r="M34" s="162"/>
    </row>
    <row r="35" spans="1:13" ht="27.75" customHeight="1">
      <c r="A35" s="242">
        <v>23</v>
      </c>
      <c r="B35" s="221" t="s">
        <v>269</v>
      </c>
      <c r="C35" s="232" t="s">
        <v>270</v>
      </c>
      <c r="D35" s="243">
        <v>13</v>
      </c>
      <c r="E35" s="244">
        <f t="shared" si="1"/>
        <v>13</v>
      </c>
      <c r="F35" s="243">
        <v>17</v>
      </c>
      <c r="G35" s="243">
        <v>17</v>
      </c>
      <c r="H35" s="243">
        <v>7</v>
      </c>
      <c r="I35" s="243">
        <v>7</v>
      </c>
      <c r="J35" s="243">
        <v>5</v>
      </c>
      <c r="K35" s="243">
        <f t="shared" si="2"/>
        <v>19</v>
      </c>
      <c r="L35" s="243">
        <f t="shared" si="3"/>
        <v>17</v>
      </c>
      <c r="M35" s="162"/>
    </row>
    <row r="36" spans="1:13" ht="15.6" customHeight="1">
      <c r="A36" s="242">
        <v>24</v>
      </c>
      <c r="B36" s="221" t="s">
        <v>271</v>
      </c>
      <c r="C36" s="223" t="s">
        <v>272</v>
      </c>
      <c r="D36" s="243">
        <v>14</v>
      </c>
      <c r="E36" s="244">
        <f t="shared" si="1"/>
        <v>14</v>
      </c>
      <c r="F36" s="243">
        <v>13</v>
      </c>
      <c r="G36" s="243">
        <v>13</v>
      </c>
      <c r="H36" s="243">
        <v>8</v>
      </c>
      <c r="I36" s="243">
        <v>8</v>
      </c>
      <c r="J36" s="243">
        <v>3</v>
      </c>
      <c r="K36" s="243">
        <f t="shared" si="2"/>
        <v>19</v>
      </c>
      <c r="L36" s="243">
        <f t="shared" si="3"/>
        <v>16</v>
      </c>
      <c r="M36" s="162"/>
    </row>
    <row r="37" spans="1:13" ht="15.6" customHeight="1">
      <c r="A37" s="242">
        <v>25</v>
      </c>
      <c r="B37" s="221" t="s">
        <v>273</v>
      </c>
      <c r="C37" s="223" t="s">
        <v>274</v>
      </c>
      <c r="D37" s="243">
        <v>7</v>
      </c>
      <c r="E37" s="244">
        <f t="shared" si="1"/>
        <v>7</v>
      </c>
      <c r="F37" s="243">
        <v>13</v>
      </c>
      <c r="G37" s="243">
        <v>13</v>
      </c>
      <c r="H37" s="243">
        <v>8</v>
      </c>
      <c r="I37" s="243">
        <v>8</v>
      </c>
      <c r="J37" s="243">
        <v>3</v>
      </c>
      <c r="K37" s="243">
        <f t="shared" si="2"/>
        <v>19</v>
      </c>
      <c r="L37" s="243">
        <f t="shared" si="3"/>
        <v>13</v>
      </c>
      <c r="M37" s="162"/>
    </row>
    <row r="38" spans="1:13" ht="13.35" customHeight="1">
      <c r="A38" s="351" t="s">
        <v>275</v>
      </c>
      <c r="B38" s="341"/>
      <c r="C38" s="341"/>
      <c r="D38" s="246">
        <f>AVERAGE(D13:D37)</f>
        <v>10.64</v>
      </c>
      <c r="E38" s="246">
        <f t="shared" ref="E38:L38" si="5">AVERAGE(E13:E37)</f>
        <v>10.64</v>
      </c>
      <c r="F38" s="247">
        <f t="shared" si="5"/>
        <v>13.44</v>
      </c>
      <c r="G38" s="247">
        <f t="shared" si="5"/>
        <v>13.44</v>
      </c>
      <c r="H38" s="247">
        <f t="shared" si="5"/>
        <v>6.28</v>
      </c>
      <c r="I38" s="247">
        <f t="shared" si="5"/>
        <v>6.16</v>
      </c>
      <c r="J38" s="247">
        <f t="shared" si="5"/>
        <v>4.32</v>
      </c>
      <c r="K38" s="247">
        <f t="shared" si="5"/>
        <v>16.760000000000002</v>
      </c>
      <c r="L38" s="247">
        <f t="shared" si="5"/>
        <v>13.92</v>
      </c>
      <c r="M38" s="162"/>
    </row>
    <row r="39" spans="1:13" ht="15">
      <c r="A39" s="351" t="s">
        <v>276</v>
      </c>
      <c r="B39" s="341"/>
      <c r="C39" s="341"/>
      <c r="D39" s="248" t="str">
        <f t="shared" ref="D39:L39" si="6">IF((COUNTIF(D13:D37,"&gt;="&amp;D12)&gt;=$C$8*0.7),IF((COUNTIF(D13:D37,"&gt;="&amp;D12)&lt;$C$8*0.8),COUNTIF(D13:D37,"&gt;="&amp;D12),""),"")</f>
        <v/>
      </c>
      <c r="E39" s="248" t="str">
        <f t="shared" si="6"/>
        <v/>
      </c>
      <c r="F39" s="248" t="str">
        <f t="shared" si="6"/>
        <v/>
      </c>
      <c r="G39" s="248" t="str">
        <f t="shared" si="6"/>
        <v/>
      </c>
      <c r="H39" s="248" t="str">
        <f t="shared" si="6"/>
        <v/>
      </c>
      <c r="I39" s="248" t="str">
        <f t="shared" si="6"/>
        <v/>
      </c>
      <c r="J39" s="248" t="str">
        <f t="shared" si="6"/>
        <v/>
      </c>
      <c r="K39" s="248" t="str">
        <f t="shared" si="6"/>
        <v/>
      </c>
      <c r="L39" s="248" t="str">
        <f t="shared" si="6"/>
        <v/>
      </c>
      <c r="M39" s="162"/>
    </row>
    <row r="40" spans="1:13" ht="15">
      <c r="A40" s="351" t="s">
        <v>277</v>
      </c>
      <c r="B40" s="341"/>
      <c r="C40" s="341"/>
      <c r="D40" s="248"/>
      <c r="E40" s="248" t="str">
        <f>IF((COUNTIF(E14:E38,"&gt;="&amp;#REF!)&gt;=$C$8*0.7),IF((COUNTIF(E14:E38,"&gt;="&amp;#REF!)&lt;$C$8*0.8),COUNTIF(E14:E38,"&gt;="&amp;#REF!),""),"")</f>
        <v/>
      </c>
      <c r="F40" s="248" t="str">
        <f>IF((COUNTIF(F14:F38,"&gt;="&amp;#REF!)&gt;=$C$8*0.7),IF((COUNTIF(F14:F38,"&gt;="&amp;#REF!)&lt;$C$8*0.8),COUNTIF(F14:F38,"&gt;="&amp;#REF!),""),"")</f>
        <v/>
      </c>
      <c r="G40" s="248" t="str">
        <f>IF((COUNTIF(G14:G38,"&gt;="&amp;#REF!)&gt;=$C$8*0.7),IF((COUNTIF(G14:G38,"&gt;="&amp;#REF!)&lt;$C$8*0.8),COUNTIF(G14:G38,"&gt;="&amp;#REF!),""),"")</f>
        <v/>
      </c>
      <c r="H40" s="248" t="str">
        <f>IF((COUNTIF(H14:H38,"&gt;="&amp;#REF!)&gt;=$C$8*0.7),IF((COUNTIF(H14:H38,"&gt;="&amp;#REF!)&lt;$C$8*0.8),COUNTIF(H14:H38,"&gt;="&amp;#REF!),""),"")</f>
        <v/>
      </c>
      <c r="I40" s="248" t="str">
        <f>IF((COUNTIF(I14:I38,"&gt;="&amp;#REF!)&gt;=$C$8*0.7),IF((COUNTIF(I14:I38,"&gt;="&amp;#REF!)&lt;$C$8*0.8),COUNTIF(I14:I38,"&gt;="&amp;#REF!),""),"")</f>
        <v/>
      </c>
      <c r="J40" s="248" t="str">
        <f>IF((COUNTIF(J14:J38,"&gt;="&amp;#REF!)&gt;=$C$8*0.7),IF((COUNTIF(J14:J38,"&gt;="&amp;#REF!)&lt;$C$8*0.8),COUNTIF(J14:J38,"&gt;="&amp;#REF!),""),"")</f>
        <v/>
      </c>
      <c r="K40" s="248" t="str">
        <f>IF((COUNTIF(K14:K38,"&gt;="&amp;#REF!)&gt;=$C$8*0.7),IF((COUNTIF(K14:K38,"&gt;="&amp;#REF!)&lt;$C$8*0.8),COUNTIF(K14:K38,"&gt;="&amp;#REF!),""),"")</f>
        <v/>
      </c>
      <c r="L40" s="248" t="str">
        <f>IF((COUNTIF(L14:L38,"&gt;="&amp;#REF!)&gt;=$C$8*0.7),IF((COUNTIF(L14:L38,"&gt;="&amp;#REF!)&lt;$C$8*0.8),COUNTIF(L14:L38,"&gt;="&amp;#REF!),""),"")</f>
        <v/>
      </c>
      <c r="M40" s="162"/>
    </row>
    <row r="41" spans="1:13" ht="15">
      <c r="A41" s="351" t="s">
        <v>278</v>
      </c>
      <c r="B41" s="341"/>
      <c r="C41" s="341"/>
      <c r="D41" s="249" t="str">
        <f t="shared" ref="D41:L41" si="7">IF((COUNTIF(D13:D37,"&gt;="&amp;D12)&gt;=$C$8*0.8),COUNTIF(D13:D37,"&gt;="&amp;D12),"")</f>
        <v/>
      </c>
      <c r="E41" s="249" t="str">
        <f t="shared" si="7"/>
        <v/>
      </c>
      <c r="F41" s="249">
        <f t="shared" si="7"/>
        <v>21</v>
      </c>
      <c r="G41" s="249">
        <f t="shared" si="7"/>
        <v>21</v>
      </c>
      <c r="H41" s="249">
        <f t="shared" si="7"/>
        <v>22</v>
      </c>
      <c r="I41" s="249">
        <f t="shared" si="7"/>
        <v>22</v>
      </c>
      <c r="J41" s="249">
        <f t="shared" si="7"/>
        <v>22</v>
      </c>
      <c r="K41" s="249">
        <f t="shared" si="7"/>
        <v>22</v>
      </c>
      <c r="L41" s="249">
        <f t="shared" si="7"/>
        <v>22</v>
      </c>
      <c r="M41" s="162"/>
    </row>
    <row r="42" spans="1:13" ht="15.75">
      <c r="A42" s="351" t="s">
        <v>279</v>
      </c>
      <c r="B42" s="341"/>
      <c r="C42" s="341"/>
      <c r="D42" s="236">
        <f>IF(D39&lt;&gt;"",1,IF(D40&lt;&gt;"",2,IF(D41&lt;&gt;"",3,0)))</f>
        <v>0</v>
      </c>
      <c r="E42" s="236">
        <f t="shared" ref="E42:L42" si="8">IF(E39&lt;&gt;"",1,IF(E40&lt;&gt;"",2,IF(E41&lt;&gt;"",3,0)))</f>
        <v>0</v>
      </c>
      <c r="F42" s="236">
        <f t="shared" si="8"/>
        <v>3</v>
      </c>
      <c r="G42" s="236">
        <f t="shared" si="8"/>
        <v>3</v>
      </c>
      <c r="H42" s="236">
        <f t="shared" si="8"/>
        <v>3</v>
      </c>
      <c r="I42" s="236">
        <f t="shared" si="8"/>
        <v>3</v>
      </c>
      <c r="J42" s="236">
        <f t="shared" si="8"/>
        <v>3</v>
      </c>
      <c r="K42" s="236">
        <f t="shared" si="8"/>
        <v>3</v>
      </c>
      <c r="L42" s="236">
        <f t="shared" si="8"/>
        <v>3</v>
      </c>
      <c r="M42" s="162"/>
    </row>
    <row r="43" spans="1:13" ht="15.75">
      <c r="A43" s="183"/>
      <c r="B43" s="183"/>
      <c r="C43" s="184"/>
      <c r="D43" s="236" t="str">
        <f>IF(D42=0,"Z",IF(D42=1,"L",IF(D42=2,"M","H")))</f>
        <v>Z</v>
      </c>
      <c r="E43" s="236" t="str">
        <f t="shared" ref="E43:L43" si="9">IF(E42=0,"Z",IF(E42=1,"L",IF(E42=2,"M","H")))</f>
        <v>Z</v>
      </c>
      <c r="F43" s="236" t="str">
        <f t="shared" si="9"/>
        <v>H</v>
      </c>
      <c r="G43" s="236" t="str">
        <f t="shared" si="9"/>
        <v>H</v>
      </c>
      <c r="H43" s="236" t="str">
        <f t="shared" si="9"/>
        <v>H</v>
      </c>
      <c r="I43" s="236" t="str">
        <f t="shared" ref="I43" si="10">IF(I42=0,"Z",IF(I42=1,"L",IF(I42=2,"M","H")))</f>
        <v>H</v>
      </c>
      <c r="J43" s="236" t="str">
        <f t="shared" ref="J43:K43" si="11">IF(J42=0,"Z",IF(J42=1,"L",IF(J42=2,"M","H")))</f>
        <v>H</v>
      </c>
      <c r="K43" s="236" t="str">
        <f t="shared" si="11"/>
        <v>H</v>
      </c>
      <c r="L43" s="236" t="str">
        <f t="shared" si="9"/>
        <v>H</v>
      </c>
      <c r="M43" s="162"/>
    </row>
    <row r="44" spans="1:13">
      <c r="A44" s="183"/>
      <c r="B44" s="183"/>
      <c r="C44" s="184"/>
      <c r="D44" s="183"/>
      <c r="E44" s="183"/>
      <c r="F44" s="183"/>
      <c r="G44" s="170"/>
      <c r="H44" s="170"/>
      <c r="I44" s="170"/>
      <c r="J44" s="170"/>
      <c r="K44" s="170"/>
      <c r="L44" s="183"/>
      <c r="M44" s="162"/>
    </row>
    <row r="45" spans="1:13">
      <c r="A45" s="348" t="s">
        <v>290</v>
      </c>
      <c r="B45" s="349"/>
      <c r="C45" s="349"/>
      <c r="D45" s="349"/>
      <c r="E45" s="349"/>
      <c r="F45" s="349"/>
      <c r="G45" s="349"/>
      <c r="H45" s="349"/>
      <c r="I45" s="349"/>
      <c r="J45" s="349"/>
      <c r="K45" s="349"/>
      <c r="L45" s="349"/>
      <c r="M45" s="251"/>
    </row>
    <row r="46" spans="1:13">
      <c r="A46" s="350"/>
      <c r="B46" s="350"/>
      <c r="C46" s="350"/>
      <c r="D46" s="350"/>
      <c r="E46" s="350"/>
      <c r="F46" s="350"/>
      <c r="G46" s="350"/>
      <c r="H46" s="350"/>
      <c r="I46" s="350"/>
      <c r="J46" s="350"/>
      <c r="K46" s="350"/>
      <c r="L46" s="350"/>
      <c r="M46" s="251"/>
    </row>
    <row r="47" spans="1:13">
      <c r="A47" s="350"/>
      <c r="B47" s="350"/>
      <c r="C47" s="350"/>
      <c r="D47" s="350"/>
      <c r="E47" s="350"/>
      <c r="F47" s="350"/>
      <c r="G47" s="350"/>
      <c r="H47" s="350"/>
      <c r="I47" s="350"/>
      <c r="J47" s="350"/>
      <c r="K47" s="350"/>
      <c r="L47" s="350"/>
      <c r="M47" s="251"/>
    </row>
    <row r="48" spans="1:13">
      <c r="A48" s="350"/>
      <c r="B48" s="350"/>
      <c r="C48" s="350"/>
      <c r="D48" s="350"/>
      <c r="E48" s="350"/>
      <c r="F48" s="350"/>
      <c r="G48" s="350"/>
      <c r="H48" s="350"/>
      <c r="I48" s="350"/>
      <c r="J48" s="350"/>
      <c r="K48" s="350"/>
      <c r="L48" s="350"/>
      <c r="M48" s="252"/>
    </row>
    <row r="49" spans="1:12">
      <c r="A49" s="167"/>
      <c r="B49" s="167"/>
      <c r="C49" s="168"/>
      <c r="D49" s="167"/>
      <c r="E49" s="167"/>
      <c r="F49" s="167"/>
      <c r="G49" s="36"/>
      <c r="H49" s="36"/>
      <c r="I49" s="36"/>
      <c r="J49" s="36"/>
      <c r="K49" s="36"/>
      <c r="L49" s="167"/>
    </row>
  </sheetData>
  <sheetProtection selectLockedCells="1" selectUnlockedCells="1"/>
  <mergeCells count="18">
    <mergeCell ref="A1:L1"/>
    <mergeCell ref="A2:L2"/>
    <mergeCell ref="A3:L3"/>
    <mergeCell ref="A4:L4"/>
    <mergeCell ref="A5:L5"/>
    <mergeCell ref="A6:L6"/>
    <mergeCell ref="A7:L7"/>
    <mergeCell ref="A9:C9"/>
    <mergeCell ref="D9:E9"/>
    <mergeCell ref="F9:G9"/>
    <mergeCell ref="H9:J9"/>
    <mergeCell ref="A45:L45"/>
    <mergeCell ref="A46:L48"/>
    <mergeCell ref="A38:C38"/>
    <mergeCell ref="A39:C39"/>
    <mergeCell ref="A40:C40"/>
    <mergeCell ref="A41:C41"/>
    <mergeCell ref="A42:C42"/>
  </mergeCells>
  <dataValidations count="1">
    <dataValidation allowBlank="1" sqref="F9 E12:L12 E13:J13 A45 A4:A37 B9:B37 C10:C37 D9:D33 D34:D37 D42:D43 E1:E3 E14:E37 M22:M24 M26:M27 N22:XFD27 F14:J33 A1:D3 E42:L43 E10:G11 H9:L11 F1:K2 K13:L37 M1:IJ21 F34:J37"/>
  </dataValidations>
  <pageMargins left="0.78740157480314998" right="0.39370078740157499" top="7.8740157480315001E-2" bottom="7.8740157480315001E-2" header="0" footer="0.78740157480314998"/>
  <pageSetup paperSize="9" firstPageNumber="0" orientation="landscape" useFirstPageNumber="1" r:id="rId1"/>
  <headerFooter alignWithMargins="0"/>
</worksheet>
</file>

<file path=xl/worksheets/sheet6.xml><?xml version="1.0" encoding="utf-8"?>
<worksheet xmlns="http://schemas.openxmlformats.org/spreadsheetml/2006/main" xmlns:r="http://schemas.openxmlformats.org/officeDocument/2006/relationships">
  <dimension ref="A1:M49"/>
  <sheetViews>
    <sheetView view="pageLayout" workbookViewId="0">
      <selection activeCell="C18" sqref="A18:XFD18"/>
    </sheetView>
  </sheetViews>
  <sheetFormatPr defaultColWidth="11.5703125" defaultRowHeight="12.75"/>
  <cols>
    <col min="1" max="1" width="6.42578125" style="2" customWidth="1"/>
    <col min="2" max="2" width="19.42578125" style="2" customWidth="1"/>
    <col min="3" max="3" width="30.5703125" style="3" customWidth="1"/>
    <col min="4" max="6" width="7.5703125" style="2" customWidth="1"/>
    <col min="7" max="7" width="8.42578125" style="2" customWidth="1"/>
    <col min="8" max="8" width="7.42578125" style="2" customWidth="1"/>
    <col min="9" max="10" width="7.140625" style="2" customWidth="1"/>
    <col min="11" max="11" width="9.42578125" style="1" customWidth="1"/>
    <col min="12" max="16384" width="11.5703125" style="2"/>
  </cols>
  <sheetData>
    <row r="1" spans="1:13" s="1" customFormat="1" ht="17.100000000000001" customHeight="1">
      <c r="A1" s="348" t="s">
        <v>204</v>
      </c>
      <c r="B1" s="348"/>
      <c r="C1" s="348"/>
      <c r="D1" s="348"/>
      <c r="E1" s="348"/>
      <c r="F1" s="348"/>
      <c r="G1" s="348"/>
      <c r="H1" s="348"/>
      <c r="I1" s="348"/>
      <c r="J1" s="348"/>
      <c r="K1" s="348"/>
      <c r="L1" s="348"/>
      <c r="M1" s="19"/>
    </row>
    <row r="2" spans="1:13" s="1" customFormat="1" ht="17.100000000000001" customHeight="1">
      <c r="A2" s="345" t="s">
        <v>205</v>
      </c>
      <c r="B2" s="345"/>
      <c r="C2" s="345"/>
      <c r="D2" s="345"/>
      <c r="E2" s="345"/>
      <c r="F2" s="345"/>
      <c r="G2" s="345"/>
      <c r="H2" s="345"/>
      <c r="I2" s="345"/>
      <c r="J2" s="345"/>
      <c r="K2" s="345"/>
      <c r="L2" s="345"/>
      <c r="M2" s="19"/>
    </row>
    <row r="3" spans="1:13" s="1" customFormat="1" ht="17.100000000000001" customHeight="1">
      <c r="A3" s="374" t="s">
        <v>291</v>
      </c>
      <c r="B3" s="375"/>
      <c r="C3" s="375"/>
      <c r="D3" s="375"/>
      <c r="E3" s="375"/>
      <c r="F3" s="375"/>
      <c r="G3" s="375"/>
      <c r="H3" s="375"/>
      <c r="I3" s="375"/>
      <c r="J3" s="375"/>
      <c r="K3" s="375"/>
      <c r="L3" s="376"/>
      <c r="M3" s="19"/>
    </row>
    <row r="4" spans="1:13" s="1" customFormat="1" ht="17.100000000000001" customHeight="1">
      <c r="A4" s="369" t="str">
        <f>"Semester: "&amp;'STUDENT-LIST'!E8</f>
        <v>Semester: 1</v>
      </c>
      <c r="B4" s="367"/>
      <c r="C4" s="367"/>
      <c r="D4" s="367"/>
      <c r="E4" s="367"/>
      <c r="F4" s="367"/>
      <c r="G4" s="367"/>
      <c r="H4" s="367"/>
      <c r="I4" s="367"/>
      <c r="J4" s="367"/>
      <c r="K4" s="367"/>
      <c r="L4" s="368"/>
      <c r="M4" s="19"/>
    </row>
    <row r="5" spans="1:13" s="1" customFormat="1" ht="17.100000000000001" customHeight="1">
      <c r="A5" s="369" t="s">
        <v>292</v>
      </c>
      <c r="B5" s="367"/>
      <c r="C5" s="367"/>
      <c r="D5" s="367"/>
      <c r="E5" s="367"/>
      <c r="F5" s="367"/>
      <c r="G5" s="367"/>
      <c r="H5" s="367"/>
      <c r="I5" s="367"/>
      <c r="J5" s="367"/>
      <c r="K5" s="367"/>
      <c r="L5" s="368"/>
      <c r="M5" s="19"/>
    </row>
    <row r="6" spans="1:13" s="1" customFormat="1" ht="18.75" customHeight="1">
      <c r="A6" s="369" t="s">
        <v>293</v>
      </c>
      <c r="B6" s="367"/>
      <c r="C6" s="367"/>
      <c r="D6" s="367"/>
      <c r="E6" s="367"/>
      <c r="F6" s="367"/>
      <c r="G6" s="367"/>
      <c r="H6" s="367"/>
      <c r="I6" s="367"/>
      <c r="J6" s="367"/>
      <c r="K6" s="367"/>
      <c r="L6" s="368"/>
      <c r="M6" s="19"/>
    </row>
    <row r="7" spans="1:13" s="1" customFormat="1" ht="16.5" customHeight="1">
      <c r="A7" s="369" t="str">
        <f>"Program Name: "&amp;'STUDENT-LIST'!E4</f>
        <v>Program Name: COMPUTER SCIENCE</v>
      </c>
      <c r="B7" s="367"/>
      <c r="C7" s="367"/>
      <c r="D7" s="367"/>
      <c r="E7" s="367"/>
      <c r="F7" s="367"/>
      <c r="G7" s="367"/>
      <c r="H7" s="367"/>
      <c r="I7" s="367"/>
      <c r="J7" s="367"/>
      <c r="K7" s="367"/>
      <c r="L7" s="368"/>
      <c r="M7" s="19"/>
    </row>
    <row r="8" spans="1:13" s="1" customFormat="1" ht="24" customHeight="1">
      <c r="A8" s="370" t="s">
        <v>294</v>
      </c>
      <c r="B8" s="371"/>
      <c r="C8" s="371"/>
      <c r="D8" s="371"/>
      <c r="E8" s="371"/>
      <c r="F8" s="371"/>
      <c r="G8" s="371"/>
      <c r="H8" s="371"/>
      <c r="I8" s="371"/>
      <c r="J8" s="371"/>
      <c r="K8" s="371"/>
      <c r="L8" s="372"/>
      <c r="M8" s="19"/>
    </row>
    <row r="9" spans="1:13" s="1" customFormat="1" ht="45" customHeight="1">
      <c r="A9" s="373" t="s">
        <v>285</v>
      </c>
      <c r="B9" s="372"/>
      <c r="C9" s="92"/>
      <c r="D9" s="370" t="s">
        <v>295</v>
      </c>
      <c r="E9" s="371"/>
      <c r="F9" s="371"/>
      <c r="G9" s="372"/>
      <c r="H9" s="370" t="s">
        <v>296</v>
      </c>
      <c r="I9" s="371"/>
      <c r="J9" s="371"/>
      <c r="K9" s="372"/>
      <c r="L9" s="92"/>
      <c r="M9" s="19"/>
    </row>
    <row r="10" spans="1:13" s="1" customFormat="1" ht="31.5">
      <c r="A10" s="196" t="s">
        <v>0</v>
      </c>
      <c r="B10" s="103" t="s">
        <v>214</v>
      </c>
      <c r="C10" s="92" t="s">
        <v>215</v>
      </c>
      <c r="D10" s="92" t="s">
        <v>297</v>
      </c>
      <c r="E10" s="92" t="s">
        <v>298</v>
      </c>
      <c r="F10" s="92" t="s">
        <v>299</v>
      </c>
      <c r="G10" s="92" t="s">
        <v>56</v>
      </c>
      <c r="H10" s="92" t="s">
        <v>300</v>
      </c>
      <c r="I10" s="92" t="s">
        <v>301</v>
      </c>
      <c r="J10" s="92" t="s">
        <v>302</v>
      </c>
      <c r="K10" s="92" t="s">
        <v>56</v>
      </c>
      <c r="L10" s="92" t="s">
        <v>56</v>
      </c>
      <c r="M10" s="19"/>
    </row>
    <row r="11" spans="1:13" s="1" customFormat="1" ht="15.75">
      <c r="A11" s="196" t="s">
        <v>222</v>
      </c>
      <c r="B11" s="103" t="s">
        <v>222</v>
      </c>
      <c r="C11" s="92" t="s">
        <v>223</v>
      </c>
      <c r="D11" s="92">
        <v>30</v>
      </c>
      <c r="E11" s="92">
        <f>'CIE-I-II-III-THEORY'!I11</f>
        <v>30</v>
      </c>
      <c r="F11" s="92">
        <f>'CIE-I-II-III-THEORY'!L11</f>
        <v>30</v>
      </c>
      <c r="G11" s="92">
        <f>'CIE-I-II-III-THEORY'!M11</f>
        <v>30</v>
      </c>
      <c r="H11" s="92">
        <f>'CIE-IV-V-VI-THEORY'!E11</f>
        <v>20</v>
      </c>
      <c r="I11" s="92">
        <f>'CIE-IV-V-VI-THEORY'!G11</f>
        <v>20</v>
      </c>
      <c r="J11" s="92">
        <v>20</v>
      </c>
      <c r="K11" s="92">
        <f>'CIE-IV-V-VI-THEORY'!L11</f>
        <v>20</v>
      </c>
      <c r="L11" s="92">
        <f>SUM(G11,K11)</f>
        <v>50</v>
      </c>
      <c r="M11" s="19"/>
    </row>
    <row r="12" spans="1:13" s="1" customFormat="1" ht="15.75">
      <c r="A12" s="196" t="s">
        <v>222</v>
      </c>
      <c r="B12" s="103" t="s">
        <v>222</v>
      </c>
      <c r="C12" s="92" t="s">
        <v>224</v>
      </c>
      <c r="D12" s="92">
        <v>12</v>
      </c>
      <c r="E12" s="92">
        <f>'CIE-I-II-III-THEORY'!I12</f>
        <v>18</v>
      </c>
      <c r="F12" s="92">
        <f>'CIE-I-II-III-THEORY'!L12</f>
        <v>18</v>
      </c>
      <c r="G12" s="92">
        <f>'CIE-I-II-III-THEORY'!M12</f>
        <v>18</v>
      </c>
      <c r="H12" s="92">
        <f>'CIE-IV-V-VI-THEORY'!E12</f>
        <v>12</v>
      </c>
      <c r="I12" s="92">
        <f>'CIE-IV-V-VI-THEORY'!G12</f>
        <v>12</v>
      </c>
      <c r="J12" s="92">
        <v>12</v>
      </c>
      <c r="K12" s="92">
        <f>'CIE-IV-V-VI-THEORY'!L12</f>
        <v>12</v>
      </c>
      <c r="L12" s="92">
        <f t="shared" ref="L12" si="0">SUM(G12,K12)</f>
        <v>30</v>
      </c>
      <c r="M12" s="19"/>
    </row>
    <row r="13" spans="1:13" s="1" customFormat="1" ht="15.75">
      <c r="A13" s="196">
        <v>1</v>
      </c>
      <c r="B13" s="221" t="s">
        <v>225</v>
      </c>
      <c r="C13" s="221" t="s">
        <v>226</v>
      </c>
      <c r="D13" s="222">
        <v>3</v>
      </c>
      <c r="E13" s="92">
        <v>14</v>
      </c>
      <c r="F13" s="92">
        <v>10</v>
      </c>
      <c r="G13" s="92">
        <v>9</v>
      </c>
      <c r="H13" s="92">
        <v>10</v>
      </c>
      <c r="I13" s="92">
        <v>15</v>
      </c>
      <c r="J13" s="92">
        <v>18</v>
      </c>
      <c r="K13" s="92">
        <v>15</v>
      </c>
      <c r="L13" s="92">
        <f>G13+K13</f>
        <v>24</v>
      </c>
      <c r="M13" s="19"/>
    </row>
    <row r="14" spans="1:13" s="1" customFormat="1" ht="15.75">
      <c r="A14" s="196">
        <v>2</v>
      </c>
      <c r="B14" s="221" t="s">
        <v>227</v>
      </c>
      <c r="C14" s="223" t="s">
        <v>228</v>
      </c>
      <c r="D14" s="222">
        <v>5</v>
      </c>
      <c r="E14" s="92">
        <v>5</v>
      </c>
      <c r="F14" s="92">
        <v>19</v>
      </c>
      <c r="G14" s="92">
        <v>10</v>
      </c>
      <c r="H14" s="92">
        <v>16</v>
      </c>
      <c r="I14" s="92">
        <v>17</v>
      </c>
      <c r="J14" s="92">
        <v>17</v>
      </c>
      <c r="K14" s="92">
        <v>18</v>
      </c>
      <c r="L14" s="92">
        <f t="shared" ref="L14:L37" si="1">G14+K14</f>
        <v>28</v>
      </c>
      <c r="M14" s="19"/>
    </row>
    <row r="15" spans="1:13" s="1" customFormat="1" ht="15.75">
      <c r="A15" s="196">
        <v>3</v>
      </c>
      <c r="B15" s="221" t="s">
        <v>229</v>
      </c>
      <c r="C15" s="223" t="s">
        <v>230</v>
      </c>
      <c r="D15" s="222">
        <v>5</v>
      </c>
      <c r="E15" s="92">
        <v>15</v>
      </c>
      <c r="F15" s="92">
        <v>14</v>
      </c>
      <c r="G15" s="92">
        <v>12</v>
      </c>
      <c r="H15" s="92">
        <v>12</v>
      </c>
      <c r="I15" s="92">
        <v>16</v>
      </c>
      <c r="J15" s="92">
        <v>15</v>
      </c>
      <c r="K15" s="92">
        <v>16</v>
      </c>
      <c r="L15" s="92">
        <f t="shared" si="1"/>
        <v>28</v>
      </c>
      <c r="M15" s="19"/>
    </row>
    <row r="16" spans="1:13" s="1" customFormat="1" ht="15.75">
      <c r="A16" s="196">
        <v>4</v>
      </c>
      <c r="B16" s="224" t="s">
        <v>231</v>
      </c>
      <c r="C16" s="225" t="s">
        <v>232</v>
      </c>
      <c r="D16" s="226">
        <v>0</v>
      </c>
      <c r="E16" s="92">
        <v>0</v>
      </c>
      <c r="F16" s="92">
        <v>0</v>
      </c>
      <c r="G16" s="92">
        <v>0</v>
      </c>
      <c r="H16" s="92">
        <v>0</v>
      </c>
      <c r="I16" s="92">
        <v>0</v>
      </c>
      <c r="J16" s="92">
        <v>16</v>
      </c>
      <c r="K16" s="92">
        <v>0</v>
      </c>
      <c r="L16" s="92">
        <f t="shared" si="1"/>
        <v>0</v>
      </c>
      <c r="M16" s="19"/>
    </row>
    <row r="17" spans="1:13" s="1" customFormat="1" ht="15.75">
      <c r="A17" s="196">
        <v>5</v>
      </c>
      <c r="B17" s="221" t="s">
        <v>233</v>
      </c>
      <c r="C17" s="223" t="s">
        <v>234</v>
      </c>
      <c r="D17" s="222">
        <v>6</v>
      </c>
      <c r="E17" s="92">
        <v>13</v>
      </c>
      <c r="F17" s="92">
        <v>4</v>
      </c>
      <c r="G17" s="92">
        <v>8</v>
      </c>
      <c r="H17" s="92">
        <v>11</v>
      </c>
      <c r="I17" s="92">
        <v>15</v>
      </c>
      <c r="J17" s="92">
        <v>16</v>
      </c>
      <c r="K17" s="92">
        <v>15</v>
      </c>
      <c r="L17" s="92">
        <f t="shared" si="1"/>
        <v>23</v>
      </c>
      <c r="M17" s="19"/>
    </row>
    <row r="18" spans="1:13" s="1" customFormat="1" ht="15.75">
      <c r="A18" s="196">
        <v>6</v>
      </c>
      <c r="B18" s="224" t="s">
        <v>235</v>
      </c>
      <c r="C18" s="225" t="s">
        <v>236</v>
      </c>
      <c r="D18" s="227">
        <v>0</v>
      </c>
      <c r="E18" s="92">
        <v>0</v>
      </c>
      <c r="F18" s="92">
        <v>0</v>
      </c>
      <c r="G18" s="92">
        <v>0</v>
      </c>
      <c r="H18" s="92">
        <v>0</v>
      </c>
      <c r="I18" s="92">
        <v>0</v>
      </c>
      <c r="J18" s="92">
        <v>17</v>
      </c>
      <c r="K18" s="92">
        <v>0</v>
      </c>
      <c r="L18" s="92">
        <f t="shared" si="1"/>
        <v>0</v>
      </c>
      <c r="M18" s="19"/>
    </row>
    <row r="19" spans="1:13" s="1" customFormat="1" ht="15.75">
      <c r="A19" s="196">
        <v>7</v>
      </c>
      <c r="B19" s="221" t="s">
        <v>237</v>
      </c>
      <c r="C19" s="228" t="s">
        <v>238</v>
      </c>
      <c r="D19" s="222">
        <v>1</v>
      </c>
      <c r="E19" s="92">
        <v>3</v>
      </c>
      <c r="F19" s="92">
        <v>13</v>
      </c>
      <c r="G19" s="92">
        <v>6</v>
      </c>
      <c r="H19" s="92">
        <v>14</v>
      </c>
      <c r="I19" s="92">
        <v>10</v>
      </c>
      <c r="J19" s="92">
        <v>17</v>
      </c>
      <c r="K19" s="92">
        <v>15</v>
      </c>
      <c r="L19" s="92">
        <f t="shared" si="1"/>
        <v>21</v>
      </c>
      <c r="M19" s="19"/>
    </row>
    <row r="20" spans="1:13" s="1" customFormat="1" ht="15.75">
      <c r="A20" s="196">
        <v>8</v>
      </c>
      <c r="B20" s="221" t="s">
        <v>239</v>
      </c>
      <c r="C20" s="223" t="s">
        <v>240</v>
      </c>
      <c r="D20" s="222">
        <v>1</v>
      </c>
      <c r="E20" s="92">
        <v>9</v>
      </c>
      <c r="F20" s="92">
        <v>16</v>
      </c>
      <c r="G20" s="92">
        <v>9</v>
      </c>
      <c r="H20" s="92">
        <v>11</v>
      </c>
      <c r="I20" s="92">
        <v>14</v>
      </c>
      <c r="J20" s="92">
        <v>18</v>
      </c>
      <c r="K20" s="92">
        <v>15</v>
      </c>
      <c r="L20" s="92">
        <f t="shared" si="1"/>
        <v>24</v>
      </c>
      <c r="M20" s="19"/>
    </row>
    <row r="21" spans="1:13" s="1" customFormat="1" ht="15.75">
      <c r="A21" s="196">
        <v>9</v>
      </c>
      <c r="B21" s="221" t="s">
        <v>241</v>
      </c>
      <c r="C21" s="223" t="s">
        <v>242</v>
      </c>
      <c r="D21" s="222">
        <v>2</v>
      </c>
      <c r="E21" s="92">
        <v>12</v>
      </c>
      <c r="F21" s="92">
        <v>9</v>
      </c>
      <c r="G21" s="92">
        <v>8</v>
      </c>
      <c r="H21" s="92">
        <v>12</v>
      </c>
      <c r="I21" s="92">
        <v>16</v>
      </c>
      <c r="J21" s="92">
        <v>17</v>
      </c>
      <c r="K21" s="92">
        <v>16</v>
      </c>
      <c r="L21" s="92">
        <f t="shared" si="1"/>
        <v>24</v>
      </c>
      <c r="M21" s="19"/>
    </row>
    <row r="22" spans="1:13" s="1" customFormat="1" ht="15.75">
      <c r="A22" s="196">
        <v>10</v>
      </c>
      <c r="B22" s="221" t="s">
        <v>243</v>
      </c>
      <c r="C22" s="229" t="s">
        <v>244</v>
      </c>
      <c r="D22" s="222">
        <v>1</v>
      </c>
      <c r="E22" s="92">
        <v>10</v>
      </c>
      <c r="F22" s="92">
        <v>8</v>
      </c>
      <c r="G22" s="92">
        <v>7</v>
      </c>
      <c r="H22" s="92">
        <v>12</v>
      </c>
      <c r="I22" s="92">
        <v>18</v>
      </c>
      <c r="J22" s="92">
        <v>17</v>
      </c>
      <c r="K22" s="92">
        <v>17</v>
      </c>
      <c r="L22" s="92">
        <f t="shared" si="1"/>
        <v>24</v>
      </c>
      <c r="M22" s="19"/>
    </row>
    <row r="23" spans="1:13" s="1" customFormat="1" ht="15.75">
      <c r="A23" s="196">
        <v>11</v>
      </c>
      <c r="B23" s="221" t="s">
        <v>245</v>
      </c>
      <c r="C23" s="223" t="s">
        <v>246</v>
      </c>
      <c r="D23" s="222">
        <v>0</v>
      </c>
      <c r="E23" s="92">
        <v>1</v>
      </c>
      <c r="F23" s="92">
        <v>17</v>
      </c>
      <c r="G23" s="92">
        <v>6</v>
      </c>
      <c r="H23" s="92">
        <v>11</v>
      </c>
      <c r="I23" s="92">
        <v>16</v>
      </c>
      <c r="J23" s="92">
        <v>19</v>
      </c>
      <c r="K23" s="92">
        <v>16</v>
      </c>
      <c r="L23" s="92">
        <f t="shared" si="1"/>
        <v>22</v>
      </c>
      <c r="M23" s="19"/>
    </row>
    <row r="24" spans="1:13" s="1" customFormat="1" ht="15.75">
      <c r="A24" s="196">
        <v>12</v>
      </c>
      <c r="B24" s="221" t="s">
        <v>247</v>
      </c>
      <c r="C24" s="223" t="s">
        <v>248</v>
      </c>
      <c r="D24" s="222">
        <v>5</v>
      </c>
      <c r="E24" s="92">
        <v>5</v>
      </c>
      <c r="F24" s="92">
        <v>6</v>
      </c>
      <c r="G24" s="92">
        <v>6</v>
      </c>
      <c r="H24" s="92">
        <v>12</v>
      </c>
      <c r="I24" s="92">
        <v>14</v>
      </c>
      <c r="J24" s="92">
        <v>19</v>
      </c>
      <c r="K24" s="92">
        <v>15</v>
      </c>
      <c r="L24" s="92">
        <f t="shared" si="1"/>
        <v>21</v>
      </c>
      <c r="M24" s="19"/>
    </row>
    <row r="25" spans="1:13" s="1" customFormat="1" ht="15.75">
      <c r="A25" s="196">
        <v>13</v>
      </c>
      <c r="B25" s="221" t="s">
        <v>249</v>
      </c>
      <c r="C25" s="223" t="s">
        <v>250</v>
      </c>
      <c r="D25" s="222">
        <v>5</v>
      </c>
      <c r="E25" s="92">
        <v>8</v>
      </c>
      <c r="F25" s="92">
        <v>7</v>
      </c>
      <c r="G25" s="92">
        <v>7</v>
      </c>
      <c r="H25" s="92">
        <v>12</v>
      </c>
      <c r="I25" s="92">
        <v>16</v>
      </c>
      <c r="J25" s="92">
        <v>17</v>
      </c>
      <c r="K25" s="92">
        <v>16</v>
      </c>
      <c r="L25" s="92">
        <f t="shared" si="1"/>
        <v>23</v>
      </c>
      <c r="M25" s="19"/>
    </row>
    <row r="26" spans="1:13" s="1" customFormat="1" ht="15.75">
      <c r="A26" s="196">
        <v>14</v>
      </c>
      <c r="B26" s="221" t="s">
        <v>251</v>
      </c>
      <c r="C26" s="223" t="s">
        <v>252</v>
      </c>
      <c r="D26" s="222">
        <v>10</v>
      </c>
      <c r="E26" s="92">
        <v>9</v>
      </c>
      <c r="F26" s="92">
        <v>17</v>
      </c>
      <c r="G26" s="92">
        <v>12</v>
      </c>
      <c r="H26" s="92">
        <v>8</v>
      </c>
      <c r="I26" s="92">
        <v>14</v>
      </c>
      <c r="J26" s="92">
        <v>19</v>
      </c>
      <c r="K26" s="92">
        <v>14</v>
      </c>
      <c r="L26" s="92">
        <f t="shared" si="1"/>
        <v>26</v>
      </c>
      <c r="M26" s="19"/>
    </row>
    <row r="27" spans="1:13" s="1" customFormat="1" ht="15.75">
      <c r="A27" s="196">
        <v>15</v>
      </c>
      <c r="B27" s="221" t="s">
        <v>253</v>
      </c>
      <c r="C27" s="223" t="s">
        <v>254</v>
      </c>
      <c r="D27" s="222">
        <v>0</v>
      </c>
      <c r="E27" s="92">
        <v>7</v>
      </c>
      <c r="F27" s="92">
        <v>16</v>
      </c>
      <c r="G27" s="92">
        <v>8</v>
      </c>
      <c r="H27" s="92">
        <v>12</v>
      </c>
      <c r="I27" s="92">
        <v>14</v>
      </c>
      <c r="J27" s="92">
        <v>17</v>
      </c>
      <c r="K27" s="92">
        <v>15</v>
      </c>
      <c r="L27" s="92">
        <f t="shared" si="1"/>
        <v>23</v>
      </c>
      <c r="M27" s="19"/>
    </row>
    <row r="28" spans="1:13" s="1" customFormat="1" ht="15.75">
      <c r="A28" s="196">
        <v>16</v>
      </c>
      <c r="B28" s="221" t="s">
        <v>255</v>
      </c>
      <c r="C28" s="223" t="s">
        <v>256</v>
      </c>
      <c r="D28" s="222">
        <v>14</v>
      </c>
      <c r="E28" s="92">
        <v>19</v>
      </c>
      <c r="F28" s="92">
        <v>14</v>
      </c>
      <c r="G28" s="92">
        <v>16</v>
      </c>
      <c r="H28" s="92">
        <v>11</v>
      </c>
      <c r="I28" s="92">
        <v>15</v>
      </c>
      <c r="J28" s="92">
        <v>17</v>
      </c>
      <c r="K28" s="92">
        <v>15</v>
      </c>
      <c r="L28" s="92">
        <f t="shared" si="1"/>
        <v>31</v>
      </c>
      <c r="M28" s="19"/>
    </row>
    <row r="29" spans="1:13" s="1" customFormat="1" ht="15.75">
      <c r="A29" s="196">
        <v>17</v>
      </c>
      <c r="B29" s="224" t="s">
        <v>257</v>
      </c>
      <c r="C29" s="225" t="s">
        <v>258</v>
      </c>
      <c r="D29" s="227">
        <v>0</v>
      </c>
      <c r="E29" s="92">
        <v>0</v>
      </c>
      <c r="F29" s="92">
        <v>0</v>
      </c>
      <c r="G29" s="92">
        <v>0</v>
      </c>
      <c r="H29" s="92">
        <v>0</v>
      </c>
      <c r="I29" s="92">
        <v>0</v>
      </c>
      <c r="J29" s="92">
        <v>19</v>
      </c>
      <c r="K29" s="92">
        <v>0</v>
      </c>
      <c r="L29" s="92">
        <f t="shared" si="1"/>
        <v>0</v>
      </c>
      <c r="M29" s="19"/>
    </row>
    <row r="30" spans="1:13" s="1" customFormat="1" ht="15.75">
      <c r="A30" s="196">
        <v>18</v>
      </c>
      <c r="B30" s="221" t="s">
        <v>259</v>
      </c>
      <c r="C30" s="223" t="s">
        <v>260</v>
      </c>
      <c r="D30" s="222">
        <v>2</v>
      </c>
      <c r="E30" s="92">
        <v>10</v>
      </c>
      <c r="F30" s="92">
        <v>9</v>
      </c>
      <c r="G30" s="92">
        <v>7</v>
      </c>
      <c r="H30" s="92">
        <v>13</v>
      </c>
      <c r="I30" s="92">
        <v>14</v>
      </c>
      <c r="J30" s="92">
        <v>15</v>
      </c>
      <c r="K30" s="92">
        <v>16</v>
      </c>
      <c r="L30" s="92">
        <f t="shared" si="1"/>
        <v>23</v>
      </c>
      <c r="M30" s="19"/>
    </row>
    <row r="31" spans="1:13" s="1" customFormat="1" ht="15.75">
      <c r="A31" s="196">
        <v>19</v>
      </c>
      <c r="B31" s="221" t="s">
        <v>261</v>
      </c>
      <c r="C31" s="223" t="s">
        <v>262</v>
      </c>
      <c r="D31" s="222">
        <v>4</v>
      </c>
      <c r="E31" s="92">
        <v>5</v>
      </c>
      <c r="F31" s="92">
        <v>8</v>
      </c>
      <c r="G31" s="92">
        <v>6</v>
      </c>
      <c r="H31" s="92">
        <v>14</v>
      </c>
      <c r="I31" s="92">
        <v>15</v>
      </c>
      <c r="J31" s="92">
        <v>15</v>
      </c>
      <c r="K31" s="92">
        <v>16</v>
      </c>
      <c r="L31" s="92">
        <f t="shared" si="1"/>
        <v>22</v>
      </c>
      <c r="M31" s="19"/>
    </row>
    <row r="32" spans="1:13" s="1" customFormat="1" ht="15.75">
      <c r="A32" s="196">
        <v>20</v>
      </c>
      <c r="B32" s="221" t="s">
        <v>263</v>
      </c>
      <c r="C32" s="223" t="s">
        <v>264</v>
      </c>
      <c r="D32" s="222">
        <v>6</v>
      </c>
      <c r="E32" s="92">
        <v>12</v>
      </c>
      <c r="F32" s="92">
        <v>17</v>
      </c>
      <c r="G32" s="92">
        <v>12</v>
      </c>
      <c r="H32" s="92">
        <v>14</v>
      </c>
      <c r="I32" s="92">
        <v>15</v>
      </c>
      <c r="J32" s="92">
        <v>15</v>
      </c>
      <c r="K32" s="92">
        <v>16</v>
      </c>
      <c r="L32" s="92">
        <f t="shared" si="1"/>
        <v>28</v>
      </c>
      <c r="M32" s="19"/>
    </row>
    <row r="33" spans="1:13" s="220" customFormat="1" ht="15.75">
      <c r="A33" s="230">
        <v>21</v>
      </c>
      <c r="B33" s="224" t="s">
        <v>265</v>
      </c>
      <c r="C33" s="225" t="s">
        <v>266</v>
      </c>
      <c r="D33" s="227">
        <v>0</v>
      </c>
      <c r="E33" s="231">
        <v>9</v>
      </c>
      <c r="F33" s="231">
        <v>0</v>
      </c>
      <c r="G33" s="231">
        <v>3</v>
      </c>
      <c r="H33" s="231">
        <v>13</v>
      </c>
      <c r="I33" s="231">
        <v>20</v>
      </c>
      <c r="J33" s="231">
        <v>19</v>
      </c>
      <c r="K33" s="231">
        <v>18</v>
      </c>
      <c r="L33" s="231">
        <f t="shared" si="1"/>
        <v>21</v>
      </c>
      <c r="M33" s="235"/>
    </row>
    <row r="34" spans="1:13" s="1" customFormat="1" ht="15.75">
      <c r="A34" s="196">
        <v>22</v>
      </c>
      <c r="B34" s="221" t="s">
        <v>267</v>
      </c>
      <c r="C34" s="223" t="s">
        <v>268</v>
      </c>
      <c r="D34" s="222">
        <v>12</v>
      </c>
      <c r="E34" s="92">
        <v>19</v>
      </c>
      <c r="F34" s="92">
        <v>20</v>
      </c>
      <c r="G34" s="92">
        <v>17</v>
      </c>
      <c r="H34" s="92">
        <v>14</v>
      </c>
      <c r="I34" s="92">
        <v>19</v>
      </c>
      <c r="J34" s="92">
        <v>18</v>
      </c>
      <c r="K34" s="92">
        <v>18</v>
      </c>
      <c r="L34" s="92">
        <f t="shared" si="1"/>
        <v>35</v>
      </c>
      <c r="M34" s="19"/>
    </row>
    <row r="35" spans="1:13" s="1" customFormat="1" ht="15.75">
      <c r="A35" s="196">
        <v>23</v>
      </c>
      <c r="B35" s="221" t="s">
        <v>269</v>
      </c>
      <c r="C35" s="232" t="s">
        <v>270</v>
      </c>
      <c r="D35" s="222">
        <v>0</v>
      </c>
      <c r="E35" s="92">
        <v>11</v>
      </c>
      <c r="F35" s="92">
        <v>10</v>
      </c>
      <c r="G35" s="92">
        <v>7</v>
      </c>
      <c r="H35" s="92">
        <v>13</v>
      </c>
      <c r="I35" s="92">
        <v>17</v>
      </c>
      <c r="J35" s="92">
        <v>17</v>
      </c>
      <c r="K35" s="92">
        <v>17</v>
      </c>
      <c r="L35" s="92">
        <f t="shared" si="1"/>
        <v>24</v>
      </c>
      <c r="M35" s="19"/>
    </row>
    <row r="36" spans="1:13" s="1" customFormat="1" ht="15.75">
      <c r="A36" s="196">
        <v>24</v>
      </c>
      <c r="B36" s="221" t="s">
        <v>271</v>
      </c>
      <c r="C36" s="223" t="s">
        <v>272</v>
      </c>
      <c r="D36" s="222">
        <v>6</v>
      </c>
      <c r="E36" s="92">
        <v>5</v>
      </c>
      <c r="F36" s="92">
        <v>9</v>
      </c>
      <c r="G36" s="92">
        <v>7</v>
      </c>
      <c r="H36" s="92">
        <v>14</v>
      </c>
      <c r="I36" s="92">
        <v>13</v>
      </c>
      <c r="J36" s="92">
        <v>16</v>
      </c>
      <c r="K36" s="92">
        <v>16</v>
      </c>
      <c r="L36" s="92">
        <f t="shared" si="1"/>
        <v>23</v>
      </c>
      <c r="M36" s="19"/>
    </row>
    <row r="37" spans="1:13" ht="19.7" customHeight="1">
      <c r="A37" s="196">
        <v>25</v>
      </c>
      <c r="B37" s="221" t="s">
        <v>273</v>
      </c>
      <c r="C37" s="223" t="s">
        <v>274</v>
      </c>
      <c r="D37" s="222">
        <v>0</v>
      </c>
      <c r="E37" s="233">
        <v>2</v>
      </c>
      <c r="F37" s="233">
        <v>13</v>
      </c>
      <c r="G37" s="234">
        <v>5</v>
      </c>
      <c r="H37" s="233">
        <v>7</v>
      </c>
      <c r="I37" s="233">
        <v>13</v>
      </c>
      <c r="J37" s="233">
        <v>19</v>
      </c>
      <c r="K37" s="92">
        <v>13</v>
      </c>
      <c r="L37" s="92">
        <f t="shared" si="1"/>
        <v>18</v>
      </c>
      <c r="M37" s="162"/>
    </row>
    <row r="38" spans="1:13" ht="15.75">
      <c r="A38" s="366" t="s">
        <v>275</v>
      </c>
      <c r="B38" s="367"/>
      <c r="C38" s="368"/>
      <c r="D38" s="101">
        <f t="shared" ref="D38:L38" si="2">AVERAGE(D13:D37)</f>
        <v>3.52</v>
      </c>
      <c r="E38" s="101">
        <f t="shared" si="2"/>
        <v>8.1199999999999992</v>
      </c>
      <c r="F38" s="101">
        <f t="shared" si="2"/>
        <v>10.24</v>
      </c>
      <c r="G38" s="101">
        <f t="shared" si="2"/>
        <v>7.52</v>
      </c>
      <c r="H38" s="92">
        <f t="shared" si="2"/>
        <v>10.64</v>
      </c>
      <c r="I38" s="101">
        <f t="shared" si="2"/>
        <v>13.44</v>
      </c>
      <c r="J38" s="101">
        <f t="shared" si="2"/>
        <v>17.16</v>
      </c>
      <c r="K38" s="101">
        <f t="shared" si="2"/>
        <v>13.92</v>
      </c>
      <c r="L38" s="101">
        <f t="shared" si="2"/>
        <v>21.44</v>
      </c>
    </row>
    <row r="39" spans="1:13" ht="15.75">
      <c r="A39" s="369" t="s">
        <v>276</v>
      </c>
      <c r="B39" s="367"/>
      <c r="C39" s="368"/>
      <c r="D39" s="92" t="str">
        <f>IF((COUNTIF(D13:D37,"&gt;="&amp;D12)&gt;=$C$8*0.6),IF((COUNTIF(D13:D37,"&gt;="&amp;D12)&lt;$C$8*0.7),COUNTIF(D13:D37,"&gt;="&amp;D12),""),"")</f>
        <v/>
      </c>
      <c r="E39" s="92" t="str">
        <f t="shared" ref="E39:L39" si="3">IF((COUNTIF(E13:E37,"&gt;="&amp;E12)&gt;=$C$8*0.6),IF((COUNTIF(E13:E37,"&gt;="&amp;E12)&lt;$C$8*0.7),COUNTIF(E13:E37,"&gt;="&amp;E12),""),"")</f>
        <v/>
      </c>
      <c r="F39" s="92" t="str">
        <f t="shared" si="3"/>
        <v/>
      </c>
      <c r="G39" s="92" t="str">
        <f t="shared" si="3"/>
        <v/>
      </c>
      <c r="H39" s="92" t="str">
        <f t="shared" si="3"/>
        <v/>
      </c>
      <c r="I39" s="92" t="str">
        <f t="shared" si="3"/>
        <v/>
      </c>
      <c r="J39" s="92" t="str">
        <f t="shared" si="3"/>
        <v/>
      </c>
      <c r="K39" s="92" t="str">
        <f t="shared" si="3"/>
        <v/>
      </c>
      <c r="L39" s="92" t="str">
        <f t="shared" si="3"/>
        <v/>
      </c>
    </row>
    <row r="40" spans="1:13" ht="15.75">
      <c r="A40" s="369" t="s">
        <v>277</v>
      </c>
      <c r="B40" s="367"/>
      <c r="C40" s="368"/>
      <c r="D40" s="92" t="str">
        <f>IF((COUNTIF(D13:D37,"&gt;="&amp;D12)&gt;=$C$8*0.7),IF((COUNTIF(D13:D37,"&gt;="&amp;D12)&lt;$C$8*0.8),COUNTIF(D13:D37,"&gt;="&amp;D12),""),"")</f>
        <v/>
      </c>
      <c r="E40" s="92" t="str">
        <f t="shared" ref="E40:L40" si="4">IF((COUNTIF(E13:E37,"&gt;="&amp;E12)&gt;=$C$8*0.7),IF((COUNTIF(E13:E37,"&gt;="&amp;E12)&lt;$C$8*0.8),COUNTIF(E13:E37,"&gt;="&amp;E12),""),"")</f>
        <v/>
      </c>
      <c r="F40" s="92" t="str">
        <f t="shared" si="4"/>
        <v/>
      </c>
      <c r="G40" s="92" t="str">
        <f t="shared" si="4"/>
        <v/>
      </c>
      <c r="H40" s="92" t="str">
        <f t="shared" si="4"/>
        <v/>
      </c>
      <c r="I40" s="92" t="str">
        <f t="shared" si="4"/>
        <v/>
      </c>
      <c r="J40" s="92" t="str">
        <f t="shared" si="4"/>
        <v/>
      </c>
      <c r="K40" s="92" t="str">
        <f t="shared" si="4"/>
        <v/>
      </c>
      <c r="L40" s="92" t="str">
        <f t="shared" si="4"/>
        <v/>
      </c>
    </row>
    <row r="41" spans="1:13" ht="15.75">
      <c r="A41" s="369" t="s">
        <v>278</v>
      </c>
      <c r="B41" s="367"/>
      <c r="C41" s="368"/>
      <c r="D41" s="92">
        <f>IF((COUNTIF(D13:D37,"&gt;="&amp;D12)&gt;=$C$8*0.8),COUNTIF(D13:D37,"&gt;="&amp;D12),"")</f>
        <v>2</v>
      </c>
      <c r="E41" s="92">
        <f t="shared" ref="E41:L41" si="5">IF((COUNTIF(E13:E37,"&gt;="&amp;E12)&gt;=$C$8*0.8),COUNTIF(E13:E37,"&gt;="&amp;E12),"")</f>
        <v>2</v>
      </c>
      <c r="F41" s="92">
        <f t="shared" si="5"/>
        <v>2</v>
      </c>
      <c r="G41" s="92">
        <f t="shared" si="5"/>
        <v>0</v>
      </c>
      <c r="H41" s="92">
        <f t="shared" si="5"/>
        <v>15</v>
      </c>
      <c r="I41" s="92">
        <f t="shared" si="5"/>
        <v>21</v>
      </c>
      <c r="J41" s="92">
        <f t="shared" si="5"/>
        <v>25</v>
      </c>
      <c r="K41" s="92">
        <f t="shared" si="5"/>
        <v>22</v>
      </c>
      <c r="L41" s="92">
        <f t="shared" si="5"/>
        <v>2</v>
      </c>
    </row>
    <row r="42" spans="1:13" ht="15.75">
      <c r="A42" s="369" t="s">
        <v>279</v>
      </c>
      <c r="B42" s="367"/>
      <c r="C42" s="368"/>
      <c r="D42" s="92">
        <f t="shared" ref="D42:L42" si="6">IF(D39&lt;&gt;"",1,IF(D40&lt;&gt;"",2,IF(D41&lt;&gt;"",3,0)))</f>
        <v>3</v>
      </c>
      <c r="E42" s="92">
        <f t="shared" si="6"/>
        <v>3</v>
      </c>
      <c r="F42" s="92">
        <f t="shared" si="6"/>
        <v>3</v>
      </c>
      <c r="G42" s="92">
        <f t="shared" si="6"/>
        <v>3</v>
      </c>
      <c r="H42" s="92">
        <f t="shared" si="6"/>
        <v>3</v>
      </c>
      <c r="I42" s="92">
        <f t="shared" si="6"/>
        <v>3</v>
      </c>
      <c r="J42" s="92">
        <f t="shared" si="6"/>
        <v>3</v>
      </c>
      <c r="K42" s="92">
        <f t="shared" si="6"/>
        <v>3</v>
      </c>
      <c r="L42" s="92">
        <f t="shared" si="6"/>
        <v>3</v>
      </c>
    </row>
    <row r="43" spans="1:13" ht="15.75">
      <c r="A43" s="92"/>
      <c r="B43" s="92"/>
      <c r="C43" s="92"/>
      <c r="D43" s="92" t="s">
        <v>303</v>
      </c>
      <c r="E43" s="92" t="s">
        <v>303</v>
      </c>
      <c r="F43" s="92" t="s">
        <v>303</v>
      </c>
      <c r="G43" s="92" t="s">
        <v>303</v>
      </c>
      <c r="H43" s="92" t="s">
        <v>303</v>
      </c>
      <c r="I43" s="92" t="str">
        <f>IF(I42=0,"Z",IF(I42=1,"L",IF(I42=2,"M","H")))</f>
        <v>H</v>
      </c>
      <c r="J43" s="92" t="str">
        <f>IF(J42=0,"Z",IF(J42=1,"L",IF(J42=2,"M","H")))</f>
        <v>H</v>
      </c>
      <c r="K43" s="92" t="str">
        <f>IF(K42=0,"Z",IF(K42=1,"L",IF(K42=2,"M","H")))</f>
        <v>H</v>
      </c>
      <c r="L43" s="92" t="s">
        <v>303</v>
      </c>
    </row>
    <row r="44" spans="1:13">
      <c r="A44" s="320" t="s">
        <v>304</v>
      </c>
      <c r="B44" s="326"/>
      <c r="C44" s="326"/>
      <c r="D44" s="326"/>
      <c r="E44" s="326"/>
      <c r="F44" s="326"/>
      <c r="G44" s="326"/>
      <c r="H44" s="326"/>
      <c r="I44" s="326"/>
      <c r="J44" s="326"/>
      <c r="K44" s="326"/>
      <c r="L44" s="327"/>
    </row>
    <row r="45" spans="1:13">
      <c r="A45" s="352"/>
      <c r="B45" s="353"/>
      <c r="C45" s="353"/>
      <c r="D45" s="353"/>
      <c r="E45" s="353"/>
      <c r="F45" s="353"/>
      <c r="G45" s="353"/>
      <c r="H45" s="353"/>
      <c r="I45" s="353"/>
      <c r="J45" s="353"/>
      <c r="K45" s="353"/>
      <c r="L45" s="354"/>
    </row>
    <row r="46" spans="1:13">
      <c r="A46" s="352"/>
      <c r="B46" s="353"/>
      <c r="C46" s="353"/>
      <c r="D46" s="353"/>
      <c r="E46" s="353"/>
      <c r="F46" s="353"/>
      <c r="G46" s="353"/>
      <c r="H46" s="353"/>
      <c r="I46" s="353"/>
      <c r="J46" s="353"/>
      <c r="K46" s="353"/>
      <c r="L46" s="354"/>
    </row>
    <row r="47" spans="1:13">
      <c r="A47" s="355"/>
      <c r="B47" s="356"/>
      <c r="C47" s="356"/>
      <c r="D47" s="356"/>
      <c r="E47" s="356"/>
      <c r="F47" s="356"/>
      <c r="G47" s="356"/>
      <c r="H47" s="356"/>
      <c r="I47" s="356"/>
      <c r="J47" s="356"/>
      <c r="K47" s="356"/>
      <c r="L47" s="357"/>
    </row>
    <row r="48" spans="1:13">
      <c r="A48" s="358"/>
      <c r="B48" s="359"/>
      <c r="C48" s="360"/>
      <c r="D48" s="359"/>
      <c r="E48" s="359"/>
      <c r="F48" s="359"/>
      <c r="G48" s="359"/>
      <c r="H48" s="359"/>
      <c r="I48" s="359"/>
      <c r="J48" s="359"/>
      <c r="K48" s="326"/>
      <c r="L48" s="361"/>
    </row>
    <row r="49" spans="1:12">
      <c r="A49" s="362"/>
      <c r="B49" s="363"/>
      <c r="C49" s="364"/>
      <c r="D49" s="363"/>
      <c r="E49" s="363"/>
      <c r="F49" s="363"/>
      <c r="G49" s="363"/>
      <c r="H49" s="363"/>
      <c r="I49" s="363"/>
      <c r="J49" s="363"/>
      <c r="K49" s="332"/>
      <c r="L49" s="365"/>
    </row>
  </sheetData>
  <sheetProtection selectLockedCells="1" selectUnlockedCells="1"/>
  <mergeCells count="18">
    <mergeCell ref="A1:L1"/>
    <mergeCell ref="A2:L2"/>
    <mergeCell ref="A3:L3"/>
    <mergeCell ref="A4:L4"/>
    <mergeCell ref="A5:L5"/>
    <mergeCell ref="A6:L6"/>
    <mergeCell ref="A7:L7"/>
    <mergeCell ref="A8:L8"/>
    <mergeCell ref="A9:B9"/>
    <mergeCell ref="D9:G9"/>
    <mergeCell ref="H9:K9"/>
    <mergeCell ref="A44:L47"/>
    <mergeCell ref="A48:L49"/>
    <mergeCell ref="A38:C38"/>
    <mergeCell ref="A39:C39"/>
    <mergeCell ref="A40:C40"/>
    <mergeCell ref="A41:C41"/>
    <mergeCell ref="A42:C42"/>
  </mergeCells>
  <dataValidations count="1">
    <dataValidation allowBlank="1" sqref="D9 H9 D17 B43:C43 D43:L43 A3:A37 A38:A44 B9:B12 B13:B37 C10:C12 C13:C37 D13:D15 D18:D37 M1:IU37 A1:C2 D1:K2 D38:L42 D10:L12 E13:L37"/>
  </dataValidations>
  <pageMargins left="0.39370078740157499" right="0.39370078740157499" top="0.27559055118110198" bottom="0.47244094488188998" header="0.196850393700787" footer="0.196850393700787"/>
  <pageSetup paperSize="9" firstPageNumber="0" orientation="landscape" useFirstPageNumber="1" r:id="rId1"/>
  <headerFooter alignWithMargins="0"/>
</worksheet>
</file>

<file path=xl/worksheets/sheet7.xml><?xml version="1.0" encoding="utf-8"?>
<worksheet xmlns="http://schemas.openxmlformats.org/spreadsheetml/2006/main" xmlns:r="http://schemas.openxmlformats.org/officeDocument/2006/relationships">
  <dimension ref="A1:H94"/>
  <sheetViews>
    <sheetView workbookViewId="0">
      <selection activeCell="H46" sqref="H46"/>
    </sheetView>
  </sheetViews>
  <sheetFormatPr defaultColWidth="11.5703125" defaultRowHeight="12.75"/>
  <cols>
    <col min="1" max="1" width="6.42578125" style="2" customWidth="1"/>
    <col min="2" max="2" width="13" style="2" customWidth="1"/>
    <col min="3" max="3" width="30.5703125" style="3" customWidth="1"/>
    <col min="4" max="4" width="6.42578125" style="2" customWidth="1"/>
    <col min="5" max="5" width="7.5703125" style="2" customWidth="1"/>
    <col min="6" max="6" width="7.140625" style="2" customWidth="1"/>
    <col min="7" max="7" width="10.5703125" style="2" customWidth="1"/>
    <col min="8" max="16384" width="11.5703125" style="2"/>
  </cols>
  <sheetData>
    <row r="1" spans="1:8">
      <c r="A1" s="348" t="s">
        <v>305</v>
      </c>
      <c r="B1" s="348"/>
      <c r="C1" s="348"/>
      <c r="D1" s="348"/>
      <c r="E1" s="348"/>
      <c r="F1" s="348"/>
      <c r="G1" s="348"/>
      <c r="H1" s="162"/>
    </row>
    <row r="2" spans="1:8">
      <c r="A2" s="345" t="s">
        <v>205</v>
      </c>
      <c r="B2" s="345"/>
      <c r="C2" s="345"/>
      <c r="D2" s="345"/>
      <c r="E2" s="345"/>
      <c r="F2" s="345"/>
      <c r="G2" s="345"/>
      <c r="H2" s="162"/>
    </row>
    <row r="3" spans="1:8">
      <c r="A3" s="348" t="s">
        <v>291</v>
      </c>
      <c r="B3" s="348"/>
      <c r="C3" s="348"/>
      <c r="D3" s="348"/>
      <c r="E3" s="348"/>
      <c r="F3" s="348"/>
      <c r="G3" s="348"/>
      <c r="H3" s="162"/>
    </row>
    <row r="4" spans="1:8">
      <c r="A4" s="378" t="str">
        <f>"Semester: "&amp;'STUDENT-LIST'!E8</f>
        <v>Semester: 1</v>
      </c>
      <c r="B4" s="378"/>
      <c r="C4" s="378"/>
      <c r="D4" s="209"/>
      <c r="E4" s="209"/>
      <c r="F4" s="209"/>
      <c r="G4" s="171"/>
      <c r="H4" s="162"/>
    </row>
    <row r="5" spans="1:8">
      <c r="A5" s="378" t="str">
        <f>"Course Coordinator: "&amp;'STUDENT-LIST'!E6</f>
        <v>Course Coordinator: SRILAXMI</v>
      </c>
      <c r="B5" s="378"/>
      <c r="C5" s="378"/>
      <c r="D5" s="171"/>
      <c r="E5" s="171"/>
      <c r="F5" s="171"/>
      <c r="G5" s="171"/>
      <c r="H5" s="162"/>
    </row>
    <row r="6" spans="1:8">
      <c r="A6" s="377" t="str">
        <f>"Course Name with Course Code: "&amp;'STUDENT-LIST'!E5</f>
        <v>Course Name with Course Code: Engineering Mathematics-I</v>
      </c>
      <c r="B6" s="377"/>
      <c r="C6" s="377"/>
      <c r="D6" s="171"/>
      <c r="E6" s="171"/>
      <c r="F6" s="171"/>
      <c r="G6" s="171"/>
      <c r="H6" s="162"/>
    </row>
    <row r="7" spans="1:8">
      <c r="A7" s="377" t="str">
        <f>"Program Name: "&amp;'STUDENT-LIST'!E4</f>
        <v>Program Name: COMPUTER SCIENCE</v>
      </c>
      <c r="B7" s="377"/>
      <c r="C7" s="377"/>
      <c r="D7" s="171"/>
      <c r="E7" s="171"/>
      <c r="F7" s="171"/>
      <c r="G7" s="171"/>
      <c r="H7" s="162"/>
    </row>
    <row r="8" spans="1:8">
      <c r="A8" s="377" t="s">
        <v>306</v>
      </c>
      <c r="B8" s="377"/>
      <c r="C8" s="170">
        <f>'STUDENT-LIST'!E2</f>
        <v>6</v>
      </c>
      <c r="D8" s="170"/>
      <c r="E8" s="170"/>
      <c r="F8" s="170"/>
      <c r="G8" s="170"/>
      <c r="H8" s="162"/>
    </row>
    <row r="9" spans="1:8" s="1" customFormat="1" ht="31.35" customHeight="1">
      <c r="A9" s="378" t="str">
        <f>"Year: "&amp;'STUDENT-LIST'!E7</f>
        <v>Year: 2020-21 (ODD)</v>
      </c>
      <c r="B9" s="378"/>
      <c r="C9" s="378"/>
      <c r="D9" s="170"/>
      <c r="E9" s="210" t="s">
        <v>307</v>
      </c>
      <c r="F9" s="210" t="s">
        <v>308</v>
      </c>
      <c r="G9" s="210" t="s">
        <v>309</v>
      </c>
      <c r="H9" s="19"/>
    </row>
    <row r="10" spans="1:8" s="1" customFormat="1" ht="25.5">
      <c r="A10" s="211" t="s">
        <v>0</v>
      </c>
      <c r="B10" s="211" t="s">
        <v>214</v>
      </c>
      <c r="C10" s="212" t="s">
        <v>215</v>
      </c>
      <c r="D10" s="211" t="s">
        <v>33</v>
      </c>
      <c r="E10" s="210" t="s">
        <v>310</v>
      </c>
      <c r="F10" s="210" t="s">
        <v>310</v>
      </c>
      <c r="G10" s="210" t="s">
        <v>310</v>
      </c>
      <c r="H10" s="19"/>
    </row>
    <row r="11" spans="1:8" s="1" customFormat="1">
      <c r="A11" s="211" t="s">
        <v>222</v>
      </c>
      <c r="B11" s="211" t="s">
        <v>222</v>
      </c>
      <c r="C11" s="212" t="s">
        <v>223</v>
      </c>
      <c r="D11" s="211" t="s">
        <v>222</v>
      </c>
      <c r="E11" s="213">
        <v>50</v>
      </c>
      <c r="F11" s="213">
        <f>'CIE-CONSOLIDATED-THEORY'!L11</f>
        <v>50</v>
      </c>
      <c r="G11" s="210">
        <f>SUM(E11:F11)</f>
        <v>100</v>
      </c>
      <c r="H11" s="19"/>
    </row>
    <row r="12" spans="1:8" s="1" customFormat="1">
      <c r="A12" s="211" t="s">
        <v>222</v>
      </c>
      <c r="B12" s="211" t="s">
        <v>222</v>
      </c>
      <c r="C12" s="212" t="s">
        <v>224</v>
      </c>
      <c r="D12" s="211" t="s">
        <v>222</v>
      </c>
      <c r="E12" s="214">
        <v>30</v>
      </c>
      <c r="F12" s="213">
        <f>'CIE-CONSOLIDATED-THEORY'!L12</f>
        <v>30</v>
      </c>
      <c r="G12" s="210">
        <f t="shared" ref="G12:G75" si="0">SUM(E12:F12)</f>
        <v>60</v>
      </c>
      <c r="H12" s="19"/>
    </row>
    <row r="13" spans="1:8">
      <c r="A13" s="183">
        <v>1</v>
      </c>
      <c r="B13" s="183" t="str">
        <f>'STUDENT-LIST'!B2</f>
        <v>478CS20001</v>
      </c>
      <c r="C13" s="184" t="str">
        <f>'STUDENT-LIST'!C2</f>
        <v>Anusha Acharya</v>
      </c>
      <c r="D13" s="183">
        <f>'STUDENT-LIST'!E$8</f>
        <v>1</v>
      </c>
      <c r="E13" s="215">
        <v>0</v>
      </c>
      <c r="F13" s="213">
        <f>'CIE-CONSOLIDATED-THEORY'!L37</f>
        <v>18</v>
      </c>
      <c r="G13" s="210">
        <f t="shared" si="0"/>
        <v>18</v>
      </c>
      <c r="H13" s="162"/>
    </row>
    <row r="14" spans="1:8">
      <c r="A14" s="183">
        <v>2</v>
      </c>
      <c r="B14" s="183" t="str">
        <f>'STUDENT-LIST'!B3</f>
        <v>478CS20002</v>
      </c>
      <c r="C14" s="184" t="str">
        <f>'STUDENT-LIST'!C3</f>
        <v>John Ratan Menezes</v>
      </c>
      <c r="D14" s="183">
        <f>'STUDENT-LIST'!E$8</f>
        <v>1</v>
      </c>
      <c r="E14" s="215">
        <v>0</v>
      </c>
      <c r="F14" s="213" t="e">
        <f>'CIE-CONSOLIDATED-THEORY'!#REF!</f>
        <v>#REF!</v>
      </c>
      <c r="G14" s="210" t="e">
        <f t="shared" si="0"/>
        <v>#REF!</v>
      </c>
      <c r="H14" s="162"/>
    </row>
    <row r="15" spans="1:8">
      <c r="A15" s="183">
        <v>3</v>
      </c>
      <c r="B15" s="183" t="str">
        <f>'STUDENT-LIST'!B4</f>
        <v>478CS20003</v>
      </c>
      <c r="C15" s="184" t="str">
        <f>'STUDENT-LIST'!C4</f>
        <v>Kiran G Shat</v>
      </c>
      <c r="D15" s="183">
        <f>'STUDENT-LIST'!E$8</f>
        <v>1</v>
      </c>
      <c r="E15" s="215">
        <v>0</v>
      </c>
      <c r="F15" s="213" t="e">
        <f>'CIE-CONSOLIDATED-THEORY'!#REF!</f>
        <v>#REF!</v>
      </c>
      <c r="G15" s="210" t="e">
        <f t="shared" si="0"/>
        <v>#REF!</v>
      </c>
      <c r="H15" s="162"/>
    </row>
    <row r="16" spans="1:8">
      <c r="A16" s="183">
        <v>4</v>
      </c>
      <c r="B16" s="183" t="str">
        <f>'STUDENT-LIST'!B5</f>
        <v>478CS20004</v>
      </c>
      <c r="C16" s="184" t="str">
        <f>'STUDENT-LIST'!C5</f>
        <v>Mohammed Aman</v>
      </c>
      <c r="D16" s="183">
        <f>'STUDENT-LIST'!E$8</f>
        <v>1</v>
      </c>
      <c r="E16" s="215">
        <v>0</v>
      </c>
      <c r="F16" s="213" t="e">
        <f>'CIE-CONSOLIDATED-THEORY'!#REF!</f>
        <v>#REF!</v>
      </c>
      <c r="G16" s="210" t="e">
        <f t="shared" si="0"/>
        <v>#REF!</v>
      </c>
      <c r="H16" s="162"/>
    </row>
    <row r="17" spans="1:8">
      <c r="A17" s="183">
        <v>5</v>
      </c>
      <c r="B17" s="183" t="str">
        <f>'STUDENT-LIST'!B6</f>
        <v>478CS20005</v>
      </c>
      <c r="C17" s="184" t="str">
        <f>'STUDENT-LIST'!C6</f>
        <v>Sachin Bhat</v>
      </c>
      <c r="D17" s="183">
        <f>'STUDENT-LIST'!E$8</f>
        <v>1</v>
      </c>
      <c r="E17" s="215">
        <v>0</v>
      </c>
      <c r="F17" s="213" t="e">
        <f>'CIE-CONSOLIDATED-THEORY'!#REF!</f>
        <v>#REF!</v>
      </c>
      <c r="G17" s="210" t="e">
        <f t="shared" si="0"/>
        <v>#REF!</v>
      </c>
      <c r="H17" s="162"/>
    </row>
    <row r="18" spans="1:8">
      <c r="A18" s="183">
        <v>6</v>
      </c>
      <c r="B18" s="183" t="str">
        <f>'STUDENT-LIST'!B7</f>
        <v>478CS20006</v>
      </c>
      <c r="C18" s="184" t="str">
        <f>'STUDENT-LIST'!C7</f>
        <v>Sooraj Kumar</v>
      </c>
      <c r="D18" s="183">
        <f>'STUDENT-LIST'!E$8</f>
        <v>1</v>
      </c>
      <c r="E18" s="215">
        <v>0</v>
      </c>
      <c r="F18" s="213" t="e">
        <f>'CIE-CONSOLIDATED-THEORY'!#REF!</f>
        <v>#REF!</v>
      </c>
      <c r="G18" s="210" t="e">
        <f t="shared" si="0"/>
        <v>#REF!</v>
      </c>
      <c r="H18" s="162"/>
    </row>
    <row r="19" spans="1:8" ht="11.25" customHeight="1">
      <c r="A19" s="183">
        <v>7</v>
      </c>
      <c r="B19" s="183">
        <f>'STUDENT-LIST'!B8</f>
        <v>0</v>
      </c>
      <c r="C19" s="184">
        <f>'STUDENT-LIST'!C8</f>
        <v>0</v>
      </c>
      <c r="D19" s="183">
        <f>'STUDENT-LIST'!E$8</f>
        <v>1</v>
      </c>
      <c r="E19" s="215">
        <v>0</v>
      </c>
      <c r="F19" s="213" t="e">
        <f>'CIE-CONSOLIDATED-THEORY'!#REF!</f>
        <v>#REF!</v>
      </c>
      <c r="G19" s="210" t="e">
        <f t="shared" si="0"/>
        <v>#REF!</v>
      </c>
      <c r="H19" s="162"/>
    </row>
    <row r="20" spans="1:8">
      <c r="A20" s="183">
        <v>8</v>
      </c>
      <c r="B20" s="183">
        <f>'STUDENT-LIST'!B15</f>
        <v>0</v>
      </c>
      <c r="C20" s="184">
        <f>'STUDENT-LIST'!C15</f>
        <v>0</v>
      </c>
      <c r="D20" s="183">
        <f>'STUDENT-LIST'!E$8</f>
        <v>1</v>
      </c>
      <c r="E20" s="215">
        <v>0</v>
      </c>
      <c r="F20" s="213" t="e">
        <f>'CIE-CONSOLIDATED-THEORY'!#REF!</f>
        <v>#REF!</v>
      </c>
      <c r="G20" s="210" t="e">
        <f t="shared" si="0"/>
        <v>#REF!</v>
      </c>
      <c r="H20" s="162"/>
    </row>
    <row r="21" spans="1:8">
      <c r="A21" s="183">
        <v>9</v>
      </c>
      <c r="B21" s="183">
        <f>'STUDENT-LIST'!B16</f>
        <v>0</v>
      </c>
      <c r="C21" s="184">
        <f>'STUDENT-LIST'!C16</f>
        <v>0</v>
      </c>
      <c r="D21" s="183">
        <f>'STUDENT-LIST'!E$8</f>
        <v>1</v>
      </c>
      <c r="E21" s="215">
        <v>0</v>
      </c>
      <c r="F21" s="213" t="e">
        <f>'CIE-CONSOLIDATED-THEORY'!#REF!</f>
        <v>#REF!</v>
      </c>
      <c r="G21" s="210" t="e">
        <f t="shared" si="0"/>
        <v>#REF!</v>
      </c>
      <c r="H21" s="162"/>
    </row>
    <row r="22" spans="1:8">
      <c r="A22" s="183">
        <v>10</v>
      </c>
      <c r="B22" s="183">
        <f>'STUDENT-LIST'!B17</f>
        <v>0</v>
      </c>
      <c r="C22" s="184">
        <f>'STUDENT-LIST'!C17</f>
        <v>0</v>
      </c>
      <c r="D22" s="183">
        <f>'STUDENT-LIST'!E$8</f>
        <v>1</v>
      </c>
      <c r="E22" s="215">
        <v>0</v>
      </c>
      <c r="F22" s="213" t="e">
        <f>'CIE-CONSOLIDATED-THEORY'!#REF!</f>
        <v>#REF!</v>
      </c>
      <c r="G22" s="210" t="e">
        <f t="shared" si="0"/>
        <v>#REF!</v>
      </c>
      <c r="H22" s="162"/>
    </row>
    <row r="23" spans="1:8">
      <c r="A23" s="183">
        <v>11</v>
      </c>
      <c r="B23" s="183">
        <f>'STUDENT-LIST'!B39</f>
        <v>0</v>
      </c>
      <c r="C23" s="184">
        <f>'STUDENT-LIST'!C39</f>
        <v>0</v>
      </c>
      <c r="D23" s="183">
        <f>'STUDENT-LIST'!E$8</f>
        <v>1</v>
      </c>
      <c r="E23" s="215">
        <v>0</v>
      </c>
      <c r="F23" s="213" t="e">
        <f>'CIE-CONSOLIDATED-THEORY'!#REF!</f>
        <v>#REF!</v>
      </c>
      <c r="G23" s="210" t="e">
        <f t="shared" si="0"/>
        <v>#REF!</v>
      </c>
      <c r="H23" s="162"/>
    </row>
    <row r="24" spans="1:8">
      <c r="A24" s="183">
        <v>12</v>
      </c>
      <c r="B24" s="183">
        <f>'STUDENT-LIST'!B40</f>
        <v>0</v>
      </c>
      <c r="C24" s="184">
        <f>'STUDENT-LIST'!C40</f>
        <v>0</v>
      </c>
      <c r="D24" s="183">
        <f>'STUDENT-LIST'!E$8</f>
        <v>1</v>
      </c>
      <c r="E24" s="215">
        <v>0</v>
      </c>
      <c r="F24" s="213" t="e">
        <f>'CIE-CONSOLIDATED-THEORY'!#REF!</f>
        <v>#REF!</v>
      </c>
      <c r="G24" s="210" t="e">
        <f t="shared" si="0"/>
        <v>#REF!</v>
      </c>
      <c r="H24" s="162"/>
    </row>
    <row r="25" spans="1:8">
      <c r="A25" s="183">
        <v>13</v>
      </c>
      <c r="B25" s="183">
        <f>'STUDENT-LIST'!B41</f>
        <v>0</v>
      </c>
      <c r="C25" s="184">
        <f>'STUDENT-LIST'!C41</f>
        <v>0</v>
      </c>
      <c r="D25" s="183">
        <f>'STUDENT-LIST'!E$8</f>
        <v>1</v>
      </c>
      <c r="E25" s="215">
        <v>0</v>
      </c>
      <c r="F25" s="213" t="e">
        <f>'CIE-CONSOLIDATED-THEORY'!#REF!</f>
        <v>#REF!</v>
      </c>
      <c r="G25" s="210" t="e">
        <f t="shared" si="0"/>
        <v>#REF!</v>
      </c>
      <c r="H25" s="162"/>
    </row>
    <row r="26" spans="1:8">
      <c r="A26" s="183">
        <v>14</v>
      </c>
      <c r="B26" s="183">
        <f>'STUDENT-LIST'!B42</f>
        <v>0</v>
      </c>
      <c r="C26" s="184">
        <f>'STUDENT-LIST'!C42</f>
        <v>0</v>
      </c>
      <c r="D26" s="183">
        <f>'STUDENT-LIST'!E$8</f>
        <v>1</v>
      </c>
      <c r="E26" s="215">
        <v>0</v>
      </c>
      <c r="F26" s="213" t="e">
        <f>'CIE-CONSOLIDATED-THEORY'!#REF!</f>
        <v>#REF!</v>
      </c>
      <c r="G26" s="210" t="e">
        <f t="shared" si="0"/>
        <v>#REF!</v>
      </c>
      <c r="H26" s="162"/>
    </row>
    <row r="27" spans="1:8">
      <c r="A27" s="183">
        <v>15</v>
      </c>
      <c r="B27" s="183">
        <f>'STUDENT-LIST'!B43</f>
        <v>0</v>
      </c>
      <c r="C27" s="184">
        <f>'STUDENT-LIST'!C43</f>
        <v>0</v>
      </c>
      <c r="D27" s="183">
        <f>'STUDENT-LIST'!E$8</f>
        <v>1</v>
      </c>
      <c r="E27" s="215">
        <v>0</v>
      </c>
      <c r="F27" s="213" t="e">
        <f>'CIE-CONSOLIDATED-THEORY'!#REF!</f>
        <v>#REF!</v>
      </c>
      <c r="G27" s="210" t="e">
        <f t="shared" si="0"/>
        <v>#REF!</v>
      </c>
      <c r="H27" s="162"/>
    </row>
    <row r="28" spans="1:8">
      <c r="A28" s="183">
        <v>16</v>
      </c>
      <c r="B28" s="183">
        <f>'STUDENT-LIST'!B44</f>
        <v>0</v>
      </c>
      <c r="C28" s="184">
        <f>'STUDENT-LIST'!C44</f>
        <v>0</v>
      </c>
      <c r="D28" s="183">
        <f>'STUDENT-LIST'!E$8</f>
        <v>1</v>
      </c>
      <c r="E28" s="215">
        <v>0</v>
      </c>
      <c r="F28" s="213" t="e">
        <f>'CIE-CONSOLIDATED-THEORY'!#REF!</f>
        <v>#REF!</v>
      </c>
      <c r="G28" s="210" t="e">
        <f t="shared" si="0"/>
        <v>#REF!</v>
      </c>
      <c r="H28" s="162"/>
    </row>
    <row r="29" spans="1:8">
      <c r="A29" s="183">
        <v>17</v>
      </c>
      <c r="B29" s="183">
        <f>'STUDENT-LIST'!B45</f>
        <v>0</v>
      </c>
      <c r="C29" s="184">
        <f>'STUDENT-LIST'!C45</f>
        <v>0</v>
      </c>
      <c r="D29" s="183">
        <f>'STUDENT-LIST'!E$8</f>
        <v>1</v>
      </c>
      <c r="E29" s="215">
        <v>0</v>
      </c>
      <c r="F29" s="213" t="e">
        <f>'CIE-CONSOLIDATED-THEORY'!#REF!</f>
        <v>#REF!</v>
      </c>
      <c r="G29" s="210" t="e">
        <f t="shared" si="0"/>
        <v>#REF!</v>
      </c>
      <c r="H29" s="162"/>
    </row>
    <row r="30" spans="1:8">
      <c r="A30" s="183">
        <v>18</v>
      </c>
      <c r="B30" s="183">
        <f>'STUDENT-LIST'!B46</f>
        <v>0</v>
      </c>
      <c r="C30" s="184">
        <f>'STUDENT-LIST'!C46</f>
        <v>0</v>
      </c>
      <c r="D30" s="183">
        <f>'STUDENT-LIST'!E$8</f>
        <v>1</v>
      </c>
      <c r="E30" s="215">
        <v>0</v>
      </c>
      <c r="F30" s="213" t="e">
        <f>'CIE-CONSOLIDATED-THEORY'!#REF!</f>
        <v>#REF!</v>
      </c>
      <c r="G30" s="210" t="e">
        <f t="shared" si="0"/>
        <v>#REF!</v>
      </c>
      <c r="H30" s="162"/>
    </row>
    <row r="31" spans="1:8">
      <c r="A31" s="183">
        <v>19</v>
      </c>
      <c r="B31" s="183">
        <f>'STUDENT-LIST'!B47</f>
        <v>0</v>
      </c>
      <c r="C31" s="184">
        <f>'STUDENT-LIST'!C47</f>
        <v>0</v>
      </c>
      <c r="D31" s="183">
        <f>'STUDENT-LIST'!E$8</f>
        <v>1</v>
      </c>
      <c r="E31" s="215">
        <v>0</v>
      </c>
      <c r="F31" s="213" t="e">
        <f>'CIE-CONSOLIDATED-THEORY'!#REF!</f>
        <v>#REF!</v>
      </c>
      <c r="G31" s="210" t="e">
        <f t="shared" si="0"/>
        <v>#REF!</v>
      </c>
      <c r="H31" s="162"/>
    </row>
    <row r="32" spans="1:8">
      <c r="A32" s="183">
        <v>20</v>
      </c>
      <c r="B32" s="183">
        <f>'STUDENT-LIST'!B48</f>
        <v>0</v>
      </c>
      <c r="C32" s="184">
        <f>'STUDENT-LIST'!C48</f>
        <v>0</v>
      </c>
      <c r="D32" s="183">
        <f>'STUDENT-LIST'!E$8</f>
        <v>1</v>
      </c>
      <c r="E32" s="215">
        <v>0</v>
      </c>
      <c r="F32" s="213" t="e">
        <f>'CIE-CONSOLIDATED-THEORY'!#REF!</f>
        <v>#REF!</v>
      </c>
      <c r="G32" s="210" t="e">
        <f t="shared" si="0"/>
        <v>#REF!</v>
      </c>
      <c r="H32" s="162"/>
    </row>
    <row r="33" spans="1:8">
      <c r="A33" s="183">
        <v>21</v>
      </c>
      <c r="B33" s="183">
        <f>'STUDENT-LIST'!B49</f>
        <v>0</v>
      </c>
      <c r="C33" s="184">
        <f>'STUDENT-LIST'!C49</f>
        <v>0</v>
      </c>
      <c r="D33" s="183">
        <f>'STUDENT-LIST'!E$8</f>
        <v>1</v>
      </c>
      <c r="E33" s="215">
        <v>0</v>
      </c>
      <c r="F33" s="213" t="e">
        <f>'CIE-CONSOLIDATED-THEORY'!#REF!</f>
        <v>#REF!</v>
      </c>
      <c r="G33" s="210" t="e">
        <f t="shared" si="0"/>
        <v>#REF!</v>
      </c>
      <c r="H33" s="162"/>
    </row>
    <row r="34" spans="1:8">
      <c r="A34" s="183">
        <v>22</v>
      </c>
      <c r="B34" s="183">
        <f>'STUDENT-LIST'!B50</f>
        <v>0</v>
      </c>
      <c r="C34" s="184">
        <f>'STUDENT-LIST'!C50</f>
        <v>0</v>
      </c>
      <c r="D34" s="183">
        <f>'STUDENT-LIST'!E$8</f>
        <v>1</v>
      </c>
      <c r="E34" s="215">
        <v>0</v>
      </c>
      <c r="F34" s="213" t="e">
        <f>'CIE-CONSOLIDATED-THEORY'!#REF!</f>
        <v>#REF!</v>
      </c>
      <c r="G34" s="210" t="e">
        <f t="shared" si="0"/>
        <v>#REF!</v>
      </c>
      <c r="H34" s="162"/>
    </row>
    <row r="35" spans="1:8">
      <c r="A35" s="183">
        <v>23</v>
      </c>
      <c r="B35" s="183">
        <f>'STUDENT-LIST'!B51</f>
        <v>0</v>
      </c>
      <c r="C35" s="184">
        <f>'STUDENT-LIST'!C51</f>
        <v>0</v>
      </c>
      <c r="D35" s="183">
        <f>'STUDENT-LIST'!E$8</f>
        <v>1</v>
      </c>
      <c r="E35" s="215">
        <v>0</v>
      </c>
      <c r="F35" s="213" t="e">
        <f>'CIE-CONSOLIDATED-THEORY'!#REF!</f>
        <v>#REF!</v>
      </c>
      <c r="G35" s="210" t="e">
        <f t="shared" si="0"/>
        <v>#REF!</v>
      </c>
      <c r="H35" s="162"/>
    </row>
    <row r="36" spans="1:8">
      <c r="A36" s="183">
        <v>24</v>
      </c>
      <c r="B36" s="183">
        <f>'STUDENT-LIST'!B52</f>
        <v>0</v>
      </c>
      <c r="C36" s="184">
        <f>'STUDENT-LIST'!C52</f>
        <v>0</v>
      </c>
      <c r="D36" s="183">
        <f>'STUDENT-LIST'!E$8</f>
        <v>1</v>
      </c>
      <c r="E36" s="215">
        <v>0</v>
      </c>
      <c r="F36" s="213" t="e">
        <f>'CIE-CONSOLIDATED-THEORY'!#REF!</f>
        <v>#REF!</v>
      </c>
      <c r="G36" s="210" t="e">
        <f t="shared" si="0"/>
        <v>#REF!</v>
      </c>
      <c r="H36" s="162"/>
    </row>
    <row r="37" spans="1:8">
      <c r="A37" s="183">
        <v>25</v>
      </c>
      <c r="B37" s="183">
        <f>'STUDENT-LIST'!B53</f>
        <v>0</v>
      </c>
      <c r="C37" s="184">
        <f>'STUDENT-LIST'!C53</f>
        <v>0</v>
      </c>
      <c r="D37" s="183">
        <f>'STUDENT-LIST'!E$8</f>
        <v>1</v>
      </c>
      <c r="E37" s="215">
        <v>0</v>
      </c>
      <c r="F37" s="213" t="e">
        <f>'CIE-CONSOLIDATED-THEORY'!#REF!</f>
        <v>#REF!</v>
      </c>
      <c r="G37" s="210" t="e">
        <f t="shared" si="0"/>
        <v>#REF!</v>
      </c>
      <c r="H37" s="162"/>
    </row>
    <row r="38" spans="1:8">
      <c r="A38" s="183">
        <v>26</v>
      </c>
      <c r="B38" s="183">
        <f>'STUDENT-LIST'!B54</f>
        <v>0</v>
      </c>
      <c r="C38" s="184">
        <f>'STUDENT-LIST'!C54</f>
        <v>0</v>
      </c>
      <c r="D38" s="183">
        <f>'STUDENT-LIST'!E$8</f>
        <v>1</v>
      </c>
      <c r="E38" s="215">
        <v>0</v>
      </c>
      <c r="F38" s="213" t="e">
        <f>'CIE-CONSOLIDATED-THEORY'!#REF!</f>
        <v>#REF!</v>
      </c>
      <c r="G38" s="210" t="e">
        <f t="shared" si="0"/>
        <v>#REF!</v>
      </c>
      <c r="H38" s="162"/>
    </row>
    <row r="39" spans="1:8">
      <c r="A39" s="183">
        <v>27</v>
      </c>
      <c r="B39" s="183">
        <f>'STUDENT-LIST'!B55</f>
        <v>0</v>
      </c>
      <c r="C39" s="184">
        <f>'STUDENT-LIST'!C55</f>
        <v>0</v>
      </c>
      <c r="D39" s="183">
        <f>'STUDENT-LIST'!E$8</f>
        <v>1</v>
      </c>
      <c r="E39" s="215">
        <v>0</v>
      </c>
      <c r="F39" s="213" t="e">
        <f>'CIE-CONSOLIDATED-THEORY'!#REF!</f>
        <v>#REF!</v>
      </c>
      <c r="G39" s="210" t="e">
        <f t="shared" si="0"/>
        <v>#REF!</v>
      </c>
      <c r="H39" s="162"/>
    </row>
    <row r="40" spans="1:8">
      <c r="A40" s="183">
        <v>28</v>
      </c>
      <c r="B40" s="183">
        <f>'STUDENT-LIST'!B56</f>
        <v>0</v>
      </c>
      <c r="C40" s="184">
        <f>'STUDENT-LIST'!C56</f>
        <v>0</v>
      </c>
      <c r="D40" s="183">
        <f>'STUDENT-LIST'!E$8</f>
        <v>1</v>
      </c>
      <c r="E40" s="215">
        <v>0</v>
      </c>
      <c r="F40" s="213" t="e">
        <f>'CIE-CONSOLIDATED-THEORY'!#REF!</f>
        <v>#REF!</v>
      </c>
      <c r="G40" s="210" t="e">
        <f t="shared" si="0"/>
        <v>#REF!</v>
      </c>
      <c r="H40" s="162"/>
    </row>
    <row r="41" spans="1:8">
      <c r="A41" s="183">
        <v>29</v>
      </c>
      <c r="B41" s="183">
        <f>'STUDENT-LIST'!B57</f>
        <v>0</v>
      </c>
      <c r="C41" s="184">
        <f>'STUDENT-LIST'!C57</f>
        <v>0</v>
      </c>
      <c r="D41" s="183">
        <f>'STUDENT-LIST'!E$8</f>
        <v>1</v>
      </c>
      <c r="E41" s="215">
        <v>0</v>
      </c>
      <c r="F41" s="213" t="e">
        <f>'CIE-CONSOLIDATED-THEORY'!#REF!</f>
        <v>#REF!</v>
      </c>
      <c r="G41" s="210" t="e">
        <f t="shared" si="0"/>
        <v>#REF!</v>
      </c>
      <c r="H41" s="162"/>
    </row>
    <row r="42" spans="1:8">
      <c r="A42" s="183">
        <v>30</v>
      </c>
      <c r="B42" s="183">
        <f>'STUDENT-LIST'!B58</f>
        <v>0</v>
      </c>
      <c r="C42" s="184">
        <f>'STUDENT-LIST'!C58</f>
        <v>0</v>
      </c>
      <c r="D42" s="183">
        <f>'STUDENT-LIST'!E$8</f>
        <v>1</v>
      </c>
      <c r="E42" s="215">
        <v>0</v>
      </c>
      <c r="F42" s="213" t="e">
        <f>'CIE-CONSOLIDATED-THEORY'!#REF!</f>
        <v>#REF!</v>
      </c>
      <c r="G42" s="210" t="e">
        <f t="shared" si="0"/>
        <v>#REF!</v>
      </c>
      <c r="H42" s="162"/>
    </row>
    <row r="43" spans="1:8">
      <c r="A43" s="183">
        <v>31</v>
      </c>
      <c r="B43" s="183">
        <f>'STUDENT-LIST'!B59</f>
        <v>0</v>
      </c>
      <c r="C43" s="184">
        <f>'STUDENT-LIST'!C59</f>
        <v>0</v>
      </c>
      <c r="D43" s="183">
        <f>'STUDENT-LIST'!E$8</f>
        <v>1</v>
      </c>
      <c r="E43" s="215">
        <v>0</v>
      </c>
      <c r="F43" s="213" t="e">
        <f>'CIE-CONSOLIDATED-THEORY'!#REF!</f>
        <v>#REF!</v>
      </c>
      <c r="G43" s="210" t="e">
        <f t="shared" si="0"/>
        <v>#REF!</v>
      </c>
      <c r="H43" s="162"/>
    </row>
    <row r="44" spans="1:8">
      <c r="A44" s="183">
        <v>32</v>
      </c>
      <c r="B44" s="183">
        <f>'STUDENT-LIST'!B60</f>
        <v>0</v>
      </c>
      <c r="C44" s="184">
        <f>'STUDENT-LIST'!C60</f>
        <v>0</v>
      </c>
      <c r="D44" s="183">
        <f>'STUDENT-LIST'!E$8</f>
        <v>1</v>
      </c>
      <c r="E44" s="215">
        <v>0</v>
      </c>
      <c r="F44" s="213" t="e">
        <f>'CIE-CONSOLIDATED-THEORY'!#REF!</f>
        <v>#REF!</v>
      </c>
      <c r="G44" s="210" t="e">
        <f t="shared" si="0"/>
        <v>#REF!</v>
      </c>
      <c r="H44" s="162"/>
    </row>
    <row r="45" spans="1:8">
      <c r="A45" s="183">
        <v>33</v>
      </c>
      <c r="B45" s="183">
        <f>'STUDENT-LIST'!B61</f>
        <v>0</v>
      </c>
      <c r="C45" s="184">
        <f>'STUDENT-LIST'!C61</f>
        <v>0</v>
      </c>
      <c r="D45" s="183">
        <f>'STUDENT-LIST'!E$8</f>
        <v>1</v>
      </c>
      <c r="E45" s="215">
        <v>0</v>
      </c>
      <c r="F45" s="213" t="e">
        <f>'CIE-CONSOLIDATED-THEORY'!#REF!</f>
        <v>#REF!</v>
      </c>
      <c r="G45" s="210" t="e">
        <f t="shared" si="0"/>
        <v>#REF!</v>
      </c>
      <c r="H45" s="162"/>
    </row>
    <row r="46" spans="1:8">
      <c r="A46" s="183">
        <v>34</v>
      </c>
      <c r="B46" s="183">
        <f>'STUDENT-LIST'!B62</f>
        <v>0</v>
      </c>
      <c r="C46" s="184">
        <f>'STUDENT-LIST'!C62</f>
        <v>0</v>
      </c>
      <c r="D46" s="183">
        <f>'STUDENT-LIST'!E$8</f>
        <v>1</v>
      </c>
      <c r="E46" s="215">
        <v>0</v>
      </c>
      <c r="F46" s="213" t="e">
        <f>'CIE-CONSOLIDATED-THEORY'!#REF!</f>
        <v>#REF!</v>
      </c>
      <c r="G46" s="210" t="e">
        <f t="shared" si="0"/>
        <v>#REF!</v>
      </c>
      <c r="H46" s="162"/>
    </row>
    <row r="47" spans="1:8">
      <c r="A47" s="183">
        <v>35</v>
      </c>
      <c r="B47" s="183">
        <f>'STUDENT-LIST'!B63</f>
        <v>0</v>
      </c>
      <c r="C47" s="184">
        <f>'STUDENT-LIST'!C63</f>
        <v>0</v>
      </c>
      <c r="D47" s="183">
        <f>'STUDENT-LIST'!E$8</f>
        <v>1</v>
      </c>
      <c r="E47" s="215">
        <v>0</v>
      </c>
      <c r="F47" s="213" t="e">
        <f>'CIE-CONSOLIDATED-THEORY'!#REF!</f>
        <v>#REF!</v>
      </c>
      <c r="G47" s="210" t="e">
        <f t="shared" si="0"/>
        <v>#REF!</v>
      </c>
      <c r="H47" s="162"/>
    </row>
    <row r="48" spans="1:8">
      <c r="A48" s="183">
        <v>36</v>
      </c>
      <c r="B48" s="183">
        <f>'STUDENT-LIST'!B64</f>
        <v>0</v>
      </c>
      <c r="C48" s="184">
        <f>'STUDENT-LIST'!C64</f>
        <v>0</v>
      </c>
      <c r="D48" s="183">
        <f>'STUDENT-LIST'!E$8</f>
        <v>1</v>
      </c>
      <c r="E48" s="215">
        <v>0</v>
      </c>
      <c r="F48" s="213" t="e">
        <f>'CIE-CONSOLIDATED-THEORY'!#REF!</f>
        <v>#REF!</v>
      </c>
      <c r="G48" s="210" t="e">
        <f t="shared" si="0"/>
        <v>#REF!</v>
      </c>
      <c r="H48" s="162"/>
    </row>
    <row r="49" spans="1:8">
      <c r="A49" s="183">
        <v>37</v>
      </c>
      <c r="B49" s="183">
        <f>'STUDENT-LIST'!B65</f>
        <v>0</v>
      </c>
      <c r="C49" s="184">
        <f>'STUDENT-LIST'!C65</f>
        <v>0</v>
      </c>
      <c r="D49" s="183">
        <f>'STUDENT-LIST'!E$8</f>
        <v>1</v>
      </c>
      <c r="E49" s="215">
        <v>0</v>
      </c>
      <c r="F49" s="213" t="e">
        <f>'CIE-CONSOLIDATED-THEORY'!#REF!</f>
        <v>#REF!</v>
      </c>
      <c r="G49" s="210" t="e">
        <f t="shared" si="0"/>
        <v>#REF!</v>
      </c>
      <c r="H49" s="162"/>
    </row>
    <row r="50" spans="1:8">
      <c r="A50" s="183">
        <v>38</v>
      </c>
      <c r="B50" s="183">
        <f>'STUDENT-LIST'!B66</f>
        <v>0</v>
      </c>
      <c r="C50" s="184">
        <f>'STUDENT-LIST'!C66</f>
        <v>0</v>
      </c>
      <c r="D50" s="183">
        <f>'STUDENT-LIST'!E$8</f>
        <v>1</v>
      </c>
      <c r="E50" s="215">
        <v>0</v>
      </c>
      <c r="F50" s="213" t="e">
        <f>'CIE-CONSOLIDATED-THEORY'!#REF!</f>
        <v>#REF!</v>
      </c>
      <c r="G50" s="210" t="e">
        <f t="shared" si="0"/>
        <v>#REF!</v>
      </c>
      <c r="H50" s="162"/>
    </row>
    <row r="51" spans="1:8">
      <c r="A51" s="183">
        <v>39</v>
      </c>
      <c r="B51" s="183">
        <f>'STUDENT-LIST'!B67</f>
        <v>0</v>
      </c>
      <c r="C51" s="184">
        <f>'STUDENT-LIST'!C67</f>
        <v>0</v>
      </c>
      <c r="D51" s="183">
        <f>'STUDENT-LIST'!E$8</f>
        <v>1</v>
      </c>
      <c r="E51" s="215">
        <v>0</v>
      </c>
      <c r="F51" s="213" t="e">
        <f>'CIE-CONSOLIDATED-THEORY'!#REF!</f>
        <v>#REF!</v>
      </c>
      <c r="G51" s="210" t="e">
        <f t="shared" si="0"/>
        <v>#REF!</v>
      </c>
      <c r="H51" s="162"/>
    </row>
    <row r="52" spans="1:8">
      <c r="A52" s="183">
        <v>40</v>
      </c>
      <c r="B52" s="183">
        <f>'STUDENT-LIST'!B68</f>
        <v>0</v>
      </c>
      <c r="C52" s="184">
        <f>'STUDENT-LIST'!C68</f>
        <v>0</v>
      </c>
      <c r="D52" s="183">
        <f>'STUDENT-LIST'!E$8</f>
        <v>1</v>
      </c>
      <c r="E52" s="215">
        <v>0</v>
      </c>
      <c r="F52" s="213" t="e">
        <f>'CIE-CONSOLIDATED-THEORY'!#REF!</f>
        <v>#REF!</v>
      </c>
      <c r="G52" s="210" t="e">
        <f t="shared" si="0"/>
        <v>#REF!</v>
      </c>
      <c r="H52" s="162"/>
    </row>
    <row r="53" spans="1:8">
      <c r="A53" s="183">
        <v>41</v>
      </c>
      <c r="B53" s="183">
        <f>'STUDENT-LIST'!B69</f>
        <v>0</v>
      </c>
      <c r="C53" s="184">
        <f>'STUDENT-LIST'!C69</f>
        <v>0</v>
      </c>
      <c r="D53" s="183">
        <f>'STUDENT-LIST'!E$8</f>
        <v>1</v>
      </c>
      <c r="E53" s="215">
        <v>0</v>
      </c>
      <c r="F53" s="213" t="e">
        <f>'CIE-CONSOLIDATED-THEORY'!#REF!</f>
        <v>#REF!</v>
      </c>
      <c r="G53" s="210" t="e">
        <f t="shared" si="0"/>
        <v>#REF!</v>
      </c>
      <c r="H53" s="162"/>
    </row>
    <row r="54" spans="1:8">
      <c r="A54" s="183">
        <v>42</v>
      </c>
      <c r="B54" s="183">
        <f>'STUDENT-LIST'!B70</f>
        <v>0</v>
      </c>
      <c r="C54" s="184">
        <f>'STUDENT-LIST'!C70</f>
        <v>0</v>
      </c>
      <c r="D54" s="183">
        <f>'STUDENT-LIST'!E$8</f>
        <v>1</v>
      </c>
      <c r="E54" s="215">
        <v>0</v>
      </c>
      <c r="F54" s="213" t="e">
        <f>'CIE-CONSOLIDATED-THEORY'!#REF!</f>
        <v>#REF!</v>
      </c>
      <c r="G54" s="210" t="e">
        <f t="shared" si="0"/>
        <v>#REF!</v>
      </c>
      <c r="H54" s="162"/>
    </row>
    <row r="55" spans="1:8">
      <c r="A55" s="183">
        <v>43</v>
      </c>
      <c r="B55" s="183">
        <f>'STUDENT-LIST'!B71</f>
        <v>0</v>
      </c>
      <c r="C55" s="184">
        <f>'STUDENT-LIST'!C71</f>
        <v>0</v>
      </c>
      <c r="D55" s="183">
        <f>'STUDENT-LIST'!E$8</f>
        <v>1</v>
      </c>
      <c r="E55" s="215">
        <v>0</v>
      </c>
      <c r="F55" s="213" t="e">
        <f>'CIE-CONSOLIDATED-THEORY'!#REF!</f>
        <v>#REF!</v>
      </c>
      <c r="G55" s="210" t="e">
        <f t="shared" si="0"/>
        <v>#REF!</v>
      </c>
      <c r="H55" s="162"/>
    </row>
    <row r="56" spans="1:8">
      <c r="A56" s="183">
        <v>44</v>
      </c>
      <c r="B56" s="183">
        <f>'STUDENT-LIST'!B72</f>
        <v>0</v>
      </c>
      <c r="C56" s="184">
        <f>'STUDENT-LIST'!C72</f>
        <v>0</v>
      </c>
      <c r="D56" s="183">
        <f>'STUDENT-LIST'!E$8</f>
        <v>1</v>
      </c>
      <c r="E56" s="215">
        <v>0</v>
      </c>
      <c r="F56" s="213" t="e">
        <f>'CIE-CONSOLIDATED-THEORY'!#REF!</f>
        <v>#REF!</v>
      </c>
      <c r="G56" s="210" t="e">
        <f t="shared" si="0"/>
        <v>#REF!</v>
      </c>
      <c r="H56" s="162"/>
    </row>
    <row r="57" spans="1:8">
      <c r="A57" s="183">
        <v>45</v>
      </c>
      <c r="B57" s="183">
        <f>'STUDENT-LIST'!B73</f>
        <v>0</v>
      </c>
      <c r="C57" s="184">
        <f>'STUDENT-LIST'!C73</f>
        <v>0</v>
      </c>
      <c r="D57" s="183">
        <f>'STUDENT-LIST'!E$8</f>
        <v>1</v>
      </c>
      <c r="E57" s="215">
        <v>0</v>
      </c>
      <c r="F57" s="213" t="e">
        <f>'CIE-CONSOLIDATED-THEORY'!#REF!</f>
        <v>#REF!</v>
      </c>
      <c r="G57" s="210" t="e">
        <f t="shared" si="0"/>
        <v>#REF!</v>
      </c>
      <c r="H57" s="162"/>
    </row>
    <row r="58" spans="1:8">
      <c r="A58" s="183">
        <v>46</v>
      </c>
      <c r="B58" s="183">
        <f>'STUDENT-LIST'!B74</f>
        <v>0</v>
      </c>
      <c r="C58" s="184">
        <f>'STUDENT-LIST'!C74</f>
        <v>0</v>
      </c>
      <c r="D58" s="183">
        <f>'STUDENT-LIST'!E$8</f>
        <v>1</v>
      </c>
      <c r="E58" s="215">
        <v>0</v>
      </c>
      <c r="F58" s="213" t="e">
        <f>'CIE-CONSOLIDATED-THEORY'!#REF!</f>
        <v>#REF!</v>
      </c>
      <c r="G58" s="210" t="e">
        <f t="shared" si="0"/>
        <v>#REF!</v>
      </c>
      <c r="H58" s="162"/>
    </row>
    <row r="59" spans="1:8">
      <c r="A59" s="183">
        <v>47</v>
      </c>
      <c r="B59" s="183">
        <f>'STUDENT-LIST'!B75</f>
        <v>0</v>
      </c>
      <c r="C59" s="184">
        <f>'STUDENT-LIST'!C75</f>
        <v>0</v>
      </c>
      <c r="D59" s="183">
        <f>'STUDENT-LIST'!E$8</f>
        <v>1</v>
      </c>
      <c r="E59" s="215">
        <v>0</v>
      </c>
      <c r="F59" s="213" t="e">
        <f>'CIE-CONSOLIDATED-THEORY'!#REF!</f>
        <v>#REF!</v>
      </c>
      <c r="G59" s="210" t="e">
        <f t="shared" si="0"/>
        <v>#REF!</v>
      </c>
      <c r="H59" s="162"/>
    </row>
    <row r="60" spans="1:8">
      <c r="A60" s="183">
        <v>48</v>
      </c>
      <c r="B60" s="183">
        <f>'STUDENT-LIST'!B76</f>
        <v>0</v>
      </c>
      <c r="C60" s="184">
        <f>'STUDENT-LIST'!C76</f>
        <v>0</v>
      </c>
      <c r="D60" s="183">
        <f>'STUDENT-LIST'!E$8</f>
        <v>1</v>
      </c>
      <c r="E60" s="215">
        <v>0</v>
      </c>
      <c r="F60" s="213" t="e">
        <f>'CIE-CONSOLIDATED-THEORY'!#REF!</f>
        <v>#REF!</v>
      </c>
      <c r="G60" s="210" t="e">
        <f t="shared" si="0"/>
        <v>#REF!</v>
      </c>
      <c r="H60" s="162"/>
    </row>
    <row r="61" spans="1:8">
      <c r="A61" s="183">
        <v>49</v>
      </c>
      <c r="B61" s="183">
        <f>'STUDENT-LIST'!B77</f>
        <v>0</v>
      </c>
      <c r="C61" s="184">
        <f>'STUDENT-LIST'!C77</f>
        <v>0</v>
      </c>
      <c r="D61" s="183">
        <f>'STUDENT-LIST'!E$8</f>
        <v>1</v>
      </c>
      <c r="E61" s="215">
        <v>0</v>
      </c>
      <c r="F61" s="213" t="e">
        <f>'CIE-CONSOLIDATED-THEORY'!#REF!</f>
        <v>#REF!</v>
      </c>
      <c r="G61" s="210" t="e">
        <f t="shared" si="0"/>
        <v>#REF!</v>
      </c>
      <c r="H61" s="162"/>
    </row>
    <row r="62" spans="1:8">
      <c r="A62" s="183">
        <v>50</v>
      </c>
      <c r="B62" s="183">
        <f>'STUDENT-LIST'!B78</f>
        <v>0</v>
      </c>
      <c r="C62" s="184">
        <f>'STUDENT-LIST'!C78</f>
        <v>0</v>
      </c>
      <c r="D62" s="183">
        <f>'STUDENT-LIST'!E$8</f>
        <v>1</v>
      </c>
      <c r="E62" s="215">
        <v>0</v>
      </c>
      <c r="F62" s="213" t="e">
        <f>'CIE-CONSOLIDATED-THEORY'!#REF!</f>
        <v>#REF!</v>
      </c>
      <c r="G62" s="210" t="e">
        <f t="shared" si="0"/>
        <v>#REF!</v>
      </c>
      <c r="H62" s="162"/>
    </row>
    <row r="63" spans="1:8">
      <c r="A63" s="183">
        <v>51</v>
      </c>
      <c r="B63" s="183">
        <f>'STUDENT-LIST'!B79</f>
        <v>0</v>
      </c>
      <c r="C63" s="184">
        <f>'STUDENT-LIST'!C79</f>
        <v>0</v>
      </c>
      <c r="D63" s="183">
        <f>'STUDENT-LIST'!E$8</f>
        <v>1</v>
      </c>
      <c r="E63" s="215">
        <v>0</v>
      </c>
      <c r="F63" s="213" t="e">
        <f>'CIE-CONSOLIDATED-THEORY'!#REF!</f>
        <v>#REF!</v>
      </c>
      <c r="G63" s="210" t="e">
        <f t="shared" si="0"/>
        <v>#REF!</v>
      </c>
      <c r="H63" s="162"/>
    </row>
    <row r="64" spans="1:8">
      <c r="A64" s="183">
        <v>52</v>
      </c>
      <c r="B64" s="183">
        <f>'STUDENT-LIST'!B80</f>
        <v>0</v>
      </c>
      <c r="C64" s="184">
        <f>'STUDENT-LIST'!C80</f>
        <v>0</v>
      </c>
      <c r="D64" s="183">
        <f>'STUDENT-LIST'!E$8</f>
        <v>1</v>
      </c>
      <c r="E64" s="215">
        <v>0</v>
      </c>
      <c r="F64" s="213" t="e">
        <f>'CIE-CONSOLIDATED-THEORY'!#REF!</f>
        <v>#REF!</v>
      </c>
      <c r="G64" s="210" t="e">
        <f t="shared" si="0"/>
        <v>#REF!</v>
      </c>
      <c r="H64" s="162"/>
    </row>
    <row r="65" spans="1:8">
      <c r="A65" s="183">
        <v>53</v>
      </c>
      <c r="B65" s="183">
        <f>'STUDENT-LIST'!B81</f>
        <v>0</v>
      </c>
      <c r="C65" s="184">
        <f>'STUDENT-LIST'!C81</f>
        <v>0</v>
      </c>
      <c r="D65" s="183">
        <f>'STUDENT-LIST'!E$8</f>
        <v>1</v>
      </c>
      <c r="E65" s="215">
        <v>0</v>
      </c>
      <c r="F65" s="213" t="e">
        <f>'CIE-CONSOLIDATED-THEORY'!#REF!</f>
        <v>#REF!</v>
      </c>
      <c r="G65" s="210" t="e">
        <f t="shared" si="0"/>
        <v>#REF!</v>
      </c>
      <c r="H65" s="162"/>
    </row>
    <row r="66" spans="1:8">
      <c r="A66" s="183">
        <v>54</v>
      </c>
      <c r="B66" s="183">
        <f>'STUDENT-LIST'!B82</f>
        <v>0</v>
      </c>
      <c r="C66" s="184">
        <f>'STUDENT-LIST'!C82</f>
        <v>0</v>
      </c>
      <c r="D66" s="183">
        <f>'STUDENT-LIST'!E$8</f>
        <v>1</v>
      </c>
      <c r="E66" s="215">
        <v>0</v>
      </c>
      <c r="F66" s="213" t="e">
        <f>'CIE-CONSOLIDATED-THEORY'!#REF!</f>
        <v>#REF!</v>
      </c>
      <c r="G66" s="210" t="e">
        <f t="shared" si="0"/>
        <v>#REF!</v>
      </c>
      <c r="H66" s="162"/>
    </row>
    <row r="67" spans="1:8">
      <c r="A67" s="183">
        <v>55</v>
      </c>
      <c r="B67" s="183">
        <f>'STUDENT-LIST'!B83</f>
        <v>0</v>
      </c>
      <c r="C67" s="184">
        <f>'STUDENT-LIST'!C83</f>
        <v>0</v>
      </c>
      <c r="D67" s="183">
        <f>'STUDENT-LIST'!E$8</f>
        <v>1</v>
      </c>
      <c r="E67" s="215">
        <v>0</v>
      </c>
      <c r="F67" s="213" t="e">
        <f>'CIE-CONSOLIDATED-THEORY'!#REF!</f>
        <v>#REF!</v>
      </c>
      <c r="G67" s="210" t="e">
        <f t="shared" si="0"/>
        <v>#REF!</v>
      </c>
      <c r="H67" s="162"/>
    </row>
    <row r="68" spans="1:8">
      <c r="A68" s="183">
        <v>56</v>
      </c>
      <c r="B68" s="183">
        <f>'STUDENT-LIST'!B84</f>
        <v>0</v>
      </c>
      <c r="C68" s="184">
        <f>'STUDENT-LIST'!C84</f>
        <v>0</v>
      </c>
      <c r="D68" s="183">
        <f>'STUDENT-LIST'!E$8</f>
        <v>1</v>
      </c>
      <c r="E68" s="215">
        <v>0</v>
      </c>
      <c r="F68" s="213" t="e">
        <f>'CIE-CONSOLIDATED-THEORY'!#REF!</f>
        <v>#REF!</v>
      </c>
      <c r="G68" s="210" t="e">
        <f t="shared" si="0"/>
        <v>#REF!</v>
      </c>
      <c r="H68" s="162"/>
    </row>
    <row r="69" spans="1:8">
      <c r="A69" s="183">
        <v>57</v>
      </c>
      <c r="B69" s="183">
        <f>'STUDENT-LIST'!B85</f>
        <v>0</v>
      </c>
      <c r="C69" s="184">
        <f>'STUDENT-LIST'!C85</f>
        <v>0</v>
      </c>
      <c r="D69" s="183">
        <f>'STUDENT-LIST'!E$8</f>
        <v>1</v>
      </c>
      <c r="E69" s="215">
        <v>0</v>
      </c>
      <c r="F69" s="213" t="e">
        <f>'CIE-CONSOLIDATED-THEORY'!#REF!</f>
        <v>#REF!</v>
      </c>
      <c r="G69" s="210" t="e">
        <f t="shared" si="0"/>
        <v>#REF!</v>
      </c>
      <c r="H69" s="162"/>
    </row>
    <row r="70" spans="1:8">
      <c r="A70" s="183">
        <v>58</v>
      </c>
      <c r="B70" s="183">
        <f>'STUDENT-LIST'!B86</f>
        <v>0</v>
      </c>
      <c r="C70" s="184">
        <f>'STUDENT-LIST'!C86</f>
        <v>0</v>
      </c>
      <c r="D70" s="183">
        <f>'STUDENT-LIST'!E$8</f>
        <v>1</v>
      </c>
      <c r="E70" s="215">
        <v>0</v>
      </c>
      <c r="F70" s="213" t="e">
        <f>'CIE-CONSOLIDATED-THEORY'!#REF!</f>
        <v>#REF!</v>
      </c>
      <c r="G70" s="210" t="e">
        <f t="shared" si="0"/>
        <v>#REF!</v>
      </c>
      <c r="H70" s="162"/>
    </row>
    <row r="71" spans="1:8">
      <c r="A71" s="183">
        <v>59</v>
      </c>
      <c r="B71" s="183">
        <f>'STUDENT-LIST'!B87</f>
        <v>0</v>
      </c>
      <c r="C71" s="184">
        <f>'STUDENT-LIST'!C87</f>
        <v>0</v>
      </c>
      <c r="D71" s="183">
        <f>'STUDENT-LIST'!E$8</f>
        <v>1</v>
      </c>
      <c r="E71" s="215">
        <v>0</v>
      </c>
      <c r="F71" s="213" t="e">
        <f>'CIE-CONSOLIDATED-THEORY'!#REF!</f>
        <v>#REF!</v>
      </c>
      <c r="G71" s="210" t="e">
        <f t="shared" si="0"/>
        <v>#REF!</v>
      </c>
      <c r="H71" s="162"/>
    </row>
    <row r="72" spans="1:8">
      <c r="A72" s="183">
        <v>60</v>
      </c>
      <c r="B72" s="183">
        <f>'STUDENT-LIST'!B88</f>
        <v>0</v>
      </c>
      <c r="C72" s="184">
        <f>'STUDENT-LIST'!C88</f>
        <v>0</v>
      </c>
      <c r="D72" s="183">
        <f>'STUDENT-LIST'!E$8</f>
        <v>1</v>
      </c>
      <c r="E72" s="215">
        <v>0</v>
      </c>
      <c r="F72" s="213" t="e">
        <f>'CIE-CONSOLIDATED-THEORY'!#REF!</f>
        <v>#REF!</v>
      </c>
      <c r="G72" s="210" t="e">
        <f t="shared" si="0"/>
        <v>#REF!</v>
      </c>
      <c r="H72" s="162"/>
    </row>
    <row r="73" spans="1:8">
      <c r="A73" s="183">
        <v>61</v>
      </c>
      <c r="B73" s="183">
        <f>'STUDENT-LIST'!B89</f>
        <v>0</v>
      </c>
      <c r="C73" s="184">
        <f>'STUDENT-LIST'!C89</f>
        <v>0</v>
      </c>
      <c r="D73" s="183">
        <f>'STUDENT-LIST'!E$8</f>
        <v>1</v>
      </c>
      <c r="E73" s="215">
        <v>0</v>
      </c>
      <c r="F73" s="213" t="e">
        <f>'CIE-CONSOLIDATED-THEORY'!#REF!</f>
        <v>#REF!</v>
      </c>
      <c r="G73" s="210" t="e">
        <f t="shared" si="0"/>
        <v>#REF!</v>
      </c>
      <c r="H73" s="162"/>
    </row>
    <row r="74" spans="1:8">
      <c r="A74" s="183">
        <v>62</v>
      </c>
      <c r="B74" s="183">
        <f>'STUDENT-LIST'!B90</f>
        <v>0</v>
      </c>
      <c r="C74" s="184">
        <f>'STUDENT-LIST'!C90</f>
        <v>0</v>
      </c>
      <c r="D74" s="183">
        <f>'STUDENT-LIST'!E$8</f>
        <v>1</v>
      </c>
      <c r="E74" s="215">
        <v>0</v>
      </c>
      <c r="F74" s="213" t="e">
        <f>'CIE-CONSOLIDATED-THEORY'!#REF!</f>
        <v>#REF!</v>
      </c>
      <c r="G74" s="210" t="e">
        <f t="shared" si="0"/>
        <v>#REF!</v>
      </c>
      <c r="H74" s="162"/>
    </row>
    <row r="75" spans="1:8">
      <c r="A75" s="183">
        <v>63</v>
      </c>
      <c r="B75" s="183">
        <f>'STUDENT-LIST'!B91</f>
        <v>0</v>
      </c>
      <c r="C75" s="184">
        <f>'STUDENT-LIST'!C91</f>
        <v>0</v>
      </c>
      <c r="D75" s="183">
        <f>'STUDENT-LIST'!E$8</f>
        <v>1</v>
      </c>
      <c r="E75" s="215">
        <v>0</v>
      </c>
      <c r="F75" s="213" t="e">
        <f>'CIE-CONSOLIDATED-THEORY'!#REF!</f>
        <v>#REF!</v>
      </c>
      <c r="G75" s="210" t="e">
        <f t="shared" si="0"/>
        <v>#REF!</v>
      </c>
      <c r="H75" s="162"/>
    </row>
    <row r="76" spans="1:8">
      <c r="A76" s="183">
        <v>64</v>
      </c>
      <c r="B76" s="183">
        <f>'STUDENT-LIST'!B92</f>
        <v>0</v>
      </c>
      <c r="C76" s="184">
        <f>'STUDENT-LIST'!C92</f>
        <v>0</v>
      </c>
      <c r="D76" s="183">
        <f>'STUDENT-LIST'!E$8</f>
        <v>1</v>
      </c>
      <c r="E76" s="215">
        <v>0</v>
      </c>
      <c r="F76" s="213" t="e">
        <f>'CIE-CONSOLIDATED-THEORY'!#REF!</f>
        <v>#REF!</v>
      </c>
      <c r="G76" s="210" t="e">
        <f t="shared" ref="G76:G82" si="1">SUM(E76:F76)</f>
        <v>#REF!</v>
      </c>
      <c r="H76" s="162"/>
    </row>
    <row r="77" spans="1:8">
      <c r="A77" s="183">
        <v>65</v>
      </c>
      <c r="B77" s="183">
        <f>'STUDENT-LIST'!B93</f>
        <v>0</v>
      </c>
      <c r="C77" s="184">
        <f>'STUDENT-LIST'!C93</f>
        <v>0</v>
      </c>
      <c r="D77" s="183">
        <f>'STUDENT-LIST'!E$8</f>
        <v>1</v>
      </c>
      <c r="E77" s="215">
        <v>0</v>
      </c>
      <c r="F77" s="213" t="e">
        <f>'CIE-CONSOLIDATED-THEORY'!#REF!</f>
        <v>#REF!</v>
      </c>
      <c r="G77" s="210" t="e">
        <f t="shared" si="1"/>
        <v>#REF!</v>
      </c>
      <c r="H77" s="162"/>
    </row>
    <row r="78" spans="1:8">
      <c r="A78" s="183">
        <v>66</v>
      </c>
      <c r="B78" s="183">
        <f>'STUDENT-LIST'!B94</f>
        <v>0</v>
      </c>
      <c r="C78" s="184">
        <f>'STUDENT-LIST'!C94</f>
        <v>0</v>
      </c>
      <c r="D78" s="183">
        <f>'STUDENT-LIST'!E$8</f>
        <v>1</v>
      </c>
      <c r="E78" s="215">
        <v>0</v>
      </c>
      <c r="F78" s="213" t="e">
        <f>'CIE-CONSOLIDATED-THEORY'!#REF!</f>
        <v>#REF!</v>
      </c>
      <c r="G78" s="210" t="e">
        <f t="shared" si="1"/>
        <v>#REF!</v>
      </c>
      <c r="H78" s="162"/>
    </row>
    <row r="79" spans="1:8">
      <c r="A79" s="183">
        <v>67</v>
      </c>
      <c r="B79" s="183">
        <f>'STUDENT-LIST'!B95</f>
        <v>0</v>
      </c>
      <c r="C79" s="184">
        <f>'STUDENT-LIST'!C95</f>
        <v>0</v>
      </c>
      <c r="D79" s="183">
        <f>'STUDENT-LIST'!E$8</f>
        <v>1</v>
      </c>
      <c r="E79" s="215">
        <v>0</v>
      </c>
      <c r="F79" s="213" t="e">
        <f>'CIE-CONSOLIDATED-THEORY'!#REF!</f>
        <v>#REF!</v>
      </c>
      <c r="G79" s="210" t="e">
        <f t="shared" si="1"/>
        <v>#REF!</v>
      </c>
      <c r="H79" s="162"/>
    </row>
    <row r="80" spans="1:8">
      <c r="A80" s="183">
        <v>68</v>
      </c>
      <c r="B80" s="183">
        <f>'STUDENT-LIST'!B96</f>
        <v>0</v>
      </c>
      <c r="C80" s="184">
        <f>'STUDENT-LIST'!C96</f>
        <v>0</v>
      </c>
      <c r="D80" s="183">
        <f>'STUDENT-LIST'!E$8</f>
        <v>1</v>
      </c>
      <c r="E80" s="215">
        <v>0</v>
      </c>
      <c r="F80" s="213" t="e">
        <f>'CIE-CONSOLIDATED-THEORY'!#REF!</f>
        <v>#REF!</v>
      </c>
      <c r="G80" s="210" t="e">
        <f t="shared" si="1"/>
        <v>#REF!</v>
      </c>
      <c r="H80" s="162"/>
    </row>
    <row r="81" spans="1:8">
      <c r="A81" s="183">
        <v>69</v>
      </c>
      <c r="B81" s="183">
        <f>'STUDENT-LIST'!B97</f>
        <v>0</v>
      </c>
      <c r="C81" s="184">
        <f>'STUDENT-LIST'!C97</f>
        <v>0</v>
      </c>
      <c r="D81" s="183">
        <f>'STUDENT-LIST'!E$8</f>
        <v>1</v>
      </c>
      <c r="E81" s="215">
        <v>0</v>
      </c>
      <c r="F81" s="213" t="e">
        <f>'CIE-CONSOLIDATED-THEORY'!#REF!</f>
        <v>#REF!</v>
      </c>
      <c r="G81" s="210" t="e">
        <f t="shared" si="1"/>
        <v>#REF!</v>
      </c>
      <c r="H81" s="162"/>
    </row>
    <row r="82" spans="1:8">
      <c r="A82" s="183">
        <v>70</v>
      </c>
      <c r="B82" s="183">
        <f>'STUDENT-LIST'!B98</f>
        <v>0</v>
      </c>
      <c r="C82" s="184">
        <f>'STUDENT-LIST'!C98</f>
        <v>0</v>
      </c>
      <c r="D82" s="183">
        <f>'STUDENT-LIST'!E$8</f>
        <v>1</v>
      </c>
      <c r="E82" s="215">
        <v>0</v>
      </c>
      <c r="F82" s="213" t="e">
        <f>'CIE-CONSOLIDATED-THEORY'!#REF!</f>
        <v>#REF!</v>
      </c>
      <c r="G82" s="210" t="e">
        <f t="shared" si="1"/>
        <v>#REF!</v>
      </c>
      <c r="H82" s="162"/>
    </row>
    <row r="83" spans="1:8">
      <c r="A83" s="183"/>
      <c r="B83" s="183"/>
      <c r="C83" s="184"/>
      <c r="D83" s="183"/>
      <c r="E83" s="183"/>
      <c r="F83" s="183"/>
      <c r="G83" s="183"/>
      <c r="H83" s="162"/>
    </row>
    <row r="84" spans="1:8" s="1" customFormat="1" ht="12.75" customHeight="1">
      <c r="A84" s="377" t="s">
        <v>275</v>
      </c>
      <c r="B84" s="377"/>
      <c r="C84" s="377"/>
      <c r="D84" s="170" t="s">
        <v>222</v>
      </c>
      <c r="E84" s="216">
        <f>AVERAGE(E13:E82)</f>
        <v>0</v>
      </c>
      <c r="F84" s="216" t="e">
        <f>AVERAGE(F13:F82)</f>
        <v>#REF!</v>
      </c>
      <c r="G84" s="216"/>
      <c r="H84" s="19"/>
    </row>
    <row r="85" spans="1:8" s="1" customFormat="1" ht="12.75" customHeight="1">
      <c r="A85" s="377" t="s">
        <v>276</v>
      </c>
      <c r="B85" s="377"/>
      <c r="C85" s="377"/>
      <c r="D85" s="170" t="s">
        <v>222</v>
      </c>
      <c r="E85" s="170" t="str">
        <f>IF((COUNTIF(E13:E82,"&gt;="&amp;E12)&gt;=$C$8*0.6),IF((COUNTIF(E13:E82,"&gt;="&amp;E12)&lt;$C$8*0.7),COUNTIF(E13:E82,"&gt;="&amp;E12),""),"")</f>
        <v/>
      </c>
      <c r="F85" s="170" t="str">
        <f>IF((COUNTIF(F13:F82,"&gt;="&amp;F12)&gt;=$C$8*0.6),IF((COUNTIF(F13:F82,"&gt;="&amp;F12)&lt;$C$8*0.7),COUNTIF(F13:F82,"&gt;="&amp;F12),""),"")</f>
        <v/>
      </c>
      <c r="G85" s="170"/>
      <c r="H85" s="19"/>
    </row>
    <row r="86" spans="1:8" s="1" customFormat="1" ht="12.75" customHeight="1">
      <c r="A86" s="377" t="s">
        <v>277</v>
      </c>
      <c r="B86" s="377"/>
      <c r="C86" s="377"/>
      <c r="D86" s="170" t="s">
        <v>222</v>
      </c>
      <c r="E86" s="170" t="str">
        <f>IF((COUNTIF(E13:E82,"&gt;="&amp;E12)&gt;=$C$8*0.7),IF((COUNTIF(E13:E82,"&gt;="&amp;E12)&lt;$C$8*0.8),COUNTIF(E13:E82,"&gt;="&amp;E12),""),"")</f>
        <v/>
      </c>
      <c r="F86" s="170" t="str">
        <f>IF((COUNTIF(F13:F82,"&gt;="&amp;F12)&gt;=$C$8*0.7),IF((COUNTIF(F13:F82,"&gt;="&amp;F12)&lt;$C$8*0.8),COUNTIF(F13:F82,"&gt;="&amp;F12),""),"")</f>
        <v/>
      </c>
      <c r="G86" s="170"/>
      <c r="H86" s="19"/>
    </row>
    <row r="87" spans="1:8" s="1" customFormat="1" ht="12.75" customHeight="1">
      <c r="A87" s="377" t="s">
        <v>278</v>
      </c>
      <c r="B87" s="377"/>
      <c r="C87" s="377"/>
      <c r="D87" s="170" t="s">
        <v>222</v>
      </c>
      <c r="E87" s="170" t="str">
        <f>IF((COUNTIF(E13:E82,"&gt;="&amp;E12)&gt;=$C$8*0.8),COUNTIF(E13:E82,"&gt;="&amp;E12),"")</f>
        <v/>
      </c>
      <c r="F87" s="170" t="str">
        <f>IF((COUNTIF(F13:F82,"&gt;="&amp;F12)&gt;=$C$8*0.8),COUNTIF(F13:F82,"&gt;="&amp;F12),"")</f>
        <v/>
      </c>
      <c r="G87" s="170"/>
      <c r="H87" s="19"/>
    </row>
    <row r="88" spans="1:8" s="1" customFormat="1" ht="12.75" customHeight="1">
      <c r="A88" s="377" t="s">
        <v>279</v>
      </c>
      <c r="B88" s="377"/>
      <c r="C88" s="377"/>
      <c r="D88" s="170" t="s">
        <v>222</v>
      </c>
      <c r="E88" s="217">
        <f>IF(E85&lt;&gt;"",1,IF(E86&lt;&gt;"",2,IF(E87&lt;&gt;"",3,0)))</f>
        <v>0</v>
      </c>
      <c r="F88" s="218">
        <f>IF(F85&lt;&gt;"",1,IF(F86&lt;&gt;"",2,IF(F87&lt;&gt;"",3,0)))</f>
        <v>0</v>
      </c>
      <c r="G88" s="170"/>
      <c r="H88" s="19"/>
    </row>
    <row r="89" spans="1:8" s="1" customFormat="1" ht="12.75" customHeight="1">
      <c r="A89" s="348"/>
      <c r="B89" s="348"/>
      <c r="C89" s="348"/>
      <c r="D89" s="170"/>
      <c r="E89" s="217" t="str">
        <f>IF(E88=0,"Z",IF(E88=1,"L",IF(E88=2,"M","H")))</f>
        <v>Z</v>
      </c>
      <c r="F89" s="218" t="str">
        <f>IF(F88=0,"Z",IF(F88=1,"L",IF(F88=2,"M","H")))</f>
        <v>Z</v>
      </c>
      <c r="G89" s="170"/>
      <c r="H89" s="19"/>
    </row>
    <row r="90" spans="1:8" s="1" customFormat="1" ht="28.5" customHeight="1">
      <c r="A90" s="377" t="s">
        <v>311</v>
      </c>
      <c r="B90" s="377"/>
      <c r="C90" s="377"/>
      <c r="D90" s="219">
        <f>E88*0.6+F88*0.4</f>
        <v>0</v>
      </c>
      <c r="E90" s="170"/>
      <c r="F90" s="170"/>
      <c r="G90" s="170"/>
      <c r="H90" s="19"/>
    </row>
    <row r="91" spans="1:8">
      <c r="A91" s="167"/>
      <c r="B91" s="167"/>
      <c r="C91" s="168"/>
      <c r="D91" s="167"/>
      <c r="E91" s="167"/>
      <c r="F91" s="167"/>
      <c r="G91" s="167"/>
    </row>
    <row r="92" spans="1:8" s="1" customFormat="1">
      <c r="C92" s="39"/>
      <c r="F92" s="2"/>
    </row>
    <row r="93" spans="1:8" s="1" customFormat="1">
      <c r="C93" s="39"/>
    </row>
    <row r="94" spans="1:8" s="1" customFormat="1" ht="17.100000000000001" customHeight="1">
      <c r="C94" s="39"/>
    </row>
  </sheetData>
  <sheetProtection selectLockedCells="1" selectUnlockedCells="1"/>
  <mergeCells count="16">
    <mergeCell ref="A1:G1"/>
    <mergeCell ref="A2:G2"/>
    <mergeCell ref="A3:G3"/>
    <mergeCell ref="A4:C4"/>
    <mergeCell ref="A5:C5"/>
    <mergeCell ref="A6:C6"/>
    <mergeCell ref="A7:C7"/>
    <mergeCell ref="A8:B8"/>
    <mergeCell ref="A9:C9"/>
    <mergeCell ref="A84:C84"/>
    <mergeCell ref="A90:C90"/>
    <mergeCell ref="A85:C85"/>
    <mergeCell ref="A86:C86"/>
    <mergeCell ref="A87:C87"/>
    <mergeCell ref="A88:C88"/>
    <mergeCell ref="A89:C89"/>
  </mergeCells>
  <dataValidations count="2">
    <dataValidation errorStyle="warning" allowBlank="1" sqref="C8 A9:B9 D9:IV9 A89:A90 A91:XFD94 D84:IV90 A10:XFD83"/>
    <dataValidation allowBlank="1" sqref="D8 A84:A88 G1:G2 D4:G7 A4:B8 A1:F3"/>
  </dataValidations>
  <pageMargins left="0.78749999999999998" right="0.78749999999999998" top="1.05277777777778" bottom="1.05277777777778" header="0.78749999999999998" footer="0.78749999999999998"/>
  <pageSetup paperSize="9" firstPageNumber="0" orientation="portrait" useFirstPageNumber="1" horizontalDpi="300" verticalDpi="300"/>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dimension ref="A1:M21"/>
  <sheetViews>
    <sheetView tabSelected="1" zoomScale="85" zoomScaleNormal="85" workbookViewId="0">
      <selection activeCell="N7" sqref="N7"/>
    </sheetView>
  </sheetViews>
  <sheetFormatPr defaultColWidth="11.5703125" defaultRowHeight="12.75"/>
  <cols>
    <col min="1" max="1" width="13.42578125" style="2" customWidth="1"/>
    <col min="2" max="2" width="11" style="2" customWidth="1"/>
    <col min="3" max="3" width="14.5703125" style="3" customWidth="1"/>
    <col min="4" max="4" width="11.42578125" style="2" customWidth="1"/>
    <col min="5" max="5" width="10.85546875" style="2" customWidth="1"/>
    <col min="6" max="6" width="9.42578125" style="2" customWidth="1"/>
    <col min="7" max="7" width="18.85546875" style="1" customWidth="1"/>
    <col min="8" max="8" width="11.140625" style="2" customWidth="1"/>
    <col min="9" max="9" width="9.42578125" style="2" customWidth="1"/>
    <col min="10" max="10" width="7.5703125" style="2" customWidth="1"/>
    <col min="11" max="16384" width="11.5703125" style="2"/>
  </cols>
  <sheetData>
    <row r="1" spans="1:13" s="1" customFormat="1" ht="33" customHeight="1">
      <c r="A1" s="346" t="s">
        <v>312</v>
      </c>
      <c r="B1" s="346"/>
      <c r="C1" s="346"/>
      <c r="D1" s="346"/>
      <c r="E1" s="346"/>
      <c r="F1" s="346"/>
      <c r="G1" s="346"/>
      <c r="H1" s="346"/>
      <c r="I1" s="346"/>
      <c r="J1" s="346"/>
      <c r="K1" s="346"/>
      <c r="L1" s="203"/>
      <c r="M1" s="19"/>
    </row>
    <row r="2" spans="1:13" s="1" customFormat="1" ht="48.75" customHeight="1">
      <c r="A2" s="348" t="s">
        <v>209</v>
      </c>
      <c r="B2" s="348"/>
      <c r="C2" s="348" t="s">
        <v>313</v>
      </c>
      <c r="D2" s="348" t="s">
        <v>314</v>
      </c>
      <c r="E2" s="348"/>
      <c r="F2" s="348"/>
      <c r="G2" s="348" t="s">
        <v>315</v>
      </c>
      <c r="H2" s="348"/>
      <c r="I2" s="348"/>
      <c r="J2" s="348"/>
      <c r="K2" s="348"/>
      <c r="L2" s="204"/>
      <c r="M2" s="19"/>
    </row>
    <row r="3" spans="1:13" s="1" customFormat="1" ht="21.75" customHeight="1">
      <c r="A3" s="348"/>
      <c r="B3" s="348"/>
      <c r="C3" s="348"/>
      <c r="D3" s="348"/>
      <c r="E3" s="348"/>
      <c r="F3" s="348"/>
      <c r="G3" s="348"/>
      <c r="H3" s="348"/>
      <c r="I3" s="348"/>
      <c r="J3" s="348"/>
      <c r="K3" s="348"/>
      <c r="L3" s="204"/>
      <c r="M3" s="19"/>
    </row>
    <row r="4" spans="1:13" s="1" customFormat="1" ht="35.25" customHeight="1">
      <c r="A4" s="340" t="s">
        <v>316</v>
      </c>
      <c r="B4" s="340"/>
      <c r="C4" s="340"/>
      <c r="D4" s="340"/>
      <c r="E4" s="340"/>
      <c r="F4" s="340"/>
      <c r="G4" s="340"/>
      <c r="H4" s="340"/>
      <c r="I4" s="340"/>
      <c r="J4" s="340"/>
      <c r="K4" s="340"/>
      <c r="L4" s="204"/>
      <c r="M4" s="19"/>
    </row>
    <row r="5" spans="1:13" s="1" customFormat="1" ht="32.25" customHeight="1">
      <c r="A5" s="340" t="str">
        <f>"Course Name: "&amp;'STUDENT-LIST'!$E$13</f>
        <v>Course Name: FUNDAMENTALS OF COMPUTERS</v>
      </c>
      <c r="B5" s="340"/>
      <c r="C5" s="340"/>
      <c r="D5" s="340"/>
      <c r="E5" s="340"/>
      <c r="F5" s="340"/>
      <c r="G5" s="340"/>
      <c r="H5" s="340"/>
      <c r="I5" s="340"/>
      <c r="J5" s="340"/>
      <c r="K5" s="340"/>
      <c r="L5" s="204"/>
      <c r="M5" s="19"/>
    </row>
    <row r="6" spans="1:13" s="1" customFormat="1" ht="31.35" customHeight="1">
      <c r="A6" s="340" t="s">
        <v>317</v>
      </c>
      <c r="B6" s="340"/>
      <c r="C6" s="340"/>
      <c r="D6" s="340"/>
      <c r="E6" s="340"/>
      <c r="F6" s="340"/>
      <c r="G6" s="340"/>
      <c r="H6" s="340"/>
      <c r="I6" s="340"/>
      <c r="J6" s="340"/>
      <c r="K6" s="340"/>
      <c r="L6" s="204"/>
      <c r="M6" s="19"/>
    </row>
    <row r="7" spans="1:13" s="1" customFormat="1" ht="67.5" customHeight="1">
      <c r="A7" s="170" t="s">
        <v>318</v>
      </c>
      <c r="B7" s="170" t="s">
        <v>319</v>
      </c>
      <c r="C7" s="170" t="s">
        <v>320</v>
      </c>
      <c r="D7" s="170" t="s">
        <v>321</v>
      </c>
      <c r="E7" s="170" t="s">
        <v>322</v>
      </c>
      <c r="F7" s="170" t="s">
        <v>323</v>
      </c>
      <c r="G7" s="170" t="s">
        <v>324</v>
      </c>
      <c r="H7" s="170" t="s">
        <v>325</v>
      </c>
      <c r="I7" s="170" t="s">
        <v>326</v>
      </c>
      <c r="J7" s="170" t="s">
        <v>327</v>
      </c>
      <c r="K7" s="170" t="s">
        <v>328</v>
      </c>
      <c r="L7" s="203"/>
      <c r="M7" s="19"/>
    </row>
    <row r="8" spans="1:13" s="1" customFormat="1" ht="36.75" customHeight="1">
      <c r="A8" s="196" t="s">
        <v>216</v>
      </c>
      <c r="B8" s="475" t="s">
        <v>329</v>
      </c>
      <c r="C8" s="476"/>
      <c r="D8" s="476"/>
      <c r="E8" s="476"/>
      <c r="F8" s="477"/>
      <c r="G8" s="476" t="s">
        <v>330</v>
      </c>
      <c r="H8" s="475">
        <f>(2.94+6.28)/28*100</f>
        <v>32.928571428571402</v>
      </c>
      <c r="I8" s="476">
        <v>40</v>
      </c>
      <c r="J8" s="475">
        <f>I8-H8</f>
        <v>7.0714285714285703</v>
      </c>
      <c r="K8" s="196" t="s">
        <v>331</v>
      </c>
      <c r="L8" s="204"/>
      <c r="M8" s="19"/>
    </row>
    <row r="9" spans="1:13" s="1" customFormat="1" ht="29.85" customHeight="1">
      <c r="A9" s="196" t="s">
        <v>217</v>
      </c>
      <c r="B9" s="476" t="s">
        <v>332</v>
      </c>
      <c r="C9" s="476" t="s">
        <v>333</v>
      </c>
      <c r="D9" s="476"/>
      <c r="E9" s="476" t="s">
        <v>334</v>
      </c>
      <c r="F9" s="476"/>
      <c r="G9" s="476" t="s">
        <v>335</v>
      </c>
      <c r="H9" s="475">
        <f>(0.58+2.16+10.64+6.16)/48*100</f>
        <v>40.7083333333333</v>
      </c>
      <c r="I9" s="476">
        <v>40</v>
      </c>
      <c r="J9" s="475">
        <f>I9-H9</f>
        <v>-0.70833333333332904</v>
      </c>
      <c r="K9" s="196"/>
      <c r="L9" s="204"/>
      <c r="M9" s="19"/>
    </row>
    <row r="10" spans="1:13" s="1" customFormat="1" ht="15.75">
      <c r="A10" s="196" t="s">
        <v>218</v>
      </c>
      <c r="B10" s="476"/>
      <c r="C10" s="477" t="s">
        <v>336</v>
      </c>
      <c r="D10" s="476"/>
      <c r="E10" s="478"/>
      <c r="F10" s="476"/>
      <c r="G10" s="476"/>
      <c r="H10" s="475">
        <f>(19.77)/40*100</f>
        <v>49.424999999999997</v>
      </c>
      <c r="I10" s="476">
        <v>40</v>
      </c>
      <c r="J10" s="475">
        <f>I10-H10</f>
        <v>-9.4250000000000007</v>
      </c>
      <c r="K10" s="196"/>
      <c r="L10" s="205"/>
      <c r="M10" s="19"/>
    </row>
    <row r="11" spans="1:13" s="1" customFormat="1" ht="15.75">
      <c r="A11" s="196" t="s">
        <v>219</v>
      </c>
      <c r="B11" s="476"/>
      <c r="C11" s="476"/>
      <c r="D11" s="477" t="s">
        <v>337</v>
      </c>
      <c r="E11" s="477"/>
      <c r="F11" s="476" t="s">
        <v>338</v>
      </c>
      <c r="G11" s="476"/>
      <c r="H11" s="475">
        <f>(5.12+13.12)/35*100</f>
        <v>52.1142857142857</v>
      </c>
      <c r="I11" s="476">
        <v>40</v>
      </c>
      <c r="J11" s="476">
        <f>I11-H11</f>
        <v>-12.1142857142857</v>
      </c>
      <c r="K11" s="196"/>
      <c r="L11" s="205"/>
      <c r="M11" s="19"/>
    </row>
    <row r="12" spans="1:13" s="1" customFormat="1" ht="15.75">
      <c r="A12" s="196" t="s">
        <v>220</v>
      </c>
      <c r="B12" s="476"/>
      <c r="C12" s="476"/>
      <c r="D12" s="477" t="s">
        <v>337</v>
      </c>
      <c r="E12" s="477"/>
      <c r="F12" s="477"/>
      <c r="G12" s="476" t="s">
        <v>339</v>
      </c>
      <c r="H12" s="475">
        <f>(5.12+4.32)/20*100</f>
        <v>47.2</v>
      </c>
      <c r="I12" s="476">
        <v>40</v>
      </c>
      <c r="J12" s="475">
        <f>I12-H12</f>
        <v>-7.2000000000000099</v>
      </c>
      <c r="K12" s="196"/>
      <c r="L12" s="205"/>
      <c r="M12" s="19"/>
    </row>
    <row r="13" spans="1:13" ht="15.75">
      <c r="A13" s="183"/>
      <c r="B13" s="197"/>
      <c r="C13" s="199"/>
      <c r="D13" s="198"/>
      <c r="E13" s="198"/>
      <c r="F13" s="198"/>
      <c r="G13" s="200"/>
      <c r="H13" s="197"/>
      <c r="I13" s="200"/>
      <c r="J13" s="197"/>
      <c r="K13" s="183"/>
      <c r="L13" s="206"/>
      <c r="M13" s="162"/>
    </row>
    <row r="14" spans="1:13">
      <c r="A14" s="383" t="s">
        <v>615</v>
      </c>
      <c r="B14" s="384"/>
      <c r="C14" s="384"/>
      <c r="D14" s="384"/>
      <c r="E14" s="384"/>
      <c r="F14" s="384"/>
      <c r="G14" s="384"/>
      <c r="H14" s="384"/>
      <c r="I14" s="384"/>
      <c r="J14" s="384"/>
      <c r="K14" s="385"/>
      <c r="L14" s="206"/>
      <c r="M14" s="162"/>
    </row>
    <row r="15" spans="1:13" ht="12" customHeight="1">
      <c r="A15" s="379"/>
      <c r="B15" s="380"/>
      <c r="C15" s="380"/>
      <c r="D15" s="380"/>
      <c r="E15" s="380"/>
      <c r="F15" s="380"/>
      <c r="G15" s="380"/>
      <c r="H15" s="380"/>
      <c r="I15" s="380"/>
      <c r="J15" s="380"/>
      <c r="K15" s="381"/>
      <c r="L15" s="206"/>
      <c r="M15" s="162"/>
    </row>
    <row r="16" spans="1:13" ht="12.75" hidden="1" customHeight="1">
      <c r="A16" s="382"/>
      <c r="B16" s="380"/>
      <c r="C16" s="380"/>
      <c r="D16" s="380"/>
      <c r="E16" s="380"/>
      <c r="F16" s="380"/>
      <c r="G16" s="380"/>
      <c r="H16" s="380"/>
      <c r="I16" s="380"/>
      <c r="J16" s="380"/>
      <c r="K16" s="381"/>
      <c r="L16" s="206"/>
      <c r="M16" s="162"/>
    </row>
    <row r="17" spans="1:12" ht="12.75" hidden="1" customHeight="1">
      <c r="A17" s="382"/>
      <c r="B17" s="380"/>
      <c r="C17" s="380"/>
      <c r="D17" s="380"/>
      <c r="E17" s="380"/>
      <c r="F17" s="380"/>
      <c r="G17" s="380"/>
      <c r="H17" s="380"/>
      <c r="I17" s="380"/>
      <c r="J17" s="380"/>
      <c r="K17" s="381"/>
      <c r="L17" s="207"/>
    </row>
    <row r="18" spans="1:12">
      <c r="A18" s="382"/>
      <c r="B18" s="380"/>
      <c r="C18" s="380"/>
      <c r="D18" s="380"/>
      <c r="E18" s="380"/>
      <c r="F18" s="380"/>
      <c r="G18" s="380"/>
      <c r="H18" s="380"/>
      <c r="I18" s="380"/>
      <c r="J18" s="380"/>
      <c r="K18" s="381"/>
      <c r="L18" s="162"/>
    </row>
    <row r="19" spans="1:12" ht="12" customHeight="1">
      <c r="A19" s="382"/>
      <c r="B19" s="380"/>
      <c r="C19" s="380"/>
      <c r="D19" s="380"/>
      <c r="E19" s="380"/>
      <c r="F19" s="380"/>
      <c r="G19" s="380"/>
      <c r="H19" s="380"/>
      <c r="I19" s="380"/>
      <c r="J19" s="380"/>
      <c r="K19" s="381"/>
      <c r="L19" s="162"/>
    </row>
    <row r="20" spans="1:12">
      <c r="A20" s="201"/>
      <c r="B20" s="202"/>
      <c r="C20" s="202"/>
      <c r="D20" s="202"/>
      <c r="E20" s="202"/>
      <c r="F20" s="202"/>
      <c r="G20" s="202"/>
      <c r="H20" s="202"/>
      <c r="I20" s="202"/>
      <c r="J20" s="202"/>
      <c r="K20" s="208"/>
      <c r="L20" s="162"/>
    </row>
    <row r="21" spans="1:12">
      <c r="A21" s="167"/>
      <c r="B21" s="167"/>
      <c r="C21" s="168"/>
      <c r="D21" s="167"/>
      <c r="E21" s="167"/>
      <c r="F21" s="167"/>
      <c r="G21" s="36"/>
      <c r="H21" s="167"/>
      <c r="I21" s="167"/>
      <c r="J21" s="167"/>
      <c r="K21" s="167"/>
    </row>
  </sheetData>
  <sheetProtection selectLockedCells="1" selectUnlockedCells="1"/>
  <mergeCells count="10">
    <mergeCell ref="A15:K19"/>
    <mergeCell ref="G2:K3"/>
    <mergeCell ref="D2:F3"/>
    <mergeCell ref="A2:B3"/>
    <mergeCell ref="A1:K1"/>
    <mergeCell ref="A4:K4"/>
    <mergeCell ref="A5:K5"/>
    <mergeCell ref="A6:K6"/>
    <mergeCell ref="A14:K14"/>
    <mergeCell ref="C2:C3"/>
  </mergeCells>
  <dataValidations count="1">
    <dataValidation allowBlank="1" sqref="C2:D2 G2 G7 E10 D11 C12:F12 A1:A2 A4:A12 B10:B12 C9:C10 F7:F10 G9:G12 H7:H12 I7:I13 L2:L12 D7:E9 M1:XFD2 M3:IV12 J7:K12 B7:C8"/>
  </dataValidations>
  <pageMargins left="0.78740157480314998" right="0.78740157480314998" top="1.0629921259842501" bottom="1.0629921259842501" header="0.78740157480314998" footer="0.78740157480314998"/>
  <pageSetup paperSize="9" firstPageNumber="0" orientation="landscape" useFirstPageNumber="1"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dimension ref="A1:N30"/>
  <sheetViews>
    <sheetView zoomScale="85" zoomScaleNormal="85" workbookViewId="0">
      <selection activeCell="Q30" sqref="Q30"/>
    </sheetView>
  </sheetViews>
  <sheetFormatPr defaultColWidth="11.5703125" defaultRowHeight="12.75"/>
  <cols>
    <col min="1" max="1" width="6.42578125" style="2" customWidth="1"/>
    <col min="2" max="2" width="13" style="2" customWidth="1"/>
    <col min="3" max="3" width="30.5703125" style="3" customWidth="1"/>
    <col min="4" max="4" width="6.42578125" style="2" customWidth="1"/>
    <col min="5" max="6" width="7.5703125" style="2" customWidth="1"/>
    <col min="7" max="7" width="8.42578125" style="2" customWidth="1"/>
    <col min="8" max="8" width="7.42578125" style="2" customWidth="1"/>
    <col min="9" max="10" width="7.140625" style="2" customWidth="1"/>
    <col min="11" max="12" width="9.42578125" style="1" customWidth="1"/>
    <col min="13" max="16384" width="11.5703125" style="2"/>
  </cols>
  <sheetData>
    <row r="1" spans="1:14" s="1" customFormat="1" ht="17.100000000000001" customHeight="1">
      <c r="A1" s="348" t="s">
        <v>305</v>
      </c>
      <c r="B1" s="348"/>
      <c r="C1" s="348"/>
      <c r="D1" s="348"/>
      <c r="E1" s="348"/>
      <c r="F1" s="348"/>
      <c r="G1" s="348"/>
      <c r="H1" s="348"/>
      <c r="I1" s="348"/>
      <c r="J1" s="348"/>
      <c r="K1" s="348"/>
      <c r="L1" s="348"/>
      <c r="M1" s="348"/>
      <c r="N1" s="19"/>
    </row>
    <row r="2" spans="1:14" s="1" customFormat="1" ht="17.100000000000001" customHeight="1">
      <c r="A2" s="345" t="s">
        <v>205</v>
      </c>
      <c r="B2" s="345"/>
      <c r="C2" s="345"/>
      <c r="D2" s="345"/>
      <c r="E2" s="345"/>
      <c r="F2" s="345"/>
      <c r="G2" s="345"/>
      <c r="H2" s="345"/>
      <c r="I2" s="345"/>
      <c r="J2" s="345"/>
      <c r="K2" s="345"/>
      <c r="L2" s="345"/>
      <c r="M2" s="345"/>
      <c r="N2" s="19"/>
    </row>
    <row r="3" spans="1:14" s="1" customFormat="1" ht="17.100000000000001" customHeight="1">
      <c r="A3" s="392" t="s">
        <v>291</v>
      </c>
      <c r="B3" s="392"/>
      <c r="C3" s="392"/>
      <c r="D3" s="392"/>
      <c r="E3" s="392"/>
      <c r="F3" s="392"/>
      <c r="G3" s="392"/>
      <c r="H3" s="392"/>
      <c r="I3" s="392"/>
      <c r="J3" s="392"/>
      <c r="K3" s="392"/>
      <c r="L3" s="392"/>
      <c r="M3" s="392"/>
      <c r="N3" s="19"/>
    </row>
    <row r="4" spans="1:14" s="1" customFormat="1" ht="17.100000000000001" customHeight="1">
      <c r="A4" s="393" t="str">
        <f>"Semester: "&amp;'STUDENT-LIST'!E48</f>
        <v>Semester: 4</v>
      </c>
      <c r="B4" s="393"/>
      <c r="C4" s="393"/>
      <c r="D4" s="172"/>
      <c r="E4" s="172"/>
      <c r="F4" s="172"/>
      <c r="G4" s="173"/>
      <c r="H4" s="173"/>
      <c r="I4" s="173"/>
      <c r="J4" s="173"/>
      <c r="K4" s="173"/>
      <c r="L4" s="173"/>
      <c r="M4" s="175"/>
      <c r="N4" s="19"/>
    </row>
    <row r="5" spans="1:14" s="1" customFormat="1" ht="17.100000000000001" customHeight="1">
      <c r="A5" s="393" t="str">
        <f>"Course Coordinator: "&amp;'STUDENT-LIST'!E46</f>
        <v>Course Coordinator: HAMEESH</v>
      </c>
      <c r="B5" s="393"/>
      <c r="C5" s="393"/>
      <c r="D5" s="173"/>
      <c r="E5" s="173"/>
      <c r="F5" s="173"/>
      <c r="G5" s="173"/>
      <c r="H5" s="173"/>
      <c r="I5" s="173"/>
      <c r="J5" s="173"/>
      <c r="K5" s="173"/>
      <c r="L5" s="173"/>
      <c r="M5" s="175"/>
      <c r="N5" s="19"/>
    </row>
    <row r="6" spans="1:14" s="1" customFormat="1" ht="30" customHeight="1">
      <c r="A6" s="388" t="str">
        <f>"Course Name with Course Code: "&amp;'STUDENT-LIST'!E45</f>
        <v>Course Name with Course Code: IT SKILLS- 15CS20</v>
      </c>
      <c r="B6" s="388"/>
      <c r="C6" s="388"/>
      <c r="D6" s="173"/>
      <c r="E6" s="173"/>
      <c r="F6" s="173"/>
      <c r="G6" s="173"/>
      <c r="H6" s="173"/>
      <c r="I6" s="173"/>
      <c r="J6" s="173"/>
      <c r="K6" s="173"/>
      <c r="L6" s="173"/>
      <c r="M6" s="175"/>
      <c r="N6" s="19"/>
    </row>
    <row r="7" spans="1:14" s="1" customFormat="1" ht="17.100000000000001" customHeight="1">
      <c r="A7" s="388" t="str">
        <f>"Program Name: "&amp;'STUDENT-LIST'!E44</f>
        <v>Program Name: COMPUTER SCIENCE &amp; ENGINEERING</v>
      </c>
      <c r="B7" s="388"/>
      <c r="C7" s="388"/>
      <c r="D7" s="173"/>
      <c r="E7" s="173"/>
      <c r="F7" s="173"/>
      <c r="G7" s="173"/>
      <c r="H7" s="173"/>
      <c r="I7" s="173"/>
      <c r="J7" s="173"/>
      <c r="K7" s="173"/>
      <c r="L7" s="173"/>
      <c r="M7" s="175"/>
      <c r="N7" s="19"/>
    </row>
    <row r="8" spans="1:14" s="1" customFormat="1" ht="17.100000000000001" customHeight="1">
      <c r="A8" s="388" t="s">
        <v>306</v>
      </c>
      <c r="B8" s="388"/>
      <c r="C8" s="1">
        <f>'STUDENT-LIST'!E42</f>
        <v>45</v>
      </c>
      <c r="D8" s="174"/>
      <c r="E8" s="174"/>
      <c r="F8" s="174"/>
      <c r="G8" s="174"/>
      <c r="H8" s="174"/>
      <c r="I8" s="174"/>
      <c r="J8" s="174"/>
      <c r="K8" s="174"/>
      <c r="L8" s="174"/>
      <c r="M8" s="175"/>
      <c r="N8" s="19"/>
    </row>
    <row r="9" spans="1:14" s="1" customFormat="1" ht="26.25" customHeight="1">
      <c r="A9" s="389" t="str">
        <f>"Year: "&amp;'STUDENT-LIST'!E47</f>
        <v>Year: 2020-21 (ODD)</v>
      </c>
      <c r="B9" s="389"/>
      <c r="C9" s="389"/>
      <c r="D9" s="175"/>
      <c r="E9" s="390" t="s">
        <v>340</v>
      </c>
      <c r="F9" s="391"/>
      <c r="G9" s="391"/>
      <c r="H9" s="386" t="s">
        <v>341</v>
      </c>
      <c r="I9" s="387"/>
      <c r="J9" s="387"/>
      <c r="K9" s="387"/>
      <c r="L9" s="190" t="s">
        <v>342</v>
      </c>
      <c r="M9" s="191" t="s">
        <v>308</v>
      </c>
      <c r="N9" s="19"/>
    </row>
    <row r="10" spans="1:14" s="1" customFormat="1" ht="25.5">
      <c r="A10" s="176" t="s">
        <v>0</v>
      </c>
      <c r="B10" s="176" t="s">
        <v>214</v>
      </c>
      <c r="C10" s="177" t="s">
        <v>215</v>
      </c>
      <c r="D10" s="176" t="s">
        <v>33</v>
      </c>
      <c r="E10" s="178" t="s">
        <v>297</v>
      </c>
      <c r="F10" s="178" t="s">
        <v>298</v>
      </c>
      <c r="G10" s="178" t="s">
        <v>56</v>
      </c>
      <c r="H10" s="178" t="s">
        <v>343</v>
      </c>
      <c r="I10" s="178" t="s">
        <v>344</v>
      </c>
      <c r="J10" s="178" t="s">
        <v>345</v>
      </c>
      <c r="K10" s="178" t="s">
        <v>56</v>
      </c>
      <c r="L10" s="178" t="s">
        <v>346</v>
      </c>
      <c r="M10" s="178" t="s">
        <v>56</v>
      </c>
      <c r="N10" s="19"/>
    </row>
    <row r="11" spans="1:14" s="1" customFormat="1">
      <c r="A11" s="178" t="s">
        <v>222</v>
      </c>
      <c r="B11" s="178" t="s">
        <v>222</v>
      </c>
      <c r="C11" s="179" t="s">
        <v>223</v>
      </c>
      <c r="D11" s="178" t="s">
        <v>222</v>
      </c>
      <c r="E11" s="180" t="e">
        <f>#REF!</f>
        <v>#REF!</v>
      </c>
      <c r="F11" s="180" t="e">
        <f>#REF!</f>
        <v>#REF!</v>
      </c>
      <c r="G11" s="181" t="e">
        <f>#REF!</f>
        <v>#REF!</v>
      </c>
      <c r="H11" s="182" t="e">
        <f>#REF!</f>
        <v>#REF!</v>
      </c>
      <c r="I11" s="182" t="e">
        <f>#REF!</f>
        <v>#REF!</v>
      </c>
      <c r="J11" s="182" t="e">
        <f>#REF!</f>
        <v>#REF!</v>
      </c>
      <c r="K11" s="192" t="e">
        <f>#REF!</f>
        <v>#REF!</v>
      </c>
      <c r="L11" s="193" t="e">
        <f>#REF!</f>
        <v>#REF!</v>
      </c>
      <c r="M11" s="178" t="e">
        <f t="shared" ref="M11:M18" si="0">SUM(G11,K11,L11)</f>
        <v>#REF!</v>
      </c>
      <c r="N11" s="19"/>
    </row>
    <row r="12" spans="1:14" s="1" customFormat="1">
      <c r="A12" s="178" t="s">
        <v>222</v>
      </c>
      <c r="B12" s="178" t="s">
        <v>222</v>
      </c>
      <c r="C12" s="179" t="s">
        <v>224</v>
      </c>
      <c r="D12" s="178" t="s">
        <v>222</v>
      </c>
      <c r="E12" s="180" t="e">
        <f>#REF!</f>
        <v>#REF!</v>
      </c>
      <c r="F12" s="180" t="e">
        <f>#REF!</f>
        <v>#REF!</v>
      </c>
      <c r="G12" s="181" t="e">
        <f>#REF!</f>
        <v>#REF!</v>
      </c>
      <c r="H12" s="182" t="e">
        <f>#REF!</f>
        <v>#REF!</v>
      </c>
      <c r="I12" s="182" t="e">
        <f>#REF!</f>
        <v>#REF!</v>
      </c>
      <c r="J12" s="182" t="e">
        <f>#REF!</f>
        <v>#REF!</v>
      </c>
      <c r="K12" s="192" t="e">
        <f>#REF!</f>
        <v>#REF!</v>
      </c>
      <c r="L12" s="193" t="e">
        <f>#REF!</f>
        <v>#REF!</v>
      </c>
      <c r="M12" s="178" t="e">
        <f t="shared" si="0"/>
        <v>#REF!</v>
      </c>
      <c r="N12" s="19"/>
    </row>
    <row r="13" spans="1:14">
      <c r="A13" s="183">
        <v>1</v>
      </c>
      <c r="B13" s="183" t="str">
        <f>'STUDENT-LIST'!B2</f>
        <v>478CS20001</v>
      </c>
      <c r="C13" s="184" t="str">
        <f>'STUDENT-LIST'!C2</f>
        <v>Anusha Acharya</v>
      </c>
      <c r="D13" s="183">
        <f>'STUDENT-LIST'!E$8</f>
        <v>1</v>
      </c>
      <c r="E13" s="180" t="e">
        <f>#REF!</f>
        <v>#REF!</v>
      </c>
      <c r="F13" s="180" t="e">
        <f>#REF!</f>
        <v>#REF!</v>
      </c>
      <c r="G13" s="181" t="e">
        <f>#REF!</f>
        <v>#REF!</v>
      </c>
      <c r="H13" s="182" t="e">
        <f>#REF!</f>
        <v>#REF!</v>
      </c>
      <c r="I13" s="182" t="e">
        <f>#REF!</f>
        <v>#REF!</v>
      </c>
      <c r="J13" s="182" t="e">
        <f>#REF!</f>
        <v>#REF!</v>
      </c>
      <c r="K13" s="192" t="e">
        <f>#REF!</f>
        <v>#REF!</v>
      </c>
      <c r="L13" s="193" t="e">
        <f>#REF!</f>
        <v>#REF!</v>
      </c>
      <c r="M13" s="178" t="e">
        <f t="shared" si="0"/>
        <v>#REF!</v>
      </c>
      <c r="N13" s="162"/>
    </row>
    <row r="14" spans="1:14">
      <c r="A14" s="183">
        <v>2</v>
      </c>
      <c r="B14" s="183" t="str">
        <f>'STUDENT-LIST'!B3</f>
        <v>478CS20002</v>
      </c>
      <c r="C14" s="184" t="str">
        <f>'STUDENT-LIST'!C3</f>
        <v>John Ratan Menezes</v>
      </c>
      <c r="D14" s="183">
        <f>'STUDENT-LIST'!E$8</f>
        <v>1</v>
      </c>
      <c r="E14" s="180" t="e">
        <f>#REF!</f>
        <v>#REF!</v>
      </c>
      <c r="F14" s="180" t="e">
        <f>#REF!</f>
        <v>#REF!</v>
      </c>
      <c r="G14" s="181" t="e">
        <f>#REF!</f>
        <v>#REF!</v>
      </c>
      <c r="H14" s="182" t="e">
        <f>#REF!</f>
        <v>#REF!</v>
      </c>
      <c r="I14" s="182" t="e">
        <f>#REF!</f>
        <v>#REF!</v>
      </c>
      <c r="J14" s="182" t="e">
        <f>#REF!</f>
        <v>#REF!</v>
      </c>
      <c r="K14" s="192" t="e">
        <f>#REF!</f>
        <v>#REF!</v>
      </c>
      <c r="L14" s="193" t="e">
        <f>#REF!</f>
        <v>#REF!</v>
      </c>
      <c r="M14" s="178" t="e">
        <f t="shared" si="0"/>
        <v>#REF!</v>
      </c>
      <c r="N14" s="162"/>
    </row>
    <row r="15" spans="1:14">
      <c r="A15" s="183">
        <v>3</v>
      </c>
      <c r="B15" s="183" t="str">
        <f>'STUDENT-LIST'!B4</f>
        <v>478CS20003</v>
      </c>
      <c r="C15" s="184" t="str">
        <f>'STUDENT-LIST'!C4</f>
        <v>Kiran G Shat</v>
      </c>
      <c r="D15" s="183">
        <f>'STUDENT-LIST'!E$8</f>
        <v>1</v>
      </c>
      <c r="E15" s="180" t="e">
        <f>#REF!</f>
        <v>#REF!</v>
      </c>
      <c r="F15" s="180" t="e">
        <f>#REF!</f>
        <v>#REF!</v>
      </c>
      <c r="G15" s="181" t="e">
        <f>#REF!</f>
        <v>#REF!</v>
      </c>
      <c r="H15" s="182" t="e">
        <f>#REF!</f>
        <v>#REF!</v>
      </c>
      <c r="I15" s="182" t="e">
        <f>#REF!</f>
        <v>#REF!</v>
      </c>
      <c r="J15" s="182" t="e">
        <f>#REF!</f>
        <v>#REF!</v>
      </c>
      <c r="K15" s="192" t="e">
        <f>#REF!</f>
        <v>#REF!</v>
      </c>
      <c r="L15" s="193" t="e">
        <f>#REF!</f>
        <v>#REF!</v>
      </c>
      <c r="M15" s="178" t="e">
        <f t="shared" si="0"/>
        <v>#REF!</v>
      </c>
      <c r="N15" s="162"/>
    </row>
    <row r="16" spans="1:14">
      <c r="A16" s="183">
        <v>4</v>
      </c>
      <c r="B16" s="183" t="str">
        <f>'STUDENT-LIST'!B5</f>
        <v>478CS20004</v>
      </c>
      <c r="C16" s="184" t="str">
        <f>'STUDENT-LIST'!C5</f>
        <v>Mohammed Aman</v>
      </c>
      <c r="D16" s="183">
        <f>'STUDENT-LIST'!E$8</f>
        <v>1</v>
      </c>
      <c r="E16" s="180" t="e">
        <f>#REF!</f>
        <v>#REF!</v>
      </c>
      <c r="F16" s="180" t="e">
        <f>#REF!</f>
        <v>#REF!</v>
      </c>
      <c r="G16" s="181" t="e">
        <f>#REF!</f>
        <v>#REF!</v>
      </c>
      <c r="H16" s="182" t="e">
        <f>#REF!</f>
        <v>#REF!</v>
      </c>
      <c r="I16" s="182" t="e">
        <f>#REF!</f>
        <v>#REF!</v>
      </c>
      <c r="J16" s="182" t="e">
        <f>#REF!</f>
        <v>#REF!</v>
      </c>
      <c r="K16" s="192" t="e">
        <f>#REF!</f>
        <v>#REF!</v>
      </c>
      <c r="L16" s="193" t="e">
        <f>#REF!</f>
        <v>#REF!</v>
      </c>
      <c r="M16" s="178" t="e">
        <f t="shared" si="0"/>
        <v>#REF!</v>
      </c>
      <c r="N16" s="162"/>
    </row>
    <row r="17" spans="1:14">
      <c r="A17" s="183">
        <v>5</v>
      </c>
      <c r="B17" s="183" t="str">
        <f>'STUDENT-LIST'!B6</f>
        <v>478CS20005</v>
      </c>
      <c r="C17" s="184" t="str">
        <f>'STUDENT-LIST'!C6</f>
        <v>Sachin Bhat</v>
      </c>
      <c r="D17" s="183">
        <f>'STUDENT-LIST'!E$8</f>
        <v>1</v>
      </c>
      <c r="E17" s="180" t="e">
        <f>#REF!</f>
        <v>#REF!</v>
      </c>
      <c r="F17" s="180" t="e">
        <f>#REF!</f>
        <v>#REF!</v>
      </c>
      <c r="G17" s="181" t="e">
        <f>#REF!</f>
        <v>#REF!</v>
      </c>
      <c r="H17" s="182" t="e">
        <f>#REF!</f>
        <v>#REF!</v>
      </c>
      <c r="I17" s="182" t="e">
        <f>#REF!</f>
        <v>#REF!</v>
      </c>
      <c r="J17" s="182" t="e">
        <f>#REF!</f>
        <v>#REF!</v>
      </c>
      <c r="K17" s="192" t="e">
        <f>#REF!</f>
        <v>#REF!</v>
      </c>
      <c r="L17" s="193" t="e">
        <f>#REF!</f>
        <v>#REF!</v>
      </c>
      <c r="M17" s="178" t="e">
        <f t="shared" si="0"/>
        <v>#REF!</v>
      </c>
      <c r="N17" s="162"/>
    </row>
    <row r="18" spans="1:14">
      <c r="A18" s="183">
        <v>6</v>
      </c>
      <c r="B18" s="183" t="str">
        <f>'STUDENT-LIST'!B7</f>
        <v>478CS20006</v>
      </c>
      <c r="C18" s="184" t="str">
        <f>'STUDENT-LIST'!C7</f>
        <v>Sooraj Kumar</v>
      </c>
      <c r="D18" s="183">
        <f>'STUDENT-LIST'!E$8</f>
        <v>1</v>
      </c>
      <c r="E18" s="180" t="e">
        <f>#REF!</f>
        <v>#REF!</v>
      </c>
      <c r="F18" s="180" t="e">
        <f>#REF!</f>
        <v>#REF!</v>
      </c>
      <c r="G18" s="181" t="e">
        <f>#REF!</f>
        <v>#REF!</v>
      </c>
      <c r="H18" s="182" t="e">
        <f>#REF!</f>
        <v>#REF!</v>
      </c>
      <c r="I18" s="182" t="e">
        <f>#REF!</f>
        <v>#REF!</v>
      </c>
      <c r="J18" s="182" t="e">
        <f>#REF!</f>
        <v>#REF!</v>
      </c>
      <c r="K18" s="192" t="e">
        <f>#REF!</f>
        <v>#REF!</v>
      </c>
      <c r="L18" s="193" t="e">
        <f>#REF!</f>
        <v>#REF!</v>
      </c>
      <c r="M18" s="178" t="e">
        <f t="shared" si="0"/>
        <v>#REF!</v>
      </c>
      <c r="N18" s="162"/>
    </row>
    <row r="19" spans="1:14">
      <c r="A19" s="183"/>
      <c r="B19" s="183"/>
      <c r="C19" s="184"/>
      <c r="D19" s="183"/>
      <c r="E19" s="183"/>
      <c r="F19" s="183"/>
      <c r="G19" s="183"/>
      <c r="H19" s="183"/>
      <c r="I19" s="183"/>
      <c r="J19" s="183"/>
      <c r="K19" s="170"/>
      <c r="L19" s="170"/>
      <c r="M19" s="183"/>
      <c r="N19" s="162"/>
    </row>
    <row r="20" spans="1:14" s="1" customFormat="1" ht="12.75" customHeight="1">
      <c r="A20" s="377" t="s">
        <v>275</v>
      </c>
      <c r="B20" s="377"/>
      <c r="C20" s="377"/>
      <c r="D20" s="170" t="s">
        <v>222</v>
      </c>
      <c r="E20" s="186" t="e">
        <f t="shared" ref="E20:M20" si="1">AVERAGE(E13:E18)</f>
        <v>#REF!</v>
      </c>
      <c r="F20" s="186" t="e">
        <f t="shared" si="1"/>
        <v>#REF!</v>
      </c>
      <c r="G20" s="186" t="e">
        <f t="shared" si="1"/>
        <v>#REF!</v>
      </c>
      <c r="H20" s="187" t="e">
        <f t="shared" si="1"/>
        <v>#REF!</v>
      </c>
      <c r="I20" s="187" t="e">
        <f t="shared" si="1"/>
        <v>#REF!</v>
      </c>
      <c r="J20" s="187" t="e">
        <f t="shared" si="1"/>
        <v>#REF!</v>
      </c>
      <c r="K20" s="187" t="e">
        <f t="shared" si="1"/>
        <v>#REF!</v>
      </c>
      <c r="L20" s="194" t="e">
        <f t="shared" si="1"/>
        <v>#REF!</v>
      </c>
      <c r="M20" s="195" t="e">
        <f t="shared" si="1"/>
        <v>#REF!</v>
      </c>
      <c r="N20" s="19"/>
    </row>
    <row r="21" spans="1:14" s="1" customFormat="1" ht="12.75" customHeight="1">
      <c r="A21" s="377" t="s">
        <v>276</v>
      </c>
      <c r="B21" s="377"/>
      <c r="C21" s="377"/>
      <c r="D21" s="170" t="s">
        <v>222</v>
      </c>
      <c r="E21" s="188" t="str">
        <f t="shared" ref="E21:M21" si="2">IF((COUNTIF(E13:E18,"&gt;="&amp;E12)&gt;=$C$8*0.6),IF((COUNTIF(E13:E18,"&gt;="&amp;E12)&lt;$C$8*0.7),COUNTIF(E13:E18,"&gt;="&amp;E12),""),"")</f>
        <v/>
      </c>
      <c r="F21" s="188" t="str">
        <f t="shared" si="2"/>
        <v/>
      </c>
      <c r="G21" s="188" t="str">
        <f t="shared" si="2"/>
        <v/>
      </c>
      <c r="H21" s="188" t="str">
        <f t="shared" si="2"/>
        <v/>
      </c>
      <c r="I21" s="188" t="str">
        <f t="shared" si="2"/>
        <v/>
      </c>
      <c r="J21" s="188" t="str">
        <f t="shared" si="2"/>
        <v/>
      </c>
      <c r="K21" s="188" t="str">
        <f t="shared" si="2"/>
        <v/>
      </c>
      <c r="L21" s="188" t="str">
        <f t="shared" si="2"/>
        <v/>
      </c>
      <c r="M21" s="188" t="str">
        <f t="shared" si="2"/>
        <v/>
      </c>
      <c r="N21" s="19"/>
    </row>
    <row r="22" spans="1:14" s="1" customFormat="1" ht="12.75" customHeight="1">
      <c r="A22" s="377" t="s">
        <v>277</v>
      </c>
      <c r="B22" s="377"/>
      <c r="C22" s="377"/>
      <c r="D22" s="170" t="s">
        <v>222</v>
      </c>
      <c r="E22" s="188" t="str">
        <f t="shared" ref="E22:M22" si="3">IF((COUNTIF(E13:E18,"&gt;="&amp;E12)&gt;=$C$8*0.7),IF((COUNTIF(E13:E18,"&gt;="&amp;E12)&lt;$C$8*0.8),COUNTIF(E13:E18,"&gt;="&amp;E12),""),"")</f>
        <v/>
      </c>
      <c r="F22" s="188" t="str">
        <f t="shared" si="3"/>
        <v/>
      </c>
      <c r="G22" s="188" t="str">
        <f t="shared" si="3"/>
        <v/>
      </c>
      <c r="H22" s="188" t="str">
        <f t="shared" si="3"/>
        <v/>
      </c>
      <c r="I22" s="188" t="str">
        <f t="shared" si="3"/>
        <v/>
      </c>
      <c r="J22" s="188" t="str">
        <f t="shared" si="3"/>
        <v/>
      </c>
      <c r="K22" s="188" t="str">
        <f t="shared" si="3"/>
        <v/>
      </c>
      <c r="L22" s="188" t="str">
        <f t="shared" si="3"/>
        <v/>
      </c>
      <c r="M22" s="188" t="str">
        <f t="shared" si="3"/>
        <v/>
      </c>
      <c r="N22" s="19"/>
    </row>
    <row r="23" spans="1:14" s="1" customFormat="1" ht="12.75" customHeight="1">
      <c r="A23" s="377" t="s">
        <v>278</v>
      </c>
      <c r="B23" s="377"/>
      <c r="C23" s="377"/>
      <c r="D23" s="170" t="s">
        <v>222</v>
      </c>
      <c r="E23" s="188" t="str">
        <f t="shared" ref="E23:M23" si="4">IF((COUNTIF(E13:E18,"&gt;="&amp;E12)&gt;=$C$8*0.8),COUNTIF(E13:E18,"&gt;="&amp;E12),"")</f>
        <v/>
      </c>
      <c r="F23" s="188" t="str">
        <f t="shared" si="4"/>
        <v/>
      </c>
      <c r="G23" s="188" t="str">
        <f t="shared" si="4"/>
        <v/>
      </c>
      <c r="H23" s="188" t="str">
        <f t="shared" si="4"/>
        <v/>
      </c>
      <c r="I23" s="188" t="str">
        <f t="shared" si="4"/>
        <v/>
      </c>
      <c r="J23" s="188" t="str">
        <f t="shared" si="4"/>
        <v/>
      </c>
      <c r="K23" s="188" t="str">
        <f t="shared" si="4"/>
        <v/>
      </c>
      <c r="L23" s="188" t="str">
        <f t="shared" si="4"/>
        <v/>
      </c>
      <c r="M23" s="188" t="str">
        <f t="shared" si="4"/>
        <v/>
      </c>
      <c r="N23" s="19"/>
    </row>
    <row r="24" spans="1:14" s="1" customFormat="1" ht="12.75" customHeight="1">
      <c r="A24" s="377" t="s">
        <v>279</v>
      </c>
      <c r="B24" s="377"/>
      <c r="C24" s="377"/>
      <c r="D24" s="170" t="s">
        <v>222</v>
      </c>
      <c r="E24" s="188">
        <f t="shared" ref="E24:M24" si="5">IF(E21&lt;&gt;"",1,IF(E22&lt;&gt;"",2,IF(E23&lt;&gt;"",3,0)))</f>
        <v>0</v>
      </c>
      <c r="F24" s="188">
        <f t="shared" si="5"/>
        <v>0</v>
      </c>
      <c r="G24" s="188">
        <f t="shared" si="5"/>
        <v>0</v>
      </c>
      <c r="H24" s="188">
        <f t="shared" si="5"/>
        <v>0</v>
      </c>
      <c r="I24" s="188">
        <f t="shared" si="5"/>
        <v>0</v>
      </c>
      <c r="J24" s="188">
        <f t="shared" si="5"/>
        <v>0</v>
      </c>
      <c r="K24" s="188">
        <f t="shared" si="5"/>
        <v>0</v>
      </c>
      <c r="L24" s="188">
        <f t="shared" si="5"/>
        <v>0</v>
      </c>
      <c r="M24" s="188">
        <f t="shared" si="5"/>
        <v>0</v>
      </c>
      <c r="N24" s="19"/>
    </row>
    <row r="25" spans="1:14" s="1" customFormat="1">
      <c r="A25" s="170"/>
      <c r="B25" s="170"/>
      <c r="C25" s="185"/>
      <c r="D25" s="170"/>
      <c r="E25" s="188" t="str">
        <f t="shared" ref="E25:M25" si="6">IF(E24=0,"Z",IF(E24=1,"L",IF(E24=2,"M","H")))</f>
        <v>Z</v>
      </c>
      <c r="F25" s="188" t="str">
        <f t="shared" si="6"/>
        <v>Z</v>
      </c>
      <c r="G25" s="188" t="str">
        <f t="shared" si="6"/>
        <v>Z</v>
      </c>
      <c r="H25" s="188" t="str">
        <f t="shared" si="6"/>
        <v>Z</v>
      </c>
      <c r="I25" s="188" t="str">
        <f t="shared" si="6"/>
        <v>Z</v>
      </c>
      <c r="J25" s="188" t="str">
        <f t="shared" si="6"/>
        <v>Z</v>
      </c>
      <c r="K25" s="188" t="str">
        <f t="shared" si="6"/>
        <v>Z</v>
      </c>
      <c r="L25" s="188" t="str">
        <f t="shared" si="6"/>
        <v>Z</v>
      </c>
      <c r="M25" s="188" t="str">
        <f t="shared" si="6"/>
        <v>Z</v>
      </c>
      <c r="N25" s="19"/>
    </row>
    <row r="26" spans="1:14" s="1" customFormat="1">
      <c r="A26" s="36" t="s">
        <v>222</v>
      </c>
      <c r="B26" s="36" t="s">
        <v>222</v>
      </c>
      <c r="C26" s="189"/>
      <c r="D26" s="36" t="s">
        <v>222</v>
      </c>
      <c r="E26" s="36"/>
      <c r="F26" s="36"/>
      <c r="G26" s="36"/>
      <c r="H26" s="36"/>
      <c r="I26" s="36"/>
      <c r="J26" s="36"/>
      <c r="K26" s="36"/>
      <c r="L26" s="36"/>
      <c r="M26" s="36"/>
    </row>
    <row r="28" spans="1:14" s="1" customFormat="1">
      <c r="C28" s="39"/>
      <c r="G28" s="50"/>
      <c r="H28" s="50"/>
      <c r="I28" s="50"/>
      <c r="J28" s="50"/>
    </row>
    <row r="29" spans="1:14" s="1" customFormat="1">
      <c r="C29" s="169"/>
      <c r="D29" s="119"/>
      <c r="E29" s="119"/>
      <c r="F29" s="119"/>
      <c r="G29" s="50"/>
      <c r="H29" s="50"/>
      <c r="I29" s="50"/>
      <c r="J29" s="50"/>
    </row>
    <row r="30" spans="1:14" s="1" customFormat="1" ht="17.100000000000001" customHeight="1">
      <c r="C30" s="39"/>
      <c r="G30" s="50"/>
      <c r="H30" s="50"/>
      <c r="I30" s="50"/>
      <c r="J30" s="50"/>
    </row>
  </sheetData>
  <sheetProtection selectLockedCells="1" selectUnlockedCells="1"/>
  <mergeCells count="16">
    <mergeCell ref="A1:M1"/>
    <mergeCell ref="A2:M2"/>
    <mergeCell ref="A3:M3"/>
    <mergeCell ref="A4:C4"/>
    <mergeCell ref="A5:C5"/>
    <mergeCell ref="A6:C6"/>
    <mergeCell ref="A7:C7"/>
    <mergeCell ref="A8:B8"/>
    <mergeCell ref="A9:C9"/>
    <mergeCell ref="E9:G9"/>
    <mergeCell ref="A24:C24"/>
    <mergeCell ref="H9:K9"/>
    <mergeCell ref="A20:C20"/>
    <mergeCell ref="A21:C21"/>
    <mergeCell ref="A22:C22"/>
    <mergeCell ref="A23:C23"/>
  </mergeCells>
  <dataValidations count="1">
    <dataValidation allowBlank="1" sqref="A3:H3 C8:D8 M8:IV8 D9:E9 H9 N9:IV9 A20:A24 A4:B19 C10:IV19 D4:IV7 A1:L2 A25:M30 D20:M24 N20:IV30 N1:IV3"/>
  </dataValidations>
  <pageMargins left="0.78749999999999998" right="0.78749999999999998" top="1.05277777777778" bottom="1.05277777777778" header="0.78749999999999998" footer="0.78749999999999998"/>
  <pageSetup paperSize="9" firstPageNumber="0" orientation="portrait" useFirstPageNumber="1"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STUDENT-LIST</vt:lpstr>
      <vt:lpstr>Sessional-Marks-DISTRIBUTION</vt:lpstr>
      <vt:lpstr>Terms To be Used in Sessionals</vt:lpstr>
      <vt:lpstr>CIE-I-II-III-THEORY</vt:lpstr>
      <vt:lpstr>CIE-IV-V-VI-THEORY</vt:lpstr>
      <vt:lpstr>CIE-CONSOLIDATED-THEORY</vt:lpstr>
      <vt:lpstr>CIE-SBTE-THEORY-CONSOLIDATED</vt:lpstr>
      <vt:lpstr>GAP FC</vt:lpstr>
      <vt:lpstr>CIE-CONSOLIDATED-LAB</vt:lpstr>
      <vt:lpstr>CIE-LAB-SBTE CONSOLIDATED</vt:lpstr>
      <vt:lpstr>CO-ATTAINMENT-THEORY</vt:lpstr>
      <vt:lpstr>CO-PO-MAPPING-THEORY</vt:lpstr>
      <vt:lpstr>CO-ATTAINMENT-LAB</vt:lpstr>
      <vt:lpstr>CO-PO-MAPPING-LAB</vt:lpstr>
      <vt:lpstr>MID-SEM-FEEDBACK-THEORY</vt:lpstr>
      <vt:lpstr>END-SEM-FEEDBACK-THEORY</vt:lpstr>
      <vt:lpstr>MID-SEM-FEEDBACK-LAB</vt:lpstr>
      <vt:lpstr>END-SEM-FEEDBACK-LAB</vt:lpstr>
      <vt:lpstr>ALL-COURSE-GRADE</vt:lpstr>
      <vt:lpstr>ALL COURSE SEM-I</vt:lpstr>
      <vt:lpstr>ALL COURSE SEM-II</vt:lpstr>
      <vt:lpstr>'CIE-CONSOLIDATED-THEORY'!Print_Area</vt:lpstr>
      <vt:lpstr>'CIE-I-II-III-THEORY'!Print_Area</vt:lpstr>
      <vt:lpstr>'CIE-IV-V-VI-THEORY'!Print_Area</vt:lpstr>
      <vt:lpstr>'GAP FC'!Print_Area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isrp</cp:lastModifiedBy>
  <cp:lastPrinted>2023-01-30T06:31:00Z</cp:lastPrinted>
  <dcterms:created xsi:type="dcterms:W3CDTF">2021-02-07T17:02:00Z</dcterms:created>
  <dcterms:modified xsi:type="dcterms:W3CDTF">2023-11-16T06:06:44Z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EDD439AA01DE406FAC0F7074029A1236_13</vt:lpwstr>
  </property>
  <property fmtid="{D5CDD505-2E9C-101B-9397-08002B2CF9AE}" pid="3" name="KSOProductBuildVer">
    <vt:lpwstr>1033-12.2.0.13306</vt:lpwstr>
  </property>
</Properties>
</file>