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Shyamli\Data Analyst\Excel project\Project 2\"/>
    </mc:Choice>
  </mc:AlternateContent>
  <xr:revisionPtr revIDLastSave="0" documentId="13_ncr:1_{F2D2C689-6C4B-4535-A9FC-D8BF37F8B5D2}" xr6:coauthVersionLast="47" xr6:coauthVersionMax="47" xr10:uidLastSave="{00000000-0000-0000-0000-000000000000}"/>
  <bookViews>
    <workbookView xWindow="-110" yWindow="-110" windowWidth="19420" windowHeight="10420" xr2:uid="{00000000-000D-0000-FFFF-FFFF00000000}"/>
  </bookViews>
  <sheets>
    <sheet name="orders" sheetId="17" r:id="rId1"/>
    <sheet name="customers" sheetId="13" r:id="rId2"/>
    <sheet name="products" sheetId="2" r:id="rId3"/>
    <sheet name="TotalSales" sheetId="18" r:id="rId4"/>
    <sheet name="CountryBarChart" sheetId="22" r:id="rId5"/>
    <sheet name="Top5Customers" sheetId="23" r:id="rId6"/>
    <sheet name="Dashboard" sheetId="24" r:id="rId7"/>
  </sheets>
  <definedNames>
    <definedName name="_xlnm._FilterDatabase" localSheetId="0" hidden="1">orders!$A$1:$M$1001</definedName>
    <definedName name="_xlnm._FilterDatabase" localSheetId="2" hidden="1">products!$A$1:$G$49</definedName>
    <definedName name="NativeTimeline_Order_Date">#N/A</definedName>
    <definedName name="_xlnm.Print_Area" localSheetId="6">Dashboard!$A$1:$AK$39</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5" i="17"/>
  <c r="M21" i="17"/>
  <c r="I3" i="17"/>
  <c r="N3" i="17" s="1"/>
  <c r="J3" i="17"/>
  <c r="O3" i="17" s="1"/>
  <c r="K3" i="17"/>
  <c r="L3" i="17"/>
  <c r="M3" i="17" s="1"/>
  <c r="I4" i="17"/>
  <c r="N4" i="17" s="1"/>
  <c r="J4" i="17"/>
  <c r="O4" i="17" s="1"/>
  <c r="K4" i="17"/>
  <c r="L4" i="17"/>
  <c r="M4" i="17" s="1"/>
  <c r="I5" i="17"/>
  <c r="N5" i="17" s="1"/>
  <c r="J5" i="17"/>
  <c r="O5" i="17" s="1"/>
  <c r="K5" i="17"/>
  <c r="L5" i="17"/>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<sst xmlns="http://schemas.openxmlformats.org/spreadsheetml/2006/main" count="11128" uniqueCount="6221">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</sst>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4">
    <fill>
      <patternFill patternType="none"/>
    </fill>
    <fill>
      <patternFill patternType="gray125"/>
    </fill>
    <fill>
      <patternFill patternType="solid">
        <fgColor rgb="FFFFFF00"/>
        <bgColor indexed="64"/>
      </patternFill>
    </fill>
    <fill>
      <patternFill patternType="solid">
        <fgColor theme="7" tint="-0.249977111117893"/>
        <bgColor indexed="64"/>
      </patternFill>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0" fontId="1" fillId="2" borderId="0" xfId="0" applyFont="1" applyFill="1" applyAlignment="1">
      <alignment vertical="center"/>
    </xf>
    <xf numFmtId="0" fontId="1" fillId="3" borderId="0" xfId="0" applyFont="1" applyFill="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165" fontId="0" fillId="0" borderId="0" xfId="0" applyNumberFormat="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fill>
        <patternFill patternType="solid">
          <fgColor indexed="64"/>
          <bgColor rgb="FFFFFF00"/>
        </patternFill>
      </fill>
      <alignment horizontal="general" vertical="center" textRotation="0" wrapText="0" indent="0" justifyLastLine="0" shrinkToFit="0" readingOrder="0"/>
    </dxf>
    <dxf>
      <font>
        <b/>
        <i val="0"/>
        <sz val="11"/>
        <color theme="0" tint="-4.9989318521683403E-2"/>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i val="0"/>
        <sz val="11"/>
        <color theme="0" tint="-4.9989318521683403E-2"/>
        <name val="Calibri"/>
        <family val="2"/>
        <scheme val="minor"/>
      </font>
      <fill>
        <patternFill patternType="solid">
          <fgColor theme="0"/>
          <bgColor rgb="FF3C1464"/>
        </patternFill>
      </fill>
      <border>
        <left style="thin">
          <color rgb="FF1F0A34"/>
        </left>
        <right style="thin">
          <color rgb="FF1F0A34"/>
        </right>
        <top style="thin">
          <color rgb="FF1F0A34"/>
        </top>
        <bottom style="thin">
          <color rgb="FF1F0A34"/>
        </bottom>
      </border>
    </dxf>
    <dxf>
      <font>
        <b/>
        <i val="0"/>
        <color theme="0" tint="-4.9989318521683403E-2"/>
        <name val="Calibri"/>
        <family val="2"/>
        <scheme val="minor"/>
      </font>
    </dxf>
    <dxf>
      <font>
        <b val="0"/>
        <i val="0"/>
        <color theme="0" tint="-4.9989318521683403E-2"/>
        <name val="Calibri"/>
        <family val="2"/>
        <scheme val="minor"/>
      </font>
      <fill>
        <patternFill>
          <bgColor rgb="FF3C1464"/>
        </patternFill>
      </fill>
    </dxf>
  </dxfs>
  <tableStyles count="2" defaultTableStyle="TableStyleMedium2" defaultPivotStyle="PivotStyleMedium9">
    <tableStyle name="Purple Slicer" pivot="0" table="0" count="6" xr9:uid="{996ACEB9-21D3-4482-9F33-AC8AF0471A60}">
      <tableStyleElement type="wholeTable" dxfId="15"/>
      <tableStyleElement type="headerRow" dxfId="14"/>
    </tableStyle>
    <tableStyle name="Purple Style Timeline" pivot="0" table="0" count="8" xr9:uid="{E32B541A-D7E2-4B20-BAF2-F705E7D8E4E7}">
      <tableStyleElement type="wholeTable" dxfId="13"/>
      <tableStyleElement type="headerRow" dxfId="12"/>
    </tableStyle>
  </tableStyles>
  <colors>
    <mruColors>
      <color rgb="FF3C1464"/>
      <color rgb="FF25FF88"/>
      <color rgb="FF00B451"/>
      <color rgb="FF15FF7F"/>
      <color rgb="FF005024"/>
      <color rgb="FFB889E7"/>
      <color rgb="FF9046DA"/>
      <color rgb="FF1F0A34"/>
      <color rgb="FF34B6D4"/>
      <color rgb="FF833C0B"/>
    </mruColors>
  </colors>
  <extLst>
    <ext xmlns:x14="http://schemas.microsoft.com/office/spreadsheetml/2009/9/main" uri="{46F421CA-312F-682f-3DD2-61675219B42D}">
      <x14:dxfs count="4">
        <dxf>
          <font>
            <b/>
            <i val="0"/>
            <color theme="0" tint="-4.9989318521683403E-2"/>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i val="0"/>
            <color theme="0" tint="-4.9989318521683403E-2"/>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val="0"/>
            <i val="0"/>
            <strike/>
            <color theme="0" tint="-0.14996795556505021"/>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val="0"/>
            <i val="0"/>
            <color theme="0" tint="-0.14996795556505021"/>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2" tint="-9.9948118533890809E-2"/>
            </patternFill>
          </fill>
        </dxf>
        <dxf>
          <fill>
            <patternFill patternType="solid">
              <fgColor theme="0"/>
              <bgColor rgb="FF9046DA"/>
            </patternFill>
          </fill>
          <border>
            <left style="thin">
              <color theme="0" tint="-4.9989318521683403E-2"/>
            </left>
            <right style="thin">
              <color theme="0" tint="-4.9989318521683403E-2"/>
            </right>
            <top style="thin">
              <color theme="0" tint="-4.9989318521683403E-2"/>
            </top>
            <bottom style="thin">
              <color theme="0" tint="-4.9989318521683403E-2"/>
            </bottom>
          </border>
        </dxf>
        <dxf>
          <font>
            <b/>
            <i val="0"/>
            <sz val="9"/>
            <color theme="0" tint="-4.9989318521683403E-2"/>
            <name val="Calibri"/>
            <family val="2"/>
            <scheme val="minor"/>
          </font>
        </dxf>
        <dxf>
          <font>
            <b/>
            <i val="0"/>
            <sz val="9"/>
            <color theme="0" tint="-4.9989318521683403E-2"/>
            <name val="Calibri"/>
            <family val="2"/>
            <scheme val="minor"/>
          </font>
        </dxf>
        <dxf>
          <font>
            <b/>
            <i val="0"/>
            <sz val="9"/>
            <color theme="0" tint="-4.9989318521683403E-2"/>
            <name val="Calibri"/>
            <family val="2"/>
            <scheme val="minor"/>
          </font>
        </dxf>
        <dxf>
          <font>
            <b/>
            <i val="0"/>
            <sz val="10"/>
            <color theme="0" tint="-4.9989318521683403E-2"/>
            <name val="Calibri"/>
            <family val="2"/>
            <scheme val="minor"/>
          </font>
        </dxf>
      </x15:dxfs>
    </ext>
    <ext xmlns:x15="http://schemas.microsoft.com/office/spreadsheetml/2010/11/main" uri="{9260A510-F301-46a8-8635-F512D64BE5F5}">
      <x15:timelineStyles defaultTimelineStyle="TimeSlicerStyleLight1">
        <x15:timelineStyle name="Purple Styl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34B6D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833C0B"/>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34B6D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833C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34B6D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833C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34B6D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E3A-41B1-8E39-3677AD8EDCC5}"/>
            </c:ext>
          </c:extLst>
        </c:ser>
        <c:ser>
          <c:idx val="1"/>
          <c:order val="1"/>
          <c:tx>
            <c:strRef>
              <c:f>TotalSales!$D$3:$D$4</c:f>
              <c:strCache>
                <c:ptCount val="1"/>
                <c:pt idx="0">
                  <c:v>Excelsa</c:v>
                </c:pt>
              </c:strCache>
            </c:strRef>
          </c:tx>
          <c:spPr>
            <a:ln w="28575" cap="rnd">
              <a:solidFill>
                <a:srgbClr val="833C0B"/>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E3A-41B1-8E39-3677AD8EDCC5}"/>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E3A-41B1-8E39-3677AD8EDCC5}"/>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E3A-41B1-8E39-3677AD8EDCC5}"/>
            </c:ext>
          </c:extLst>
        </c:ser>
        <c:dLbls>
          <c:showLegendKey val="0"/>
          <c:showVal val="0"/>
          <c:showCatName val="0"/>
          <c:showSerName val="0"/>
          <c:showPercent val="0"/>
          <c:showBubbleSize val="0"/>
        </c:dLbls>
        <c:smooth val="0"/>
        <c:axId val="821597728"/>
        <c:axId val="821597312"/>
      </c:lineChart>
      <c:catAx>
        <c:axId val="82159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21597312"/>
        <c:crosses val="autoZero"/>
        <c:auto val="1"/>
        <c:lblAlgn val="ctr"/>
        <c:lblOffset val="100"/>
        <c:noMultiLvlLbl val="0"/>
      </c:catAx>
      <c:valAx>
        <c:axId val="821597312"/>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21597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29AEA"/>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[coffeeOrdersData.xlsx]CountryBarChart!PivotTable3</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lumMod val="95000"/>
              </a:schemeClr>
            </a:solidFill>
          </a:ln>
          <a:effectLst/>
        </c:spPr>
      </c:pivotFmt>
      <c:pivotFmt>
        <c:idx val="2"/>
        <c:spPr>
          <a:solidFill>
            <a:srgbClr val="00B451"/>
          </a:solidFill>
          <a:ln w="25400">
            <a:solidFill>
              <a:schemeClr val="bg1">
                <a:lumMod val="95000"/>
              </a:schemeClr>
            </a:solidFill>
          </a:ln>
          <a:effectLst/>
        </c:spPr>
      </c:pivotFmt>
      <c:pivotFmt>
        <c:idx val="3"/>
        <c:spPr>
          <a:solidFill>
            <a:srgbClr val="25FF88"/>
          </a:solidFill>
          <a:ln w="25400">
            <a:solidFill>
              <a:schemeClr val="bg1">
                <a:lumMod val="95000"/>
              </a:schemeClr>
            </a:solidFill>
          </a:ln>
          <a:effectLst/>
        </c:spPr>
      </c:pivotFmt>
      <c:pivotFmt>
        <c:idx val="4"/>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5FF88"/>
          </a:solidFill>
          <a:ln w="25400">
            <a:solidFill>
              <a:schemeClr val="bg1">
                <a:lumMod val="95000"/>
              </a:schemeClr>
            </a:solidFill>
          </a:ln>
          <a:effectLst/>
        </c:spPr>
      </c:pivotFmt>
      <c:pivotFmt>
        <c:idx val="6"/>
        <c:spPr>
          <a:solidFill>
            <a:srgbClr val="00B451"/>
          </a:solidFill>
          <a:ln w="25400">
            <a:solidFill>
              <a:schemeClr val="bg1">
                <a:lumMod val="95000"/>
              </a:schemeClr>
            </a:solidFill>
          </a:ln>
          <a:effectLst/>
        </c:spPr>
      </c:pivotFmt>
      <c:pivotFmt>
        <c:idx val="7"/>
        <c:spPr>
          <a:solidFill>
            <a:srgbClr val="005024"/>
          </a:solidFill>
          <a:ln w="25400">
            <a:solidFill>
              <a:schemeClr val="bg1">
                <a:lumMod val="95000"/>
              </a:schemeClr>
            </a:solidFill>
          </a:ln>
          <a:effectLst/>
        </c:spPr>
      </c:pivotFmt>
      <c:pivotFmt>
        <c:idx val="8"/>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25FF88"/>
          </a:solidFill>
          <a:ln w="25400">
            <a:solidFill>
              <a:schemeClr val="bg1">
                <a:lumMod val="95000"/>
              </a:schemeClr>
            </a:solidFill>
          </a:ln>
          <a:effectLst/>
        </c:spPr>
      </c:pivotFmt>
      <c:pivotFmt>
        <c:idx val="10"/>
        <c:spPr>
          <a:solidFill>
            <a:srgbClr val="00B451"/>
          </a:solidFill>
          <a:ln w="25400">
            <a:solidFill>
              <a:schemeClr val="bg1">
                <a:lumMod val="95000"/>
              </a:schemeClr>
            </a:solidFill>
          </a:ln>
          <a:effectLst/>
        </c:spPr>
      </c:pivotFmt>
      <c:pivotFmt>
        <c:idx val="11"/>
        <c:spPr>
          <a:solidFill>
            <a:srgbClr val="005024"/>
          </a:solidFill>
          <a:ln w="25400">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lumMod val="95000"/>
                </a:schemeClr>
              </a:solidFill>
            </a:ln>
            <a:effectLst/>
          </c:spPr>
          <c:invertIfNegative val="0"/>
          <c:dPt>
            <c:idx val="0"/>
            <c:invertIfNegative val="0"/>
            <c:bubble3D val="0"/>
            <c:spPr>
              <a:solidFill>
                <a:srgbClr val="25FF88"/>
              </a:solidFill>
              <a:ln w="25400">
                <a:solidFill>
                  <a:schemeClr val="bg1">
                    <a:lumMod val="95000"/>
                  </a:schemeClr>
                </a:solidFill>
              </a:ln>
              <a:effectLst/>
            </c:spPr>
            <c:extLst>
              <c:ext xmlns:c16="http://schemas.microsoft.com/office/drawing/2014/chart" uri="{C3380CC4-5D6E-409C-BE32-E72D297353CC}">
                <c16:uniqueId val="{00000001-529B-4B0F-9F50-7A1393915412}"/>
              </c:ext>
            </c:extLst>
          </c:dPt>
          <c:dPt>
            <c:idx val="1"/>
            <c:invertIfNegative val="0"/>
            <c:bubble3D val="0"/>
            <c:spPr>
              <a:solidFill>
                <a:srgbClr val="00B451"/>
              </a:solidFill>
              <a:ln w="25400">
                <a:solidFill>
                  <a:schemeClr val="bg1">
                    <a:lumMod val="95000"/>
                  </a:schemeClr>
                </a:solidFill>
              </a:ln>
              <a:effectLst/>
            </c:spPr>
            <c:extLst>
              <c:ext xmlns:c16="http://schemas.microsoft.com/office/drawing/2014/chart" uri="{C3380CC4-5D6E-409C-BE32-E72D297353CC}">
                <c16:uniqueId val="{00000003-529B-4B0F-9F50-7A1393915412}"/>
              </c:ext>
            </c:extLst>
          </c:dPt>
          <c:dPt>
            <c:idx val="2"/>
            <c:invertIfNegative val="0"/>
            <c:bubble3D val="0"/>
            <c:spPr>
              <a:solidFill>
                <a:srgbClr val="005024"/>
              </a:solidFill>
              <a:ln w="25400">
                <a:solidFill>
                  <a:schemeClr val="bg1">
                    <a:lumMod val="95000"/>
                  </a:schemeClr>
                </a:solidFill>
              </a:ln>
              <a:effectLst/>
            </c:spPr>
            <c:extLst>
              <c:ext xmlns:c16="http://schemas.microsoft.com/office/drawing/2014/chart" uri="{C3380CC4-5D6E-409C-BE32-E72D297353CC}">
                <c16:uniqueId val="{00000005-529B-4B0F-9F50-7A1393915412}"/>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529B-4B0F-9F50-7A1393915412}"/>
            </c:ext>
          </c:extLst>
        </c:ser>
        <c:dLbls>
          <c:showLegendKey val="0"/>
          <c:showVal val="0"/>
          <c:showCatName val="0"/>
          <c:showSerName val="0"/>
          <c:showPercent val="0"/>
          <c:showBubbleSize val="0"/>
        </c:dLbls>
        <c:gapWidth val="182"/>
        <c:axId val="916396816"/>
        <c:axId val="916398480"/>
      </c:barChart>
      <c:catAx>
        <c:axId val="916396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16398480"/>
        <c:crosses val="autoZero"/>
        <c:auto val="1"/>
        <c:lblAlgn val="ctr"/>
        <c:lblOffset val="100"/>
        <c:noMultiLvlLbl val="0"/>
      </c:catAx>
      <c:valAx>
        <c:axId val="916398480"/>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16396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889E7"/>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[coffeeOrdersData.xlsx]Top5Customers!PivotTable3</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lumMod val="95000"/>
              </a:schemeClr>
            </a:solidFill>
          </a:ln>
          <a:effectLst/>
        </c:spPr>
      </c:pivotFmt>
      <c:pivotFmt>
        <c:idx val="2"/>
        <c:spPr>
          <a:solidFill>
            <a:srgbClr val="00B451"/>
          </a:solidFill>
          <a:ln w="25400">
            <a:solidFill>
              <a:schemeClr val="bg1">
                <a:lumMod val="95000"/>
              </a:schemeClr>
            </a:solidFill>
          </a:ln>
          <a:effectLst/>
        </c:spPr>
      </c:pivotFmt>
      <c:pivotFmt>
        <c:idx val="3"/>
        <c:spPr>
          <a:solidFill>
            <a:srgbClr val="25FF88"/>
          </a:solidFill>
          <a:ln w="25400">
            <a:solidFill>
              <a:schemeClr val="bg1">
                <a:lumMod val="95000"/>
              </a:schemeClr>
            </a:solidFill>
          </a:ln>
          <a:effectLst/>
        </c:spPr>
      </c:pivotFmt>
      <c:pivotFmt>
        <c:idx val="4"/>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5FF88"/>
          </a:solidFill>
          <a:ln w="25400">
            <a:solidFill>
              <a:schemeClr val="bg1">
                <a:lumMod val="95000"/>
              </a:schemeClr>
            </a:solidFill>
          </a:ln>
          <a:effectLst/>
        </c:spPr>
      </c:pivotFmt>
      <c:pivotFmt>
        <c:idx val="6"/>
        <c:spPr>
          <a:solidFill>
            <a:srgbClr val="00B451"/>
          </a:solidFill>
          <a:ln w="25400">
            <a:solidFill>
              <a:schemeClr val="bg1">
                <a:lumMod val="95000"/>
              </a:schemeClr>
            </a:solidFill>
          </a:ln>
          <a:effectLst/>
        </c:spPr>
      </c:pivotFmt>
      <c:pivotFmt>
        <c:idx val="7"/>
        <c:spPr>
          <a:solidFill>
            <a:srgbClr val="005024"/>
          </a:solidFill>
          <a:ln w="25400">
            <a:solidFill>
              <a:schemeClr val="bg1">
                <a:lumMod val="95000"/>
              </a:schemeClr>
            </a:solidFill>
          </a:ln>
          <a:effectLst/>
        </c:spPr>
      </c:pivotFmt>
      <c:pivotFmt>
        <c:idx val="8"/>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49441265794828"/>
          <c:y val="0.20235092265315838"/>
          <c:w val="0.7558143142721635"/>
          <c:h val="0.67108690758690848"/>
        </c:manualLayout>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C2B6-406A-BFFB-055A9D201538}"/>
              </c:ext>
            </c:extLst>
          </c:dPt>
          <c:dPt>
            <c:idx val="1"/>
            <c:invertIfNegative val="0"/>
            <c:bubble3D val="0"/>
            <c:extLst>
              <c:ext xmlns:c16="http://schemas.microsoft.com/office/drawing/2014/chart" uri="{C3380CC4-5D6E-409C-BE32-E72D297353CC}">
                <c16:uniqueId val="{00000001-C2B6-406A-BFFB-055A9D201538}"/>
              </c:ext>
            </c:extLst>
          </c:dPt>
          <c:dPt>
            <c:idx val="2"/>
            <c:invertIfNegative val="0"/>
            <c:bubble3D val="0"/>
            <c:extLst>
              <c:ext xmlns:c16="http://schemas.microsoft.com/office/drawing/2014/chart" uri="{C3380CC4-5D6E-409C-BE32-E72D297353CC}">
                <c16:uniqueId val="{00000002-C2B6-406A-BFFB-055A9D201538}"/>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C2B6-406A-BFFB-055A9D201538}"/>
            </c:ext>
          </c:extLst>
        </c:ser>
        <c:dLbls>
          <c:showLegendKey val="0"/>
          <c:showVal val="0"/>
          <c:showCatName val="0"/>
          <c:showSerName val="0"/>
          <c:showPercent val="0"/>
          <c:showBubbleSize val="0"/>
        </c:dLbls>
        <c:gapWidth val="182"/>
        <c:axId val="916396816"/>
        <c:axId val="916398480"/>
      </c:barChart>
      <c:catAx>
        <c:axId val="916396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16398480"/>
        <c:crosses val="autoZero"/>
        <c:auto val="1"/>
        <c:lblAlgn val="ctr"/>
        <c:lblOffset val="100"/>
        <c:noMultiLvlLbl val="0"/>
      </c:catAx>
      <c:valAx>
        <c:axId val="916398480"/>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16396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889E7"/>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95250</xdr:colOff>
      <xdr:row>1</xdr:row>
      <xdr:rowOff>19049</xdr:rowOff>
    </xdr:from>
    <xdr:to>
      <xdr:col>33</xdr:col>
      <xdr:colOff>607482</xdr:colOff>
      <xdr:row>7</xdr:row>
      <xdr:rowOff>21167</xdr:rowOff>
    </xdr:to>
    <xdr:sp macro="" textlink="">
      <xdr:nvSpPr>
        <xdr:cNvPr id="3" name="Rectangle 2">
          <a:extLst>
            <a:ext uri="{FF2B5EF4-FFF2-40B4-BE49-F238E27FC236}">
              <a16:creationId xmlns:a16="http://schemas.microsoft.com/office/drawing/2014/main" id="{3FE8397B-4FE7-4256-AD8F-C9976D0C2652}"/>
            </a:ext>
          </a:extLst>
        </xdr:cNvPr>
        <xdr:cNvSpPr/>
      </xdr:nvSpPr>
      <xdr:spPr>
        <a:xfrm>
          <a:off x="95250" y="82549"/>
          <a:ext cx="20250149" cy="1081618"/>
        </a:xfrm>
        <a:prstGeom prst="rect">
          <a:avLst/>
        </a:prstGeom>
        <a:solidFill>
          <a:srgbClr val="3C1464"/>
        </a:solidFill>
        <a:ln>
          <a:solidFill>
            <a:srgbClr val="3C146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a:solidFill>
                <a:schemeClr val="bg1">
                  <a:lumMod val="95000"/>
                </a:schemeClr>
              </a:solidFill>
            </a:rPr>
            <a:t>COFFEE</a:t>
          </a:r>
          <a:r>
            <a:rPr lang="en-US" sz="4400" baseline="0">
              <a:solidFill>
                <a:schemeClr val="bg1">
                  <a:lumMod val="95000"/>
                </a:schemeClr>
              </a:solidFill>
            </a:rPr>
            <a:t> SALES DASHBOARD</a:t>
          </a:r>
          <a:endParaRPr lang="en-US" sz="4400">
            <a:solidFill>
              <a:schemeClr val="bg1">
                <a:lumMod val="95000"/>
              </a:schemeClr>
            </a:solidFill>
          </a:endParaRPr>
        </a:p>
      </xdr:txBody>
    </xdr:sp>
    <xdr:clientData/>
  </xdr:twoCellAnchor>
  <xdr:twoCellAnchor>
    <xdr:from>
      <xdr:col>1</xdr:col>
      <xdr:colOff>15875</xdr:colOff>
      <xdr:row>19</xdr:row>
      <xdr:rowOff>112712</xdr:rowOff>
    </xdr:from>
    <xdr:to>
      <xdr:col>20</xdr:col>
      <xdr:colOff>571500</xdr:colOff>
      <xdr:row>49</xdr:row>
      <xdr:rowOff>158750</xdr:rowOff>
    </xdr:to>
    <xdr:graphicFrame macro="">
      <xdr:nvGraphicFramePr>
        <xdr:cNvPr id="4" name="Chart 3">
          <a:extLst>
            <a:ext uri="{FF2B5EF4-FFF2-40B4-BE49-F238E27FC236}">
              <a16:creationId xmlns:a16="http://schemas.microsoft.com/office/drawing/2014/main" id="{C623192E-8D21-4A29-A4BA-B8658FC13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7</xdr:row>
      <xdr:rowOff>116415</xdr:rowOff>
    </xdr:from>
    <xdr:to>
      <xdr:col>20</xdr:col>
      <xdr:colOff>497417</xdr:colOff>
      <xdr:row>18</xdr:row>
      <xdr:rowOff>95250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95098B0A-FF95-452B-80C4-ED4E446B315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6417" y="1259415"/>
              <a:ext cx="12160250" cy="195791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21</xdr:col>
      <xdr:colOff>338667</xdr:colOff>
      <xdr:row>13</xdr:row>
      <xdr:rowOff>84667</xdr:rowOff>
    </xdr:from>
    <xdr:to>
      <xdr:col>27</xdr:col>
      <xdr:colOff>243417</xdr:colOff>
      <xdr:row>19</xdr:row>
      <xdr:rowOff>105833</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6AF21017-8786-4249-8D50-29F99E25BDB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731750" y="2307167"/>
              <a:ext cx="3566584" cy="11006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322036</xdr:colOff>
      <xdr:row>7</xdr:row>
      <xdr:rowOff>108479</xdr:rowOff>
    </xdr:from>
    <xdr:to>
      <xdr:col>33</xdr:col>
      <xdr:colOff>116416</xdr:colOff>
      <xdr:row>12</xdr:row>
      <xdr:rowOff>148167</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A491E178-5F42-42A9-BB86-D2AE8099A27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2715119" y="1251479"/>
              <a:ext cx="7139214" cy="9392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10583</xdr:colOff>
      <xdr:row>13</xdr:row>
      <xdr:rowOff>63501</xdr:rowOff>
    </xdr:from>
    <xdr:to>
      <xdr:col>33</xdr:col>
      <xdr:colOff>110066</xdr:colOff>
      <xdr:row>19</xdr:row>
      <xdr:rowOff>63501</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22B536E2-8D57-427C-BFF7-27A78C97706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6679333" y="2286001"/>
              <a:ext cx="3168650" cy="1079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381000</xdr:colOff>
      <xdr:row>19</xdr:row>
      <xdr:rowOff>148165</xdr:rowOff>
    </xdr:from>
    <xdr:to>
      <xdr:col>33</xdr:col>
      <xdr:colOff>127000</xdr:colOff>
      <xdr:row>35</xdr:row>
      <xdr:rowOff>-1</xdr:rowOff>
    </xdr:to>
    <xdr:graphicFrame macro="">
      <xdr:nvGraphicFramePr>
        <xdr:cNvPr id="9" name="Chart 8">
          <a:extLst>
            <a:ext uri="{FF2B5EF4-FFF2-40B4-BE49-F238E27FC236}">
              <a16:creationId xmlns:a16="http://schemas.microsoft.com/office/drawing/2014/main" id="{AA5A9064-594E-4D10-AAC3-1B9450746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349251</xdr:colOff>
      <xdr:row>35</xdr:row>
      <xdr:rowOff>168851</xdr:rowOff>
    </xdr:from>
    <xdr:to>
      <xdr:col>33</xdr:col>
      <xdr:colOff>169333</xdr:colOff>
      <xdr:row>50</xdr:row>
      <xdr:rowOff>116416</xdr:rowOff>
    </xdr:to>
    <xdr:graphicFrame macro="">
      <xdr:nvGraphicFramePr>
        <xdr:cNvPr id="10" name="Chart 9">
          <a:extLst>
            <a:ext uri="{FF2B5EF4-FFF2-40B4-BE49-F238E27FC236}">
              <a16:creationId xmlns:a16="http://schemas.microsoft.com/office/drawing/2014/main" id="{4105DBB3-CD62-474F-907D-1D3EFF504C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66.697822222224" createdVersion="7" refreshedVersion="7" minRefreshableVersion="3" recordCount="1000" xr:uid="{E1FF079B-60A1-4C9F-BF6C-395608A4839F}">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7743530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D15D3D-674F-4424-B296-26FB0B869CDA}"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5">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4">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3B6CA8-5DC5-4B9C-A6B3-60E6695A973F}" name="PivotTable3"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outline="1" outlineData="1" multipleFieldFilters="0" chartFormat="7">
  <location ref="A3:B6" firstHeaderRow="1" firstDataRow="1" firstDataCol="1"/>
  <pivotFields count="17">
    <pivotField showAll="0" defaultSubtotal="0"/>
    <pivotField numFmtId="165" showAll="0" defaultSubtotal="0">
      <items count="14">
        <item x="0"/>
        <item x="1"/>
        <item x="2"/>
        <item x="3"/>
        <item x="4"/>
        <item x="5"/>
        <item x="6"/>
        <item x="7"/>
        <item x="8"/>
        <item x="9"/>
        <item x="10"/>
        <item x="11"/>
        <item x="12"/>
        <item x="13"/>
      </items>
    </pivotField>
    <pivotField showAll="0" defaultSubtotal="0"/>
    <pivotField showAll="0" defaultSubtotal="0"/>
    <pivotField showAll="0" defaultSubtotal="0"/>
    <pivotField showAll="0" defaultSubtotal="0"/>
    <pivotField showAll="0" defaultSubtotal="0"/>
    <pivotField axis="axisRow"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pivotField numFmtId="166" showAll="0" defaultSubtotal="0">
      <items count="4">
        <item x="3"/>
        <item x="1"/>
        <item x="0"/>
        <item x="2"/>
      </items>
    </pivotField>
    <pivotField numFmtId="167" showAll="0" defaultSubtotal="0"/>
    <pivotField dataField="1" numFmtId="167" showAll="0" defaultSubtotal="0"/>
    <pivotField showAll="0" defaultSubtotal="0"/>
    <pivotField showAll="0" defaultSubtotal="0">
      <items count="3">
        <item x="2"/>
        <item x="1"/>
        <item x="0"/>
      </items>
    </pivotField>
    <pivotField showAll="0" defaultSubtotal="0">
      <items count="2">
        <item x="1"/>
        <item x="0"/>
      </items>
    </pivotField>
    <pivotField showAll="0" defaultSubtotal="0"/>
  </pivotFields>
  <rowFields count="1">
    <field x="7"/>
  </rowFields>
  <rowItems count="3">
    <i>
      <x v="1"/>
    </i>
    <i>
      <x/>
    </i>
    <i>
      <x v="2"/>
    </i>
  </rowItems>
  <colItems count="1">
    <i/>
  </colItems>
  <dataFields count="1">
    <dataField name="Sum of Sales" fld="12" baseField="7" baseItem="2" numFmtId="168"/>
  </dataFields>
  <chartFormats count="4">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7" count="1" selected="0">
            <x v="1"/>
          </reference>
        </references>
      </pivotArea>
    </chartFormat>
    <chartFormat chart="6" format="10">
      <pivotArea type="data" outline="0" fieldPosition="0">
        <references count="2">
          <reference field="4294967294" count="1" selected="0">
            <x v="0"/>
          </reference>
          <reference field="7" count="1" selected="0">
            <x v="0"/>
          </reference>
        </references>
      </pivotArea>
    </chartFormat>
    <chartFormat chart="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ADBCCE-8A70-42FA-A8A1-C1F53444E84C}" name="PivotTable3"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outline="1" outlineData="1" multipleFieldFilters="0" chartFormat="8">
  <location ref="A3:B8" firstHeaderRow="1" firstDataRow="1" firstDataCol="1"/>
  <pivotFields count="17">
    <pivotField showAll="0" defaultSubtotal="0"/>
    <pivotField numFmtId="165" showAll="0" defaultSubtotal="0">
      <items count="14">
        <item x="0"/>
        <item x="1"/>
        <item x="2"/>
        <item x="3"/>
        <item x="4"/>
        <item x="5"/>
        <item x="6"/>
        <item x="7"/>
        <item x="8"/>
        <item x="9"/>
        <item x="10"/>
        <item x="11"/>
        <item x="12"/>
        <item x="13"/>
      </items>
    </pivotField>
    <pivotField showAll="0" defaultSubtotal="0"/>
    <pivotField showAll="0" defaultSubtotal="0"/>
    <pivotField showAll="0" defaultSubtotal="0"/>
    <pivotField axis="axisRow"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showAll="0" defaultSubtotal="0"/>
    <pivotField showAll="0" measureFilter="1"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pivotField numFmtId="166" showAll="0" defaultSubtotal="0">
      <items count="4">
        <item x="3"/>
        <item x="1"/>
        <item x="0"/>
        <item x="2"/>
      </items>
    </pivotField>
    <pivotField numFmtId="167" showAll="0" defaultSubtotal="0"/>
    <pivotField dataField="1" numFmtId="167" showAll="0" defaultSubtotal="0"/>
    <pivotField showAll="0" defaultSubtotal="0"/>
    <pivotField showAll="0" defaultSubtotal="0">
      <items count="3">
        <item x="2"/>
        <item x="1"/>
        <item x="0"/>
      </items>
    </pivotField>
    <pivotField showAll="0" defaultSubtotal="0">
      <items count="2">
        <item x="1"/>
        <item x="0"/>
      </items>
    </pivotField>
    <pivotField showAll="0" defaultSubtotal="0"/>
  </pivotFields>
  <rowFields count="1">
    <field x="5"/>
  </rowFields>
  <rowItems count="5">
    <i>
      <x v="255"/>
    </i>
    <i>
      <x v="646"/>
    </i>
    <i>
      <x v="831"/>
    </i>
    <i>
      <x v="125"/>
    </i>
    <i>
      <x v="28"/>
    </i>
  </rowItems>
  <colItems count="1">
    <i/>
  </colItems>
  <dataFields count="1">
    <dataField name="Sum of Sales" fld="12" baseField="7" baseItem="2" numFmtId="168"/>
  </dataFields>
  <chartFormats count="3">
    <chartFormat chart="4" format="0"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7" type="count" evalOrder="-1" id="1" iMeasureFld="0">
      <autoFilter ref="A1">
        <filterColumn colId="0">
          <top10 val="5" filterVal="5"/>
        </filterColumn>
      </autoFilter>
    </filter>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9337AC3-3CCF-4371-A5DA-E15DACB87C40}" sourceName="Size">
  <pivotTables>
    <pivotTable tabId="18" name="TotalSales"/>
    <pivotTable tabId="22" name="PivotTable3"/>
    <pivotTable tabId="23" name="PivotTable3"/>
  </pivotTables>
  <data>
    <tabular pivotCacheId="77435304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FD28DE0-D08F-4AA3-9132-24B3C686739F}" sourceName="Roast Type Name">
  <pivotTables>
    <pivotTable tabId="18" name="TotalSales"/>
    <pivotTable tabId="22" name="PivotTable3"/>
    <pivotTable tabId="23" name="PivotTable3"/>
  </pivotTables>
  <data>
    <tabular pivotCacheId="77435304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310AC8E-9C3A-44A5-A263-DFB91B3EE400}" sourceName="Loyalty Card">
  <pivotTables>
    <pivotTable tabId="18" name="TotalSales"/>
    <pivotTable tabId="22" name="PivotTable3"/>
    <pivotTable tabId="23" name="PivotTable3"/>
  </pivotTables>
  <data>
    <tabular pivotCacheId="77435304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48A6F65-B770-4761-ABD4-CEE3AD1D5E60}" cache="Slicer_Size" caption="Size" columnCount="2" style="Purple Slicer" rowHeight="241300"/>
  <slicer name="Roast Type Name" xr10:uid="{754A56C1-517C-465C-8854-995094BAF609}" cache="Slicer_Roast_Type_Name" caption="Roast Type Name" columnCount="3" style="Purple Slicer" rowHeight="241300"/>
  <slicer name="Loyalty Card" xr10:uid="{94F63DCF-DD8B-4417-85ED-63A47D137AB9}"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115DB6-3509-4218-B79F-9E80B0CFFBAC}" name="Orders" displayName="Orders" ref="A1:P1001" totalsRowShown="0" headerRowDxfId="11">
  <autoFilter ref="A1:P1001" xr:uid="{4C115DB6-3509-4218-B79F-9E80B0CFFBAC}"/>
  <tableColumns count="16">
    <tableColumn id="1" xr3:uid="{476AB9F7-C950-45C9-A2CD-EE3D8BE70ACA}" name="Order ID" dataDxfId="10"/>
    <tableColumn id="2" xr3:uid="{A24623A8-8459-41C3-8131-88B458DE1E54}" name="Order Date" dataDxfId="9"/>
    <tableColumn id="3" xr3:uid="{F065E8DE-44C4-4857-978E-16B0C8710A3E}" name="Customer ID" dataDxfId="8"/>
    <tableColumn id="4" xr3:uid="{61CE5618-9924-4F6F-8BDE-4A110D3EF07E}" name="Product ID"/>
    <tableColumn id="5" xr3:uid="{9DBC9C5D-A970-4AC2-8847-35C1875500DD}" name="Quantity" dataDxfId="7"/>
    <tableColumn id="6" xr3:uid="{37709560-319E-490B-B502-9ABED5ED606B}" name="Customer Name" dataDxfId="6">
      <calculatedColumnFormula>_xlfn.XLOOKUP(C2,customers!$A$1:$A$1001,customers!$B$1:$B$1001,,0)</calculatedColumnFormula>
    </tableColumn>
    <tableColumn id="7" xr3:uid="{8BA5606A-5094-40F7-BD29-C952D919D2D0}" name="Email" dataDxfId="5">
      <calculatedColumnFormula>IF(_xlfn.XLOOKUP(C2,customers!$A$1:$A$1001,customers!$C$1:$C$1001,,0)=0,"",_xlfn.XLOOKUP(C2,customers!$A$1:$A$1001,customers!$C$1:$C$1001,,0))</calculatedColumnFormula>
    </tableColumn>
    <tableColumn id="8" xr3:uid="{9854869D-E930-49B0-B9EF-EF92FAE0E322}" name="Country" dataDxfId="4">
      <calculatedColumnFormula>_xlfn.XLOOKUP(C2,customers!$A$1:$A$1001,customers!$G$1:$G$1001,,0)</calculatedColumnFormula>
    </tableColumn>
    <tableColumn id="9" xr3:uid="{C7EC0B04-4E3E-48E1-AF3B-CBD4553DE652}" name="Coffee Type">
      <calculatedColumnFormula>INDEX(products!$A$1:$G$49,MATCH($D2,products!$A$1:$A$49,0),MATCH(orders!I$1,products!$A$1:$G$1,0))</calculatedColumnFormula>
    </tableColumn>
    <tableColumn id="10" xr3:uid="{C7B1180E-0F72-4F34-AC6C-96B789E9EA58}" name="Roast Type">
      <calculatedColumnFormula>INDEX(products!$A$1:$G$49,MATCH($D2,products!$A$1:$A$49,0),MATCH(orders!J$1,products!$A$1:$G$1,0))</calculatedColumnFormula>
    </tableColumn>
    <tableColumn id="11" xr3:uid="{5015772B-C561-457C-A3FF-312348EC4D06}" name="Size" dataDxfId="3">
      <calculatedColumnFormula>INDEX(products!$A$1:$G$49,MATCH($D2,products!$A$1:$A$49,0),MATCH(orders!K$1,products!$A$1:$G$1,0))</calculatedColumnFormula>
    </tableColumn>
    <tableColumn id="12" xr3:uid="{5A08B9F9-F51C-40CC-A323-83D756E0BE78}" name="Unit Price" dataDxfId="2">
      <calculatedColumnFormula>INDEX(products!$A$1:$G$49,MATCH($D2,products!$A$1:$A$49,0),MATCH(orders!L$1,products!$A$1:$G$1,0))</calculatedColumnFormula>
    </tableColumn>
    <tableColumn id="13" xr3:uid="{BBB7F44A-D997-44EB-9F93-ABE0ED5F7447}" name="Sales" dataDxfId="1">
      <calculatedColumnFormula>L2*E2</calculatedColumnFormula>
    </tableColumn>
    <tableColumn id="14" xr3:uid="{1F6D0D19-532E-4F2E-B17E-92A0434E08B0}" name="Coffee Type Name">
      <calculatedColumnFormula>IF(I2="Rob","Robusta",IF(I2="Exc","Excelsa",IF(I2="Ara","Arabica",IF(I2="Lib","Liberica",""))))</calculatedColumnFormula>
    </tableColumn>
    <tableColumn id="15" xr3:uid="{E36E5A16-B765-4E2D-8D6B-BED082557ED9}" name="Roast Type Name">
      <calculatedColumnFormula>IF(J2="M","Medium",IF(J2="L","Light",IF(J2="D","Dark","")))</calculatedColumnFormula>
    </tableColumn>
    <tableColumn id="16" xr3:uid="{D04F8CA7-A624-4A0E-B12D-8F4141EB9C24}"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5B5880E-45CE-4D18-B442-8C362BE10318}" sourceName="Order Date">
  <pivotTables>
    <pivotTable tabId="18" name="TotalSales"/>
    <pivotTable tabId="22" name="PivotTable3"/>
    <pivotTable tabId="23" name="PivotTable3"/>
  </pivotTables>
  <state minimalRefreshVersion="6" lastRefreshVersion="6" pivotCacheId="77435304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40539D6-76FD-459A-81EC-67145AE68043}" cache="NativeTimeline_Order_Date" caption="Order Date" level="2" selectionLevel="2" scrollPosition="2019-01-01T00:00:00" style="Purple Style Timeline"/>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zoomScale="115" zoomScaleNormal="115" workbookViewId="0">
      <selection activeCell="C3" sqref="C3"/>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5.6328125" customWidth="1"/>
    <col min="7" max="7" width="36.1796875" bestFit="1" customWidth="1"/>
    <col min="8" max="8" width="11.81640625" bestFit="1" customWidth="1"/>
    <col min="9" max="9" width="12.26953125" customWidth="1"/>
    <col min="10" max="10" width="11.453125" customWidth="1"/>
    <col min="11" max="11" width="5.7265625" bestFit="1" customWidth="1"/>
    <col min="12" max="12" width="10.453125" customWidth="1"/>
    <col min="13" max="13" width="8.81640625" bestFit="1" customWidth="1"/>
    <col min="14" max="14" width="17.54296875" customWidth="1"/>
    <col min="15" max="15" width="16.7265625" customWidth="1"/>
    <col min="16" max="16" width="12.81640625" customWidth="1"/>
  </cols>
  <sheetData>
    <row r="1" spans="1:16" x14ac:dyDescent="0.35">
      <c r="A1" s="2" t="s">
        <v>0</v>
      </c>
      <c r="B1" s="4" t="s">
        <v>1</v>
      </c>
      <c r="C1" s="2" t="s">
        <v>3</v>
      </c>
      <c r="D1" s="2" t="s">
        <v>11</v>
      </c>
      <c r="E1" s="2" t="s">
        <v>14</v>
      </c>
      <c r="F1" s="3" t="s">
        <v>4</v>
      </c>
      <c r="G1" s="3" t="s">
        <v>2</v>
      </c>
      <c r="H1" s="3" t="s">
        <v>7</v>
      </c>
      <c r="I1" s="3" t="s">
        <v>9</v>
      </c>
      <c r="J1" s="3" t="s">
        <v>10</v>
      </c>
      <c r="K1" s="3" t="s">
        <v>12</v>
      </c>
      <c r="L1" s="3" t="s">
        <v>13</v>
      </c>
      <c r="M1" s="3" t="s">
        <v>15</v>
      </c>
      <c r="N1" s="4" t="s">
        <v>6196</v>
      </c>
      <c r="O1" s="4" t="s">
        <v>6197</v>
      </c>
      <c r="P1" s="3" t="s">
        <v>6189</v>
      </c>
    </row>
    <row r="2" spans="1:16" x14ac:dyDescent="0.35">
      <c r="A2" s="2" t="s">
        <v>490</v>
      </c>
      <c r="B2" s="5">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INDEX(products!$A$1:$G$49,MATCH($D2,products!$A$1:$A$49,0),MATCH(orders!I$1,products!$A$1:$G$1,0))</f>
        <v>Rob</v>
      </c>
      <c r="J2" t="str">
        <f>INDEX(products!$A$1:$G$49,MATCH($D2,products!$A$1:$A$49,0),MATCH(orders!J$1,products!$A$1:$G$1,0))</f>
        <v>M</v>
      </c>
      <c r="K2" s="6">
        <f>INDEX(products!$A$1:$G$49,MATCH($D2,products!$A$1:$A$49,0),MATCH(orders!K$1,products!$A$1:$G$1,0))</f>
        <v>1</v>
      </c>
      <c r="L2" s="7">
        <f>INDEX(products!$A$1:$G$49,MATCH($D2,products!$A$1:$A$49,0),MATCH(orders!L$1,products!$A$1:$G$1,0))</f>
        <v>9.9499999999999993</v>
      </c>
      <c r="M2" s="7">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5">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INDEX(products!$A$1:$G$49,MATCH($D3,products!$A$1:$A$49,0),MATCH(orders!I$1,products!$A$1:$G$1,0))</f>
        <v>Exc</v>
      </c>
      <c r="J3" t="str">
        <f>INDEX(products!$A$1:$G$49,MATCH($D3,products!$A$1:$A$49,0),MATCH(orders!J$1,products!$A$1:$G$1,0))</f>
        <v>M</v>
      </c>
      <c r="K3" s="6">
        <f>INDEX(products!$A$1:$G$49,MATCH($D3,products!$A$1:$A$49,0),MATCH(orders!K$1,products!$A$1:$G$1,0))</f>
        <v>0.5</v>
      </c>
      <c r="L3" s="7">
        <f>INDEX(products!$A$1:$G$49,MATCH($D3,products!$A$1:$A$49,0),MATCH(orders!L$1,products!$A$1:$G$1,0))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5">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INDEX(products!$A$1:$G$49,MATCH($D4,products!$A$1:$A$49,0),MATCH(orders!I$1,products!$A$1:$G$1,0))</f>
        <v>Ara</v>
      </c>
      <c r="J4" t="str">
        <f>INDEX(products!$A$1:$G$49,MATCH($D4,products!$A$1:$A$49,0),MATCH(orders!J$1,products!$A$1:$G$1,0))</f>
        <v>L</v>
      </c>
      <c r="K4" s="6">
        <f>INDEX(products!$A$1:$G$49,MATCH($D4,products!$A$1:$A$49,0),MATCH(orders!K$1,products!$A$1:$G$1,0))</f>
        <v>1</v>
      </c>
      <c r="L4" s="7">
        <f>INDEX(products!$A$1:$G$49,MATCH($D4,products!$A$1:$A$49,0),MATCH(orders!L$1,products!$A$1:$G$1,0))</f>
        <v>12.95</v>
      </c>
      <c r="M4" s="7">
        <f t="shared" si="0"/>
        <v>12.95</v>
      </c>
      <c r="N4" t="str">
        <f t="shared" si="1"/>
        <v>Arabica</v>
      </c>
      <c r="O4" t="str">
        <f t="shared" si="2"/>
        <v>Light</v>
      </c>
      <c r="P4" t="str">
        <f>_xlfn.XLOOKUP(Orders[[#This Row],[Customer ID]],customers!$A$1:$A$1001,customers!$I$1:$I$1001,,0)</f>
        <v>Yes</v>
      </c>
    </row>
    <row r="5" spans="1:16" x14ac:dyDescent="0.35">
      <c r="A5" s="2" t="s">
        <v>512</v>
      </c>
      <c r="B5" s="5">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INDEX(products!$A$1:$G$49,MATCH($D5,products!$A$1:$A$49,0),MATCH(orders!I$1,products!$A$1:$G$1,0))</f>
        <v>Exc</v>
      </c>
      <c r="J5" t="str">
        <f>INDEX(products!$A$1:$G$49,MATCH($D5,products!$A$1:$A$49,0),MATCH(orders!J$1,products!$A$1:$G$1,0))</f>
        <v>M</v>
      </c>
      <c r="K5" s="6">
        <f>INDEX(products!$A$1:$G$49,MATCH($D5,products!$A$1:$A$49,0),MATCH(orders!K$1,products!$A$1:$G$1,0))</f>
        <v>1</v>
      </c>
      <c r="L5" s="7">
        <f>INDEX(products!$A$1:$G$49,MATCH($D5,products!$A$1:$A$49,0),MATCH(orders!L$1,products!$A$1:$G$1,0))</f>
        <v>13.75</v>
      </c>
      <c r="M5" s="7">
        <f t="shared" si="0"/>
        <v>27.5</v>
      </c>
      <c r="N5" t="str">
        <f t="shared" si="1"/>
        <v>Excelsa</v>
      </c>
      <c r="O5" t="str">
        <f t="shared" si="2"/>
        <v>Medium</v>
      </c>
      <c r="P5" t="str">
        <f>_xlfn.XLOOKUP(Orders[[#This Row],[Customer ID]],customers!$A$1:$A$1001,customers!$I$1:$I$1001,,0)</f>
        <v>No</v>
      </c>
    </row>
    <row r="6" spans="1:16" x14ac:dyDescent="0.35">
      <c r="A6" s="2" t="s">
        <v>512</v>
      </c>
      <c r="B6" s="5">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INDEX(products!$A$1:$G$49,MATCH($D6,products!$A$1:$A$49,0),MATCH(orders!I$1,products!$A$1:$G$1,0))</f>
        <v>Rob</v>
      </c>
      <c r="J6" t="str">
        <f>INDEX(products!$A$1:$G$49,MATCH($D6,products!$A$1:$A$49,0),MATCH(orders!J$1,products!$A$1:$G$1,0))</f>
        <v>L</v>
      </c>
      <c r="K6" s="6">
        <f>INDEX(products!$A$1:$G$49,MATCH($D6,products!$A$1:$A$49,0),MATCH(orders!K$1,products!$A$1:$G$1,0))</f>
        <v>2.5</v>
      </c>
      <c r="L6" s="7">
        <f>INDEX(products!$A$1:$G$49,MATCH($D6,products!$A$1:$A$49,0),MATCH(orders!L$1,products!$A$1:$G$1,0))</f>
        <v>27.484999999999996</v>
      </c>
      <c r="M6" s="7">
        <f t="shared" si="0"/>
        <v>54.969999999999992</v>
      </c>
      <c r="N6" t="str">
        <f t="shared" si="1"/>
        <v>Robusta</v>
      </c>
      <c r="O6" t="str">
        <f t="shared" si="2"/>
        <v>Light</v>
      </c>
      <c r="P6" t="str">
        <f>_xlfn.XLOOKUP(Orders[[#This Row],[Customer ID]],customers!$A$1:$A$1001,customers!$I$1:$I$1001,,0)</f>
        <v>No</v>
      </c>
    </row>
    <row r="7" spans="1:16" x14ac:dyDescent="0.35">
      <c r="A7" s="2" t="s">
        <v>519</v>
      </c>
      <c r="B7" s="5">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INDEX(products!$A$1:$G$49,MATCH($D7,products!$A$1:$A$49,0),MATCH(orders!I$1,products!$A$1:$G$1,0))</f>
        <v>Lib</v>
      </c>
      <c r="J7" t="str">
        <f>INDEX(products!$A$1:$G$49,MATCH($D7,products!$A$1:$A$49,0),MATCH(orders!J$1,products!$A$1:$G$1,0))</f>
        <v>D</v>
      </c>
      <c r="K7" s="6">
        <f>INDEX(products!$A$1:$G$49,MATCH($D7,products!$A$1:$A$49,0),MATCH(orders!K$1,products!$A$1:$G$1,0))</f>
        <v>1</v>
      </c>
      <c r="L7" s="7">
        <f>INDEX(products!$A$1:$G$49,MATCH($D7,products!$A$1:$A$49,0),MATCH(orders!L$1,products!$A$1:$G$1,0))</f>
        <v>12.95</v>
      </c>
      <c r="M7" s="7">
        <f t="shared" si="0"/>
        <v>38.849999999999994</v>
      </c>
      <c r="N7" t="str">
        <f t="shared" si="1"/>
        <v>Liberica</v>
      </c>
      <c r="O7" t="str">
        <f t="shared" si="2"/>
        <v>Dark</v>
      </c>
      <c r="P7" t="str">
        <f>_xlfn.XLOOKUP(Orders[[#This Row],[Customer ID]],customers!$A$1:$A$1001,customers!$I$1:$I$1001,,0)</f>
        <v>No</v>
      </c>
    </row>
    <row r="8" spans="1:16" x14ac:dyDescent="0.35">
      <c r="A8" s="2" t="s">
        <v>524</v>
      </c>
      <c r="B8" s="5">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INDEX(products!$A$1:$G$49,MATCH($D8,products!$A$1:$A$49,0),MATCH(orders!I$1,products!$A$1:$G$1,0))</f>
        <v>Exc</v>
      </c>
      <c r="J8" t="str">
        <f>INDEX(products!$A$1:$G$49,MATCH($D8,products!$A$1:$A$49,0),MATCH(orders!J$1,products!$A$1:$G$1,0))</f>
        <v>D</v>
      </c>
      <c r="K8" s="6">
        <f>INDEX(products!$A$1:$G$49,MATCH($D8,products!$A$1:$A$49,0),MATCH(orders!K$1,products!$A$1:$G$1,0))</f>
        <v>0.5</v>
      </c>
      <c r="L8" s="7">
        <f>INDEX(products!$A$1:$G$49,MATCH($D8,products!$A$1:$A$49,0),MATCH(orders!L$1,products!$A$1:$G$1,0))</f>
        <v>7.29</v>
      </c>
      <c r="M8" s="7">
        <f t="shared" si="0"/>
        <v>21.87</v>
      </c>
      <c r="N8" t="str">
        <f t="shared" si="1"/>
        <v>Excelsa</v>
      </c>
      <c r="O8" t="str">
        <f t="shared" si="2"/>
        <v>Dark</v>
      </c>
      <c r="P8" t="str">
        <f>_xlfn.XLOOKUP(Orders[[#This Row],[Customer ID]],customers!$A$1:$A$1001,customers!$I$1:$I$1001,,0)</f>
        <v>Yes</v>
      </c>
    </row>
    <row r="9" spans="1:16" x14ac:dyDescent="0.35">
      <c r="A9" s="2" t="s">
        <v>530</v>
      </c>
      <c r="B9" s="5">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INDEX(products!$A$1:$G$49,MATCH($D9,products!$A$1:$A$49,0),MATCH(orders!I$1,products!$A$1:$G$1,0))</f>
        <v>Lib</v>
      </c>
      <c r="J9" t="str">
        <f>INDEX(products!$A$1:$G$49,MATCH($D9,products!$A$1:$A$49,0),MATCH(orders!J$1,products!$A$1:$G$1,0))</f>
        <v>L</v>
      </c>
      <c r="K9" s="6">
        <f>INDEX(products!$A$1:$G$49,MATCH($D9,products!$A$1:$A$49,0),MATCH(orders!K$1,products!$A$1:$G$1,0))</f>
        <v>0.2</v>
      </c>
      <c r="L9" s="7">
        <f>INDEX(products!$A$1:$G$49,MATCH($D9,products!$A$1:$A$49,0),MATCH(orders!L$1,products!$A$1:$G$1,0))</f>
        <v>4.7549999999999999</v>
      </c>
      <c r="M9" s="7">
        <f t="shared" si="0"/>
        <v>4.7549999999999999</v>
      </c>
      <c r="N9" t="str">
        <f t="shared" si="1"/>
        <v>Liberica</v>
      </c>
      <c r="O9" t="str">
        <f t="shared" si="2"/>
        <v>Light</v>
      </c>
      <c r="P9" t="str">
        <f>_xlfn.XLOOKUP(Orders[[#This Row],[Customer ID]],customers!$A$1:$A$1001,customers!$I$1:$I$1001,,0)</f>
        <v>Yes</v>
      </c>
    </row>
    <row r="10" spans="1:16" x14ac:dyDescent="0.35">
      <c r="A10" s="2" t="s">
        <v>535</v>
      </c>
      <c r="B10" s="5">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INDEX(products!$A$1:$G$49,MATCH($D10,products!$A$1:$A$49,0),MATCH(orders!I$1,products!$A$1:$G$1,0))</f>
        <v>Rob</v>
      </c>
      <c r="J10" t="str">
        <f>INDEX(products!$A$1:$G$49,MATCH($D10,products!$A$1:$A$49,0),MATCH(orders!J$1,products!$A$1:$G$1,0))</f>
        <v>M</v>
      </c>
      <c r="K10" s="6">
        <f>INDEX(products!$A$1:$G$49,MATCH($D10,products!$A$1:$A$49,0),MATCH(orders!K$1,products!$A$1:$G$1,0))</f>
        <v>0.5</v>
      </c>
      <c r="L10" s="7">
        <f>INDEX(products!$A$1:$G$49,MATCH($D10,products!$A$1:$A$49,0),MATCH(orders!L$1,products!$A$1:$G$1,0))</f>
        <v>5.97</v>
      </c>
      <c r="M10" s="7">
        <f t="shared" si="0"/>
        <v>17.91</v>
      </c>
      <c r="N10" t="str">
        <f t="shared" si="1"/>
        <v>Robusta</v>
      </c>
      <c r="O10" t="str">
        <f t="shared" si="2"/>
        <v>Medium</v>
      </c>
      <c r="P10" t="str">
        <f>_xlfn.XLOOKUP(Orders[[#This Row],[Customer ID]],customers!$A$1:$A$1001,customers!$I$1:$I$1001,,0)</f>
        <v>No</v>
      </c>
    </row>
    <row r="11" spans="1:16" x14ac:dyDescent="0.35">
      <c r="A11" s="2" t="s">
        <v>541</v>
      </c>
      <c r="B11" s="5">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INDEX(products!$A$1:$G$49,MATCH($D11,products!$A$1:$A$49,0),MATCH(orders!I$1,products!$A$1:$G$1,0))</f>
        <v>Rob</v>
      </c>
      <c r="J11" t="str">
        <f>INDEX(products!$A$1:$G$49,MATCH($D11,products!$A$1:$A$49,0),MATCH(orders!J$1,products!$A$1:$G$1,0))</f>
        <v>M</v>
      </c>
      <c r="K11" s="6">
        <f>INDEX(products!$A$1:$G$49,MATCH($D11,products!$A$1:$A$49,0),MATCH(orders!K$1,products!$A$1:$G$1,0))</f>
        <v>0.5</v>
      </c>
      <c r="L11" s="7">
        <f>INDEX(products!$A$1:$G$49,MATCH($D11,products!$A$1:$A$49,0),MATCH(orders!L$1,products!$A$1:$G$1,0))</f>
        <v>5.97</v>
      </c>
      <c r="M11" s="7">
        <f t="shared" si="0"/>
        <v>5.97</v>
      </c>
      <c r="N11" t="str">
        <f t="shared" si="1"/>
        <v>Robusta</v>
      </c>
      <c r="O11" t="str">
        <f t="shared" si="2"/>
        <v>Medium</v>
      </c>
      <c r="P11" t="str">
        <f>_xlfn.XLOOKUP(Orders[[#This Row],[Customer ID]],customers!$A$1:$A$1001,customers!$I$1:$I$1001,,0)</f>
        <v>No</v>
      </c>
    </row>
    <row r="12" spans="1:16" x14ac:dyDescent="0.35">
      <c r="A12" s="2" t="s">
        <v>547</v>
      </c>
      <c r="B12" s="5">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INDEX(products!$A$1:$G$49,MATCH($D12,products!$A$1:$A$49,0),MATCH(orders!I$1,products!$A$1:$G$1,0))</f>
        <v>Ara</v>
      </c>
      <c r="J12" t="str">
        <f>INDEX(products!$A$1:$G$49,MATCH($D12,products!$A$1:$A$49,0),MATCH(orders!J$1,products!$A$1:$G$1,0))</f>
        <v>D</v>
      </c>
      <c r="K12" s="6">
        <f>INDEX(products!$A$1:$G$49,MATCH($D12,products!$A$1:$A$49,0),MATCH(orders!K$1,products!$A$1:$G$1,0))</f>
        <v>1</v>
      </c>
      <c r="L12" s="7">
        <f>INDEX(products!$A$1:$G$49,MATCH($D12,products!$A$1:$A$49,0),MATCH(orders!L$1,products!$A$1:$G$1,0))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35">
      <c r="A13" s="2" t="s">
        <v>553</v>
      </c>
      <c r="B13" s="5">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INDEX(products!$A$1:$G$49,MATCH($D13,products!$A$1:$A$49,0),MATCH(orders!I$1,products!$A$1:$G$1,0))</f>
        <v>Exc</v>
      </c>
      <c r="J13" t="str">
        <f>INDEX(products!$A$1:$G$49,MATCH($D13,products!$A$1:$A$49,0),MATCH(orders!J$1,products!$A$1:$G$1,0))</f>
        <v>L</v>
      </c>
      <c r="K13" s="6">
        <f>INDEX(products!$A$1:$G$49,MATCH($D13,products!$A$1:$A$49,0),MATCH(orders!K$1,products!$A$1:$G$1,0))</f>
        <v>2.5</v>
      </c>
      <c r="L13" s="7">
        <f>INDEX(products!$A$1:$G$49,MATCH($D13,products!$A$1:$A$49,0),MATCH(orders!L$1,products!$A$1:$G$1,0))</f>
        <v>34.154999999999994</v>
      </c>
      <c r="M13" s="7">
        <f t="shared" si="0"/>
        <v>170.77499999999998</v>
      </c>
      <c r="N13" t="str">
        <f t="shared" si="1"/>
        <v>Excelsa</v>
      </c>
      <c r="O13" t="str">
        <f t="shared" si="2"/>
        <v>Light</v>
      </c>
      <c r="P13" t="str">
        <f>_xlfn.XLOOKUP(Orders[[#This Row],[Customer ID]],customers!$A$1:$A$1001,customers!$I$1:$I$1001,,0)</f>
        <v>Yes</v>
      </c>
    </row>
    <row r="14" spans="1:16" x14ac:dyDescent="0.35">
      <c r="A14" s="2" t="s">
        <v>559</v>
      </c>
      <c r="B14" s="5">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INDEX(products!$A$1:$G$49,MATCH($D14,products!$A$1:$A$49,0),MATCH(orders!I$1,products!$A$1:$G$1,0))</f>
        <v>Rob</v>
      </c>
      <c r="J14" t="str">
        <f>INDEX(products!$A$1:$G$49,MATCH($D14,products!$A$1:$A$49,0),MATCH(orders!J$1,products!$A$1:$G$1,0))</f>
        <v>M</v>
      </c>
      <c r="K14" s="6">
        <f>INDEX(products!$A$1:$G$49,MATCH($D14,products!$A$1:$A$49,0),MATCH(orders!K$1,products!$A$1:$G$1,0))</f>
        <v>1</v>
      </c>
      <c r="L14" s="7">
        <f>INDEX(products!$A$1:$G$49,MATCH($D14,products!$A$1:$A$49,0),MATCH(orders!L$1,products!$A$1:$G$1,0))</f>
        <v>9.9499999999999993</v>
      </c>
      <c r="M14" s="7">
        <f t="shared" si="0"/>
        <v>49.75</v>
      </c>
      <c r="N14" t="str">
        <f t="shared" si="1"/>
        <v>Robusta</v>
      </c>
      <c r="O14" t="str">
        <f t="shared" si="2"/>
        <v>Medium</v>
      </c>
      <c r="P14" t="str">
        <f>_xlfn.XLOOKUP(Orders[[#This Row],[Customer ID]],customers!$A$1:$A$1001,customers!$I$1:$I$1001,,0)</f>
        <v>No</v>
      </c>
    </row>
    <row r="15" spans="1:16" x14ac:dyDescent="0.35">
      <c r="A15" s="2" t="s">
        <v>565</v>
      </c>
      <c r="B15" s="5">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INDEX(products!$A$1:$G$49,MATCH($D15,products!$A$1:$A$49,0),MATCH(orders!I$1,products!$A$1:$G$1,0))</f>
        <v>Rob</v>
      </c>
      <c r="J15" t="str">
        <f>INDEX(products!$A$1:$G$49,MATCH($D15,products!$A$1:$A$49,0),MATCH(orders!J$1,products!$A$1:$G$1,0))</f>
        <v>D</v>
      </c>
      <c r="K15" s="6">
        <f>INDEX(products!$A$1:$G$49,MATCH($D15,products!$A$1:$A$49,0),MATCH(orders!K$1,products!$A$1:$G$1,0))</f>
        <v>2.5</v>
      </c>
      <c r="L15" s="7">
        <f>INDEX(products!$A$1:$G$49,MATCH($D15,products!$A$1:$A$49,0),MATCH(orders!L$1,products!$A$1:$G$1,0))</f>
        <v>20.584999999999997</v>
      </c>
      <c r="M15" s="7">
        <f t="shared" si="0"/>
        <v>41.169999999999995</v>
      </c>
      <c r="N15" t="str">
        <f t="shared" si="1"/>
        <v>Robusta</v>
      </c>
      <c r="O15" t="str">
        <f t="shared" si="2"/>
        <v>Dark</v>
      </c>
      <c r="P15" t="str">
        <f>_xlfn.XLOOKUP(Orders[[#This Row],[Customer ID]],customers!$A$1:$A$1001,customers!$I$1:$I$1001,,0)</f>
        <v>No</v>
      </c>
    </row>
    <row r="16" spans="1:16" x14ac:dyDescent="0.35">
      <c r="A16" s="2" t="s">
        <v>570</v>
      </c>
      <c r="B16" s="5">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INDEX(products!$A$1:$G$49,MATCH($D16,products!$A$1:$A$49,0),MATCH(orders!I$1,products!$A$1:$G$1,0))</f>
        <v>Lib</v>
      </c>
      <c r="J16" t="str">
        <f>INDEX(products!$A$1:$G$49,MATCH($D16,products!$A$1:$A$49,0),MATCH(orders!J$1,products!$A$1:$G$1,0))</f>
        <v>D</v>
      </c>
      <c r="K16" s="6">
        <f>INDEX(products!$A$1:$G$49,MATCH($D16,products!$A$1:$A$49,0),MATCH(orders!K$1,products!$A$1:$G$1,0))</f>
        <v>0.2</v>
      </c>
      <c r="L16" s="7">
        <f>INDEX(products!$A$1:$G$49,MATCH($D16,products!$A$1:$A$49,0),MATCH(orders!L$1,products!$A$1:$G$1,0))</f>
        <v>3.8849999999999998</v>
      </c>
      <c r="M16" s="7">
        <f t="shared" si="0"/>
        <v>11.654999999999999</v>
      </c>
      <c r="N16" t="str">
        <f t="shared" si="1"/>
        <v>Liberica</v>
      </c>
      <c r="O16" t="str">
        <f t="shared" si="2"/>
        <v>Dark</v>
      </c>
      <c r="P16" t="str">
        <f>_xlfn.XLOOKUP(Orders[[#This Row],[Customer ID]],customers!$A$1:$A$1001,customers!$I$1:$I$1001,,0)</f>
        <v>Yes</v>
      </c>
    </row>
    <row r="17" spans="1:16" x14ac:dyDescent="0.35">
      <c r="A17" s="2" t="s">
        <v>576</v>
      </c>
      <c r="B17" s="5">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INDEX(products!$A$1:$G$49,MATCH($D17,products!$A$1:$A$49,0),MATCH(orders!I$1,products!$A$1:$G$1,0))</f>
        <v>Rob</v>
      </c>
      <c r="J17" t="str">
        <f>INDEX(products!$A$1:$G$49,MATCH($D17,products!$A$1:$A$49,0),MATCH(orders!J$1,products!$A$1:$G$1,0))</f>
        <v>M</v>
      </c>
      <c r="K17" s="6">
        <f>INDEX(products!$A$1:$G$49,MATCH($D17,products!$A$1:$A$49,0),MATCH(orders!K$1,products!$A$1:$G$1,0))</f>
        <v>2.5</v>
      </c>
      <c r="L17" s="7">
        <f>INDEX(products!$A$1:$G$49,MATCH($D17,products!$A$1:$A$49,0),MATCH(orders!L$1,products!$A$1:$G$1,0))</f>
        <v>22.884999999999998</v>
      </c>
      <c r="M17" s="7">
        <f t="shared" si="0"/>
        <v>114.42499999999998</v>
      </c>
      <c r="N17" t="str">
        <f t="shared" si="1"/>
        <v>Robusta</v>
      </c>
      <c r="O17" t="str">
        <f t="shared" si="2"/>
        <v>Medium</v>
      </c>
      <c r="P17" t="str">
        <f>_xlfn.XLOOKUP(Orders[[#This Row],[Customer ID]],customers!$A$1:$A$1001,customers!$I$1:$I$1001,,0)</f>
        <v>No</v>
      </c>
    </row>
    <row r="18" spans="1:16" x14ac:dyDescent="0.35">
      <c r="A18" s="2" t="s">
        <v>581</v>
      </c>
      <c r="B18" s="5">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INDEX(products!$A$1:$G$49,MATCH($D18,products!$A$1:$A$49,0),MATCH(orders!I$1,products!$A$1:$G$1,0))</f>
        <v>Ara</v>
      </c>
      <c r="J18" t="str">
        <f>INDEX(products!$A$1:$G$49,MATCH($D18,products!$A$1:$A$49,0),MATCH(orders!J$1,products!$A$1:$G$1,0))</f>
        <v>M</v>
      </c>
      <c r="K18" s="6">
        <f>INDEX(products!$A$1:$G$49,MATCH($D18,products!$A$1:$A$49,0),MATCH(orders!K$1,products!$A$1:$G$1,0))</f>
        <v>0.2</v>
      </c>
      <c r="L18" s="7">
        <f>INDEX(products!$A$1:$G$49,MATCH($D18,products!$A$1:$A$49,0),MATCH(orders!L$1,products!$A$1:$G$1,0))</f>
        <v>3.375</v>
      </c>
      <c r="M18" s="7">
        <f t="shared" si="0"/>
        <v>20.25</v>
      </c>
      <c r="N18" t="str">
        <f t="shared" si="1"/>
        <v>Arabica</v>
      </c>
      <c r="O18" t="str">
        <f t="shared" si="2"/>
        <v>Medium</v>
      </c>
      <c r="P18" t="str">
        <f>_xlfn.XLOOKUP(Orders[[#This Row],[Customer ID]],customers!$A$1:$A$1001,customers!$I$1:$I$1001,,0)</f>
        <v>No</v>
      </c>
    </row>
    <row r="19" spans="1:16" x14ac:dyDescent="0.35">
      <c r="A19" s="2" t="s">
        <v>587</v>
      </c>
      <c r="B19" s="5">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INDEX(products!$A$1:$G$49,MATCH($D19,products!$A$1:$A$49,0),MATCH(orders!I$1,products!$A$1:$G$1,0))</f>
        <v>Ara</v>
      </c>
      <c r="J19" t="str">
        <f>INDEX(products!$A$1:$G$49,MATCH($D19,products!$A$1:$A$49,0),MATCH(orders!J$1,products!$A$1:$G$1,0))</f>
        <v>L</v>
      </c>
      <c r="K19" s="6">
        <f>INDEX(products!$A$1:$G$49,MATCH($D19,products!$A$1:$A$49,0),MATCH(orders!K$1,products!$A$1:$G$1,0))</f>
        <v>1</v>
      </c>
      <c r="L19" s="7">
        <f>INDEX(products!$A$1:$G$49,MATCH($D19,products!$A$1:$A$49,0),MATCH(orders!L$1,products!$A$1:$G$1,0))</f>
        <v>12.95</v>
      </c>
      <c r="M19" s="7">
        <f t="shared" si="0"/>
        <v>77.699999999999989</v>
      </c>
      <c r="N19" t="str">
        <f t="shared" si="1"/>
        <v>Arabica</v>
      </c>
      <c r="O19" t="str">
        <f t="shared" si="2"/>
        <v>Light</v>
      </c>
      <c r="P19" t="str">
        <f>_xlfn.XLOOKUP(Orders[[#This Row],[Customer ID]],customers!$A$1:$A$1001,customers!$I$1:$I$1001,,0)</f>
        <v>No</v>
      </c>
    </row>
    <row r="20" spans="1:16" x14ac:dyDescent="0.35">
      <c r="A20" s="2" t="s">
        <v>593</v>
      </c>
      <c r="B20" s="5">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INDEX(products!$A$1:$G$49,MATCH($D20,products!$A$1:$A$49,0),MATCH(orders!I$1,products!$A$1:$G$1,0))</f>
        <v>Rob</v>
      </c>
      <c r="J20" t="str">
        <f>INDEX(products!$A$1:$G$49,MATCH($D20,products!$A$1:$A$49,0),MATCH(orders!J$1,products!$A$1:$G$1,0))</f>
        <v>D</v>
      </c>
      <c r="K20" s="6">
        <f>INDEX(products!$A$1:$G$49,MATCH($D20,products!$A$1:$A$49,0),MATCH(orders!K$1,products!$A$1:$G$1,0))</f>
        <v>2.5</v>
      </c>
      <c r="L20" s="7">
        <f>INDEX(products!$A$1:$G$49,MATCH($D20,products!$A$1:$A$49,0),MATCH(orders!L$1,products!$A$1:$G$1,0))</f>
        <v>20.584999999999997</v>
      </c>
      <c r="M20" s="7">
        <f t="shared" si="0"/>
        <v>82.339999999999989</v>
      </c>
      <c r="N20" t="str">
        <f t="shared" si="1"/>
        <v>Robusta</v>
      </c>
      <c r="O20" t="str">
        <f t="shared" si="2"/>
        <v>Dark</v>
      </c>
      <c r="P20" t="str">
        <f>_xlfn.XLOOKUP(Orders[[#This Row],[Customer ID]],customers!$A$1:$A$1001,customers!$I$1:$I$1001,,0)</f>
        <v>Yes</v>
      </c>
    </row>
    <row r="21" spans="1:16" x14ac:dyDescent="0.35">
      <c r="A21" s="2" t="s">
        <v>598</v>
      </c>
      <c r="B21" s="5">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INDEX(products!$A$1:$G$49,MATCH($D21,products!$A$1:$A$49,0),MATCH(orders!I$1,products!$A$1:$G$1,0))</f>
        <v>Ara</v>
      </c>
      <c r="J21" t="str">
        <f>INDEX(products!$A$1:$G$49,MATCH($D21,products!$A$1:$A$49,0),MATCH(orders!J$1,products!$A$1:$G$1,0))</f>
        <v>M</v>
      </c>
      <c r="K21" s="6">
        <f>INDEX(products!$A$1:$G$49,MATCH($D21,products!$A$1:$A$49,0),MATCH(orders!K$1,products!$A$1:$G$1,0))</f>
        <v>0.2</v>
      </c>
      <c r="L21" s="7">
        <f>INDEX(products!$A$1:$G$49,MATCH($D21,products!$A$1:$A$49,0),MATCH(orders!L$1,products!$A$1:$G$1,0))</f>
        <v>3.375</v>
      </c>
      <c r="M21" s="7">
        <f t="shared" si="0"/>
        <v>16.875</v>
      </c>
      <c r="N21" t="str">
        <f t="shared" si="1"/>
        <v>Arabica</v>
      </c>
      <c r="O21" t="str">
        <f t="shared" si="2"/>
        <v>Medium</v>
      </c>
      <c r="P21" t="str">
        <f>_xlfn.XLOOKUP(Orders[[#This Row],[Customer ID]],customers!$A$1:$A$1001,customers!$I$1:$I$1001,,0)</f>
        <v>Yes</v>
      </c>
    </row>
    <row r="22" spans="1:16" x14ac:dyDescent="0.35">
      <c r="A22" s="2" t="s">
        <v>598</v>
      </c>
      <c r="B22" s="5">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INDEX(products!$A$1:$G$49,MATCH($D22,products!$A$1:$A$49,0),MATCH(orders!I$1,products!$A$1:$G$1,0))</f>
        <v>Exc</v>
      </c>
      <c r="J22" t="str">
        <f>INDEX(products!$A$1:$G$49,MATCH($D22,products!$A$1:$A$49,0),MATCH(orders!J$1,products!$A$1:$G$1,0))</f>
        <v>D</v>
      </c>
      <c r="K22" s="6">
        <f>INDEX(products!$A$1:$G$49,MATCH($D22,products!$A$1:$A$49,0),MATCH(orders!K$1,products!$A$1:$G$1,0))</f>
        <v>0.2</v>
      </c>
      <c r="L22" s="7">
        <f>INDEX(products!$A$1:$G$49,MATCH($D22,products!$A$1:$A$49,0),MATCH(orders!L$1,products!$A$1:$G$1,0))</f>
        <v>3.645</v>
      </c>
      <c r="M22" s="7">
        <f t="shared" si="0"/>
        <v>14.58</v>
      </c>
      <c r="N22" t="str">
        <f t="shared" si="1"/>
        <v>Excelsa</v>
      </c>
      <c r="O22" t="str">
        <f t="shared" si="2"/>
        <v>Dark</v>
      </c>
      <c r="P22" t="str">
        <f>_xlfn.XLOOKUP(Orders[[#This Row],[Customer ID]],customers!$A$1:$A$1001,customers!$I$1:$I$1001,,0)</f>
        <v>Yes</v>
      </c>
    </row>
    <row r="23" spans="1:16" x14ac:dyDescent="0.35">
      <c r="A23" s="2" t="s">
        <v>608</v>
      </c>
      <c r="B23" s="5">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INDEX(products!$A$1:$G$49,MATCH($D23,products!$A$1:$A$49,0),MATCH(orders!I$1,products!$A$1:$G$1,0))</f>
        <v>Ara</v>
      </c>
      <c r="J23" t="str">
        <f>INDEX(products!$A$1:$G$49,MATCH($D23,products!$A$1:$A$49,0),MATCH(orders!J$1,products!$A$1:$G$1,0))</f>
        <v>D</v>
      </c>
      <c r="K23" s="6">
        <f>INDEX(products!$A$1:$G$49,MATCH($D23,products!$A$1:$A$49,0),MATCH(orders!K$1,products!$A$1:$G$1,0))</f>
        <v>0.2</v>
      </c>
      <c r="L23" s="7">
        <f>INDEX(products!$A$1:$G$49,MATCH($D23,products!$A$1:$A$49,0),MATCH(orders!L$1,products!$A$1:$G$1,0))</f>
        <v>2.9849999999999999</v>
      </c>
      <c r="M23" s="7">
        <f t="shared" si="0"/>
        <v>17.91</v>
      </c>
      <c r="N23" t="str">
        <f t="shared" si="1"/>
        <v>Arabica</v>
      </c>
      <c r="O23" t="str">
        <f t="shared" si="2"/>
        <v>Dark</v>
      </c>
      <c r="P23" t="str">
        <f>_xlfn.XLOOKUP(Orders[[#This Row],[Customer ID]],customers!$A$1:$A$1001,customers!$I$1:$I$1001,,0)</f>
        <v>No</v>
      </c>
    </row>
    <row r="24" spans="1:16" x14ac:dyDescent="0.35">
      <c r="A24" s="2" t="s">
        <v>614</v>
      </c>
      <c r="B24" s="5">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INDEX(products!$A$1:$G$49,MATCH($D24,products!$A$1:$A$49,0),MATCH(orders!I$1,products!$A$1:$G$1,0))</f>
        <v>Rob</v>
      </c>
      <c r="J24" t="str">
        <f>INDEX(products!$A$1:$G$49,MATCH($D24,products!$A$1:$A$49,0),MATCH(orders!J$1,products!$A$1:$G$1,0))</f>
        <v>M</v>
      </c>
      <c r="K24" s="6">
        <f>INDEX(products!$A$1:$G$49,MATCH($D24,products!$A$1:$A$49,0),MATCH(orders!K$1,products!$A$1:$G$1,0))</f>
        <v>2.5</v>
      </c>
      <c r="L24" s="7">
        <f>INDEX(products!$A$1:$G$49,MATCH($D24,products!$A$1:$A$49,0),MATCH(orders!L$1,products!$A$1:$G$1,0))</f>
        <v>22.884999999999998</v>
      </c>
      <c r="M24" s="7">
        <f t="shared" si="0"/>
        <v>91.539999999999992</v>
      </c>
      <c r="N24" t="str">
        <f t="shared" si="1"/>
        <v>Robusta</v>
      </c>
      <c r="O24" t="str">
        <f t="shared" si="2"/>
        <v>Medium</v>
      </c>
      <c r="P24" t="str">
        <f>_xlfn.XLOOKUP(Orders[[#This Row],[Customer ID]],customers!$A$1:$A$1001,customers!$I$1:$I$1001,,0)</f>
        <v>Yes</v>
      </c>
    </row>
    <row r="25" spans="1:16" x14ac:dyDescent="0.35">
      <c r="A25" s="2" t="s">
        <v>620</v>
      </c>
      <c r="B25" s="5">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INDEX(products!$A$1:$G$49,MATCH($D25,products!$A$1:$A$49,0),MATCH(orders!I$1,products!$A$1:$G$1,0))</f>
        <v>Ara</v>
      </c>
      <c r="J25" t="str">
        <f>INDEX(products!$A$1:$G$49,MATCH($D25,products!$A$1:$A$49,0),MATCH(orders!J$1,products!$A$1:$G$1,0))</f>
        <v>D</v>
      </c>
      <c r="K25" s="6">
        <f>INDEX(products!$A$1:$G$49,MATCH($D25,products!$A$1:$A$49,0),MATCH(orders!K$1,products!$A$1:$G$1,0))</f>
        <v>0.2</v>
      </c>
      <c r="L25" s="7">
        <f>INDEX(products!$A$1:$G$49,MATCH($D25,products!$A$1:$A$49,0),MATCH(orders!L$1,products!$A$1:$G$1,0))</f>
        <v>2.9849999999999999</v>
      </c>
      <c r="M25" s="7">
        <f t="shared" si="0"/>
        <v>11.94</v>
      </c>
      <c r="N25" t="str">
        <f t="shared" si="1"/>
        <v>Arabica</v>
      </c>
      <c r="O25" t="str">
        <f t="shared" si="2"/>
        <v>Dark</v>
      </c>
      <c r="P25" t="str">
        <f>_xlfn.XLOOKUP(Orders[[#This Row],[Customer ID]],customers!$A$1:$A$1001,customers!$I$1:$I$1001,,0)</f>
        <v>Yes</v>
      </c>
    </row>
    <row r="26" spans="1:16" x14ac:dyDescent="0.35">
      <c r="A26" s="2" t="s">
        <v>626</v>
      </c>
      <c r="B26" s="5">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INDEX(products!$A$1:$G$49,MATCH($D26,products!$A$1:$A$49,0),MATCH(orders!I$1,products!$A$1:$G$1,0))</f>
        <v>Ara</v>
      </c>
      <c r="J26" t="str">
        <f>INDEX(products!$A$1:$G$49,MATCH($D26,products!$A$1:$A$49,0),MATCH(orders!J$1,products!$A$1:$G$1,0))</f>
        <v>M</v>
      </c>
      <c r="K26" s="6">
        <f>INDEX(products!$A$1:$G$49,MATCH($D26,products!$A$1:$A$49,0),MATCH(orders!K$1,products!$A$1:$G$1,0))</f>
        <v>1</v>
      </c>
      <c r="L26" s="7">
        <f>INDEX(products!$A$1:$G$49,MATCH($D26,products!$A$1:$A$49,0),MATCH(orders!L$1,products!$A$1:$G$1,0))</f>
        <v>11.25</v>
      </c>
      <c r="M26" s="7">
        <f t="shared" si="0"/>
        <v>11.25</v>
      </c>
      <c r="N26" t="str">
        <f t="shared" si="1"/>
        <v>Arabica</v>
      </c>
      <c r="O26" t="str">
        <f t="shared" si="2"/>
        <v>Medium</v>
      </c>
      <c r="P26" t="str">
        <f>_xlfn.XLOOKUP(Orders[[#This Row],[Customer ID]],customers!$A$1:$A$1001,customers!$I$1:$I$1001,,0)</f>
        <v>No</v>
      </c>
    </row>
    <row r="27" spans="1:16" x14ac:dyDescent="0.35">
      <c r="A27" s="2" t="s">
        <v>632</v>
      </c>
      <c r="B27" s="5">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INDEX(products!$A$1:$G$49,MATCH($D27,products!$A$1:$A$49,0),MATCH(orders!I$1,products!$A$1:$G$1,0))</f>
        <v>Exc</v>
      </c>
      <c r="J27" t="str">
        <f>INDEX(products!$A$1:$G$49,MATCH($D27,products!$A$1:$A$49,0),MATCH(orders!J$1,products!$A$1:$G$1,0))</f>
        <v>M</v>
      </c>
      <c r="K27" s="6">
        <f>INDEX(products!$A$1:$G$49,MATCH($D27,products!$A$1:$A$49,0),MATCH(orders!K$1,products!$A$1:$G$1,0))</f>
        <v>0.2</v>
      </c>
      <c r="L27" s="7">
        <f>INDEX(products!$A$1:$G$49,MATCH($D27,products!$A$1:$A$49,0),MATCH(orders!L$1,products!$A$1:$G$1,0))</f>
        <v>4.125</v>
      </c>
      <c r="M27" s="7">
        <f t="shared" si="0"/>
        <v>12.375</v>
      </c>
      <c r="N27" t="str">
        <f t="shared" si="1"/>
        <v>Excelsa</v>
      </c>
      <c r="O27" t="str">
        <f t="shared" si="2"/>
        <v>Medium</v>
      </c>
      <c r="P27" t="str">
        <f>_xlfn.XLOOKUP(Orders[[#This Row],[Customer ID]],customers!$A$1:$A$1001,customers!$I$1:$I$1001,,0)</f>
        <v>Yes</v>
      </c>
    </row>
    <row r="28" spans="1:16" x14ac:dyDescent="0.35">
      <c r="A28" s="2" t="s">
        <v>637</v>
      </c>
      <c r="B28" s="5">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INDEX(products!$A$1:$G$49,MATCH($D28,products!$A$1:$A$49,0),MATCH(orders!I$1,products!$A$1:$G$1,0))</f>
        <v>Ara</v>
      </c>
      <c r="J28" t="str">
        <f>INDEX(products!$A$1:$G$49,MATCH($D28,products!$A$1:$A$49,0),MATCH(orders!J$1,products!$A$1:$G$1,0))</f>
        <v>M</v>
      </c>
      <c r="K28" s="6">
        <f>INDEX(products!$A$1:$G$49,MATCH($D28,products!$A$1:$A$49,0),MATCH(orders!K$1,products!$A$1:$G$1,0))</f>
        <v>0.5</v>
      </c>
      <c r="L28" s="7">
        <f>INDEX(products!$A$1:$G$49,MATCH($D28,products!$A$1:$A$49,0),MATCH(orders!L$1,products!$A$1:$G$1,0))</f>
        <v>6.75</v>
      </c>
      <c r="M28" s="7">
        <f t="shared" si="0"/>
        <v>27</v>
      </c>
      <c r="N28" t="str">
        <f t="shared" si="1"/>
        <v>Arabica</v>
      </c>
      <c r="O28" t="str">
        <f t="shared" si="2"/>
        <v>Medium</v>
      </c>
      <c r="P28" t="str">
        <f>_xlfn.XLOOKUP(Orders[[#This Row],[Customer ID]],customers!$A$1:$A$1001,customers!$I$1:$I$1001,,0)</f>
        <v>Yes</v>
      </c>
    </row>
    <row r="29" spans="1:16" x14ac:dyDescent="0.35">
      <c r="A29" s="2" t="s">
        <v>643</v>
      </c>
      <c r="B29" s="5">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INDEX(products!$A$1:$G$49,MATCH($D29,products!$A$1:$A$49,0),MATCH(orders!I$1,products!$A$1:$G$1,0))</f>
        <v>Ara</v>
      </c>
      <c r="J29" t="str">
        <f>INDEX(products!$A$1:$G$49,MATCH($D29,products!$A$1:$A$49,0),MATCH(orders!J$1,products!$A$1:$G$1,0))</f>
        <v>M</v>
      </c>
      <c r="K29" s="6">
        <f>INDEX(products!$A$1:$G$49,MATCH($D29,products!$A$1:$A$49,0),MATCH(orders!K$1,products!$A$1:$G$1,0))</f>
        <v>0.2</v>
      </c>
      <c r="L29" s="7">
        <f>INDEX(products!$A$1:$G$49,MATCH($D29,products!$A$1:$A$49,0),MATCH(orders!L$1,products!$A$1:$G$1,0))</f>
        <v>3.375</v>
      </c>
      <c r="M29" s="7">
        <f t="shared" si="0"/>
        <v>16.875</v>
      </c>
      <c r="N29" t="str">
        <f t="shared" si="1"/>
        <v>Arabica</v>
      </c>
      <c r="O29" t="str">
        <f t="shared" si="2"/>
        <v>Medium</v>
      </c>
      <c r="P29" t="str">
        <f>_xlfn.XLOOKUP(Orders[[#This Row],[Customer ID]],customers!$A$1:$A$1001,customers!$I$1:$I$1001,,0)</f>
        <v>No</v>
      </c>
    </row>
    <row r="30" spans="1:16" x14ac:dyDescent="0.35">
      <c r="A30" s="2" t="s">
        <v>649</v>
      </c>
      <c r="B30" s="5">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INDEX(products!$A$1:$G$49,MATCH($D30,products!$A$1:$A$49,0),MATCH(orders!I$1,products!$A$1:$G$1,0))</f>
        <v>Ara</v>
      </c>
      <c r="J30" t="str">
        <f>INDEX(products!$A$1:$G$49,MATCH($D30,products!$A$1:$A$49,0),MATCH(orders!J$1,products!$A$1:$G$1,0))</f>
        <v>D</v>
      </c>
      <c r="K30" s="6">
        <f>INDEX(products!$A$1:$G$49,MATCH($D30,products!$A$1:$A$49,0),MATCH(orders!K$1,products!$A$1:$G$1,0))</f>
        <v>0.5</v>
      </c>
      <c r="L30" s="7">
        <f>INDEX(products!$A$1:$G$49,MATCH($D30,products!$A$1:$A$49,0),MATCH(orders!L$1,products!$A$1:$G$1,0))</f>
        <v>5.97</v>
      </c>
      <c r="M30" s="7">
        <f t="shared" si="0"/>
        <v>17.91</v>
      </c>
      <c r="N30" t="str">
        <f t="shared" si="1"/>
        <v>Arabica</v>
      </c>
      <c r="O30" t="str">
        <f t="shared" si="2"/>
        <v>Dark</v>
      </c>
      <c r="P30" t="str">
        <f>_xlfn.XLOOKUP(Orders[[#This Row],[Customer ID]],customers!$A$1:$A$1001,customers!$I$1:$I$1001,,0)</f>
        <v>No</v>
      </c>
    </row>
    <row r="31" spans="1:16" x14ac:dyDescent="0.35">
      <c r="A31" s="2" t="s">
        <v>655</v>
      </c>
      <c r="B31" s="5">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INDEX(products!$A$1:$G$49,MATCH($D31,products!$A$1:$A$49,0),MATCH(orders!I$1,products!$A$1:$G$1,0))</f>
        <v>Ara</v>
      </c>
      <c r="J31" t="str">
        <f>INDEX(products!$A$1:$G$49,MATCH($D31,products!$A$1:$A$49,0),MATCH(orders!J$1,products!$A$1:$G$1,0))</f>
        <v>D</v>
      </c>
      <c r="K31" s="6">
        <f>INDEX(products!$A$1:$G$49,MATCH($D31,products!$A$1:$A$49,0),MATCH(orders!K$1,products!$A$1:$G$1,0))</f>
        <v>1</v>
      </c>
      <c r="L31" s="7">
        <f>INDEX(products!$A$1:$G$49,MATCH($D31,products!$A$1:$A$49,0),MATCH(orders!L$1,products!$A$1:$G$1,0))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35">
      <c r="A32" s="2" t="s">
        <v>661</v>
      </c>
      <c r="B32" s="5">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INDEX(products!$A$1:$G$49,MATCH($D32,products!$A$1:$A$49,0),MATCH(orders!I$1,products!$A$1:$G$1,0))</f>
        <v>Lib</v>
      </c>
      <c r="J32" t="str">
        <f>INDEX(products!$A$1:$G$49,MATCH($D32,products!$A$1:$A$49,0),MATCH(orders!J$1,products!$A$1:$G$1,0))</f>
        <v>M</v>
      </c>
      <c r="K32" s="6">
        <f>INDEX(products!$A$1:$G$49,MATCH($D32,products!$A$1:$A$49,0),MATCH(orders!K$1,products!$A$1:$G$1,0))</f>
        <v>0.2</v>
      </c>
      <c r="L32" s="7">
        <f>INDEX(products!$A$1:$G$49,MATCH($D32,products!$A$1:$A$49,0),MATCH(orders!L$1,products!$A$1:$G$1,0))</f>
        <v>4.3650000000000002</v>
      </c>
      <c r="M32" s="7">
        <f t="shared" si="0"/>
        <v>21.825000000000003</v>
      </c>
      <c r="N32" t="str">
        <f t="shared" si="1"/>
        <v>Liberica</v>
      </c>
      <c r="O32" t="str">
        <f t="shared" si="2"/>
        <v>Medium</v>
      </c>
      <c r="P32" t="str">
        <f>_xlfn.XLOOKUP(Orders[[#This Row],[Customer ID]],customers!$A$1:$A$1001,customers!$I$1:$I$1001,,0)</f>
        <v>No</v>
      </c>
    </row>
    <row r="33" spans="1:16" x14ac:dyDescent="0.35">
      <c r="A33" s="2" t="s">
        <v>661</v>
      </c>
      <c r="B33" s="5">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INDEX(products!$A$1:$G$49,MATCH($D33,products!$A$1:$A$49,0),MATCH(orders!I$1,products!$A$1:$G$1,0))</f>
        <v>Ara</v>
      </c>
      <c r="J33" t="str">
        <f>INDEX(products!$A$1:$G$49,MATCH($D33,products!$A$1:$A$49,0),MATCH(orders!J$1,products!$A$1:$G$1,0))</f>
        <v>D</v>
      </c>
      <c r="K33" s="6">
        <f>INDEX(products!$A$1:$G$49,MATCH($D33,products!$A$1:$A$49,0),MATCH(orders!K$1,products!$A$1:$G$1,0))</f>
        <v>0.5</v>
      </c>
      <c r="L33" s="7">
        <f>INDEX(products!$A$1:$G$49,MATCH($D33,products!$A$1:$A$49,0),MATCH(orders!L$1,products!$A$1:$G$1,0))</f>
        <v>5.97</v>
      </c>
      <c r="M33" s="7">
        <f t="shared" si="0"/>
        <v>35.82</v>
      </c>
      <c r="N33" t="str">
        <f t="shared" si="1"/>
        <v>Arabica</v>
      </c>
      <c r="O33" t="str">
        <f t="shared" si="2"/>
        <v>Dark</v>
      </c>
      <c r="P33" t="str">
        <f>_xlfn.XLOOKUP(Orders[[#This Row],[Customer ID]],customers!$A$1:$A$1001,customers!$I$1:$I$1001,,0)</f>
        <v>No</v>
      </c>
    </row>
    <row r="34" spans="1:16" x14ac:dyDescent="0.35">
      <c r="A34" s="2" t="s">
        <v>661</v>
      </c>
      <c r="B34" s="5">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INDEX(products!$A$1:$G$49,MATCH($D34,products!$A$1:$A$49,0),MATCH(orders!I$1,products!$A$1:$G$1,0))</f>
        <v>Lib</v>
      </c>
      <c r="J34" t="str">
        <f>INDEX(products!$A$1:$G$49,MATCH($D34,products!$A$1:$A$49,0),MATCH(orders!J$1,products!$A$1:$G$1,0))</f>
        <v>M</v>
      </c>
      <c r="K34" s="6">
        <f>INDEX(products!$A$1:$G$49,MATCH($D34,products!$A$1:$A$49,0),MATCH(orders!K$1,products!$A$1:$G$1,0))</f>
        <v>0.5</v>
      </c>
      <c r="L34" s="7">
        <f>INDEX(products!$A$1:$G$49,MATCH($D34,products!$A$1:$A$49,0),MATCH(orders!L$1,products!$A$1:$G$1,0))</f>
        <v>8.73</v>
      </c>
      <c r="M34" s="7">
        <f t="shared" si="0"/>
        <v>52.38</v>
      </c>
      <c r="N34" t="str">
        <f t="shared" si="1"/>
        <v>Liberica</v>
      </c>
      <c r="O34" t="str">
        <f t="shared" si="2"/>
        <v>Medium</v>
      </c>
      <c r="P34" t="str">
        <f>_xlfn.XLOOKUP(Orders[[#This Row],[Customer ID]],customers!$A$1:$A$1001,customers!$I$1:$I$1001,,0)</f>
        <v>No</v>
      </c>
    </row>
    <row r="35" spans="1:16" x14ac:dyDescent="0.35">
      <c r="A35" s="2" t="s">
        <v>676</v>
      </c>
      <c r="B35" s="5">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INDEX(products!$A$1:$G$49,MATCH($D35,products!$A$1:$A$49,0),MATCH(orders!I$1,products!$A$1:$G$1,0))</f>
        <v>Lib</v>
      </c>
      <c r="J35" t="str">
        <f>INDEX(products!$A$1:$G$49,MATCH($D35,products!$A$1:$A$49,0),MATCH(orders!J$1,products!$A$1:$G$1,0))</f>
        <v>L</v>
      </c>
      <c r="K35" s="6">
        <f>INDEX(products!$A$1:$G$49,MATCH($D35,products!$A$1:$A$49,0),MATCH(orders!K$1,products!$A$1:$G$1,0))</f>
        <v>0.2</v>
      </c>
      <c r="L35" s="7">
        <f>INDEX(products!$A$1:$G$49,MATCH($D35,products!$A$1:$A$49,0),MATCH(orders!L$1,products!$A$1:$G$1,0))</f>
        <v>4.7549999999999999</v>
      </c>
      <c r="M35" s="7">
        <f t="shared" si="0"/>
        <v>23.774999999999999</v>
      </c>
      <c r="N35" t="str">
        <f t="shared" si="1"/>
        <v>Liberica</v>
      </c>
      <c r="O35" t="str">
        <f t="shared" si="2"/>
        <v>Light</v>
      </c>
      <c r="P35" t="str">
        <f>_xlfn.XLOOKUP(Orders[[#This Row],[Customer ID]],customers!$A$1:$A$1001,customers!$I$1:$I$1001,,0)</f>
        <v>No</v>
      </c>
    </row>
    <row r="36" spans="1:16" x14ac:dyDescent="0.35">
      <c r="A36" s="2" t="s">
        <v>681</v>
      </c>
      <c r="B36" s="5">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INDEX(products!$A$1:$G$49,MATCH($D36,products!$A$1:$A$49,0),MATCH(orders!I$1,products!$A$1:$G$1,0))</f>
        <v>Lib</v>
      </c>
      <c r="J36" t="str">
        <f>INDEX(products!$A$1:$G$49,MATCH($D36,products!$A$1:$A$49,0),MATCH(orders!J$1,products!$A$1:$G$1,0))</f>
        <v>L</v>
      </c>
      <c r="K36" s="6">
        <f>INDEX(products!$A$1:$G$49,MATCH($D36,products!$A$1:$A$49,0),MATCH(orders!K$1,products!$A$1:$G$1,0))</f>
        <v>0.5</v>
      </c>
      <c r="L36" s="7">
        <f>INDEX(products!$A$1:$G$49,MATCH($D36,products!$A$1:$A$49,0),MATCH(orders!L$1,products!$A$1:$G$1,0))</f>
        <v>9.51</v>
      </c>
      <c r="M36" s="7">
        <f t="shared" si="0"/>
        <v>57.06</v>
      </c>
      <c r="N36" t="str">
        <f t="shared" si="1"/>
        <v>Liberica</v>
      </c>
      <c r="O36" t="str">
        <f t="shared" si="2"/>
        <v>Light</v>
      </c>
      <c r="P36" t="str">
        <f>_xlfn.XLOOKUP(Orders[[#This Row],[Customer ID]],customers!$A$1:$A$1001,customers!$I$1:$I$1001,,0)</f>
        <v>Yes</v>
      </c>
    </row>
    <row r="37" spans="1:16" x14ac:dyDescent="0.35">
      <c r="A37" s="2" t="s">
        <v>687</v>
      </c>
      <c r="B37" s="5">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INDEX(products!$A$1:$G$49,MATCH($D37,products!$A$1:$A$49,0),MATCH(orders!I$1,products!$A$1:$G$1,0))</f>
        <v>Ara</v>
      </c>
      <c r="J37" t="str">
        <f>INDEX(products!$A$1:$G$49,MATCH($D37,products!$A$1:$A$49,0),MATCH(orders!J$1,products!$A$1:$G$1,0))</f>
        <v>D</v>
      </c>
      <c r="K37" s="6">
        <f>INDEX(products!$A$1:$G$49,MATCH($D37,products!$A$1:$A$49,0),MATCH(orders!K$1,products!$A$1:$G$1,0))</f>
        <v>0.5</v>
      </c>
      <c r="L37" s="7">
        <f>INDEX(products!$A$1:$G$49,MATCH($D37,products!$A$1:$A$49,0),MATCH(orders!L$1,products!$A$1:$G$1,0))</f>
        <v>5.97</v>
      </c>
      <c r="M37" s="7">
        <f t="shared" si="0"/>
        <v>35.82</v>
      </c>
      <c r="N37" t="str">
        <f t="shared" si="1"/>
        <v>Arabica</v>
      </c>
      <c r="O37" t="str">
        <f t="shared" si="2"/>
        <v>Dark</v>
      </c>
      <c r="P37" t="str">
        <f>_xlfn.XLOOKUP(Orders[[#This Row],[Customer ID]],customers!$A$1:$A$1001,customers!$I$1:$I$1001,,0)</f>
        <v>No</v>
      </c>
    </row>
    <row r="38" spans="1:16" x14ac:dyDescent="0.35">
      <c r="A38" s="2" t="s">
        <v>693</v>
      </c>
      <c r="B38" s="5">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INDEX(products!$A$1:$G$49,MATCH($D38,products!$A$1:$A$49,0),MATCH(orders!I$1,products!$A$1:$G$1,0))</f>
        <v>Lib</v>
      </c>
      <c r="J38" t="str">
        <f>INDEX(products!$A$1:$G$49,MATCH($D38,products!$A$1:$A$49,0),MATCH(orders!J$1,products!$A$1:$G$1,0))</f>
        <v>M</v>
      </c>
      <c r="K38" s="6">
        <f>INDEX(products!$A$1:$G$49,MATCH($D38,products!$A$1:$A$49,0),MATCH(orders!K$1,products!$A$1:$G$1,0))</f>
        <v>0.2</v>
      </c>
      <c r="L38" s="7">
        <f>INDEX(products!$A$1:$G$49,MATCH($D38,products!$A$1:$A$49,0),MATCH(orders!L$1,products!$A$1:$G$1,0))</f>
        <v>4.3650000000000002</v>
      </c>
      <c r="M38" s="7">
        <f t="shared" si="0"/>
        <v>8.73</v>
      </c>
      <c r="N38" t="str">
        <f t="shared" si="1"/>
        <v>Liberica</v>
      </c>
      <c r="O38" t="str">
        <f t="shared" si="2"/>
        <v>Medium</v>
      </c>
      <c r="P38" t="str">
        <f>_xlfn.XLOOKUP(Orders[[#This Row],[Customer ID]],customers!$A$1:$A$1001,customers!$I$1:$I$1001,,0)</f>
        <v>No</v>
      </c>
    </row>
    <row r="39" spans="1:16" x14ac:dyDescent="0.35">
      <c r="A39" s="2" t="s">
        <v>699</v>
      </c>
      <c r="B39" s="5">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INDEX(products!$A$1:$G$49,MATCH($D39,products!$A$1:$A$49,0),MATCH(orders!I$1,products!$A$1:$G$1,0))</f>
        <v>Lib</v>
      </c>
      <c r="J39" t="str">
        <f>INDEX(products!$A$1:$G$49,MATCH($D39,products!$A$1:$A$49,0),MATCH(orders!J$1,products!$A$1:$G$1,0))</f>
        <v>L</v>
      </c>
      <c r="K39" s="6">
        <f>INDEX(products!$A$1:$G$49,MATCH($D39,products!$A$1:$A$49,0),MATCH(orders!K$1,products!$A$1:$G$1,0))</f>
        <v>0.5</v>
      </c>
      <c r="L39" s="7">
        <f>INDEX(products!$A$1:$G$49,MATCH($D39,products!$A$1:$A$49,0),MATCH(orders!L$1,products!$A$1:$G$1,0))</f>
        <v>9.51</v>
      </c>
      <c r="M39" s="7">
        <f t="shared" si="0"/>
        <v>28.53</v>
      </c>
      <c r="N39" t="str">
        <f t="shared" si="1"/>
        <v>Liberica</v>
      </c>
      <c r="O39" t="str">
        <f t="shared" si="2"/>
        <v>Light</v>
      </c>
      <c r="P39" t="str">
        <f>_xlfn.XLOOKUP(Orders[[#This Row],[Customer ID]],customers!$A$1:$A$1001,customers!$I$1:$I$1001,,0)</f>
        <v>No</v>
      </c>
    </row>
    <row r="40" spans="1:16" x14ac:dyDescent="0.35">
      <c r="A40" s="2" t="s">
        <v>705</v>
      </c>
      <c r="B40" s="5">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INDEX(products!$A$1:$G$49,MATCH($D40,products!$A$1:$A$49,0),MATCH(orders!I$1,products!$A$1:$G$1,0))</f>
        <v>Rob</v>
      </c>
      <c r="J40" t="str">
        <f>INDEX(products!$A$1:$G$49,MATCH($D40,products!$A$1:$A$49,0),MATCH(orders!J$1,products!$A$1:$G$1,0))</f>
        <v>M</v>
      </c>
      <c r="K40" s="6">
        <f>INDEX(products!$A$1:$G$49,MATCH($D40,products!$A$1:$A$49,0),MATCH(orders!K$1,products!$A$1:$G$1,0))</f>
        <v>2.5</v>
      </c>
      <c r="L40" s="7">
        <f>INDEX(products!$A$1:$G$49,MATCH($D40,products!$A$1:$A$49,0),MATCH(orders!L$1,products!$A$1:$G$1,0))</f>
        <v>22.884999999999998</v>
      </c>
      <c r="M40" s="7">
        <f t="shared" si="0"/>
        <v>114.42499999999998</v>
      </c>
      <c r="N40" t="str">
        <f t="shared" si="1"/>
        <v>Robusta</v>
      </c>
      <c r="O40" t="str">
        <f t="shared" si="2"/>
        <v>Medium</v>
      </c>
      <c r="P40" t="str">
        <f>_xlfn.XLOOKUP(Orders[[#This Row],[Customer ID]],customers!$A$1:$A$1001,customers!$I$1:$I$1001,,0)</f>
        <v>No</v>
      </c>
    </row>
    <row r="41" spans="1:16" x14ac:dyDescent="0.35">
      <c r="A41" s="2" t="s">
        <v>711</v>
      </c>
      <c r="B41" s="5">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INDEX(products!$A$1:$G$49,MATCH($D41,products!$A$1:$A$49,0),MATCH(orders!I$1,products!$A$1:$G$1,0))</f>
        <v>Rob</v>
      </c>
      <c r="J41" t="str">
        <f>INDEX(products!$A$1:$G$49,MATCH($D41,products!$A$1:$A$49,0),MATCH(orders!J$1,products!$A$1:$G$1,0))</f>
        <v>M</v>
      </c>
      <c r="K41" s="6">
        <f>INDEX(products!$A$1:$G$49,MATCH($D41,products!$A$1:$A$49,0),MATCH(orders!K$1,products!$A$1:$G$1,0))</f>
        <v>1</v>
      </c>
      <c r="L41" s="7">
        <f>INDEX(products!$A$1:$G$49,MATCH($D41,products!$A$1:$A$49,0),MATCH(orders!L$1,products!$A$1:$G$1,0))</f>
        <v>9.9499999999999993</v>
      </c>
      <c r="M41" s="7">
        <f t="shared" si="0"/>
        <v>59.699999999999996</v>
      </c>
      <c r="N41" t="str">
        <f t="shared" si="1"/>
        <v>Robusta</v>
      </c>
      <c r="O41" t="str">
        <f t="shared" si="2"/>
        <v>Medium</v>
      </c>
      <c r="P41" t="str">
        <f>_xlfn.XLOOKUP(Orders[[#This Row],[Customer ID]],customers!$A$1:$A$1001,customers!$I$1:$I$1001,,0)</f>
        <v>Yes</v>
      </c>
    </row>
    <row r="42" spans="1:16" x14ac:dyDescent="0.35">
      <c r="A42" s="2" t="s">
        <v>715</v>
      </c>
      <c r="B42" s="5">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INDEX(products!$A$1:$G$49,MATCH($D42,products!$A$1:$A$49,0),MATCH(orders!I$1,products!$A$1:$G$1,0))</f>
        <v>Lib</v>
      </c>
      <c r="J42" t="str">
        <f>INDEX(products!$A$1:$G$49,MATCH($D42,products!$A$1:$A$49,0),MATCH(orders!J$1,products!$A$1:$G$1,0))</f>
        <v>M</v>
      </c>
      <c r="K42" s="6">
        <f>INDEX(products!$A$1:$G$49,MATCH($D42,products!$A$1:$A$49,0),MATCH(orders!K$1,products!$A$1:$G$1,0))</f>
        <v>1</v>
      </c>
      <c r="L42" s="7">
        <f>INDEX(products!$A$1:$G$49,MATCH($D42,products!$A$1:$A$49,0),MATCH(orders!L$1,products!$A$1:$G$1,0))</f>
        <v>14.55</v>
      </c>
      <c r="M42" s="7">
        <f t="shared" si="0"/>
        <v>43.650000000000006</v>
      </c>
      <c r="N42" t="str">
        <f t="shared" si="1"/>
        <v>Liberica</v>
      </c>
      <c r="O42" t="str">
        <f t="shared" si="2"/>
        <v>Medium</v>
      </c>
      <c r="P42" t="str">
        <f>_xlfn.XLOOKUP(Orders[[#This Row],[Customer ID]],customers!$A$1:$A$1001,customers!$I$1:$I$1001,,0)</f>
        <v>No</v>
      </c>
    </row>
    <row r="43" spans="1:16" x14ac:dyDescent="0.35">
      <c r="A43" s="2" t="s">
        <v>720</v>
      </c>
      <c r="B43" s="5">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INDEX(products!$A$1:$G$49,MATCH($D43,products!$A$1:$A$49,0),MATCH(orders!I$1,products!$A$1:$G$1,0))</f>
        <v>Exc</v>
      </c>
      <c r="J43" t="str">
        <f>INDEX(products!$A$1:$G$49,MATCH($D43,products!$A$1:$A$49,0),MATCH(orders!J$1,products!$A$1:$G$1,0))</f>
        <v>D</v>
      </c>
      <c r="K43" s="6">
        <f>INDEX(products!$A$1:$G$49,MATCH($D43,products!$A$1:$A$49,0),MATCH(orders!K$1,products!$A$1:$G$1,0))</f>
        <v>0.2</v>
      </c>
      <c r="L43" s="7">
        <f>INDEX(products!$A$1:$G$49,MATCH($D43,products!$A$1:$A$49,0),MATCH(orders!L$1,products!$A$1:$G$1,0))</f>
        <v>3.645</v>
      </c>
      <c r="M43" s="7">
        <f t="shared" si="0"/>
        <v>7.29</v>
      </c>
      <c r="N43" t="str">
        <f t="shared" si="1"/>
        <v>Excelsa</v>
      </c>
      <c r="O43" t="str">
        <f t="shared" si="2"/>
        <v>Dark</v>
      </c>
      <c r="P43" t="str">
        <f>_xlfn.XLOOKUP(Orders[[#This Row],[Customer ID]],customers!$A$1:$A$1001,customers!$I$1:$I$1001,,0)</f>
        <v>Yes</v>
      </c>
    </row>
    <row r="44" spans="1:16" x14ac:dyDescent="0.35">
      <c r="A44" s="2" t="s">
        <v>726</v>
      </c>
      <c r="B44" s="5">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INDEX(products!$A$1:$G$49,MATCH($D44,products!$A$1:$A$49,0),MATCH(orders!I$1,products!$A$1:$G$1,0))</f>
        <v>Rob</v>
      </c>
      <c r="J44" t="str">
        <f>INDEX(products!$A$1:$G$49,MATCH($D44,products!$A$1:$A$49,0),MATCH(orders!J$1,products!$A$1:$G$1,0))</f>
        <v>D</v>
      </c>
      <c r="K44" s="6">
        <f>INDEX(products!$A$1:$G$49,MATCH($D44,products!$A$1:$A$49,0),MATCH(orders!K$1,products!$A$1:$G$1,0))</f>
        <v>0.2</v>
      </c>
      <c r="L44" s="7">
        <f>INDEX(products!$A$1:$G$49,MATCH($D44,products!$A$1:$A$49,0),MATCH(orders!L$1,products!$A$1:$G$1,0))</f>
        <v>2.6849999999999996</v>
      </c>
      <c r="M44" s="7">
        <f t="shared" si="0"/>
        <v>8.0549999999999997</v>
      </c>
      <c r="N44" t="str">
        <f t="shared" si="1"/>
        <v>Robusta</v>
      </c>
      <c r="O44" t="str">
        <f t="shared" si="2"/>
        <v>Dark</v>
      </c>
      <c r="P44" t="str">
        <f>_xlfn.XLOOKUP(Orders[[#This Row],[Customer ID]],customers!$A$1:$A$1001,customers!$I$1:$I$1001,,0)</f>
        <v>Yes</v>
      </c>
    </row>
    <row r="45" spans="1:16" x14ac:dyDescent="0.35">
      <c r="A45" s="2" t="s">
        <v>733</v>
      </c>
      <c r="B45" s="5">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INDEX(products!$A$1:$G$49,MATCH($D45,products!$A$1:$A$49,0),MATCH(orders!I$1,products!$A$1:$G$1,0))</f>
        <v>Lib</v>
      </c>
      <c r="J45" t="str">
        <f>INDEX(products!$A$1:$G$49,MATCH($D45,products!$A$1:$A$49,0),MATCH(orders!J$1,products!$A$1:$G$1,0))</f>
        <v>L</v>
      </c>
      <c r="K45" s="6">
        <f>INDEX(products!$A$1:$G$49,MATCH($D45,products!$A$1:$A$49,0),MATCH(orders!K$1,products!$A$1:$G$1,0))</f>
        <v>2.5</v>
      </c>
      <c r="L45" s="7">
        <f>INDEX(products!$A$1:$G$49,MATCH($D45,products!$A$1:$A$49,0),MATCH(orders!L$1,products!$A$1:$G$1,0))</f>
        <v>36.454999999999998</v>
      </c>
      <c r="M45" s="7">
        <f t="shared" si="0"/>
        <v>72.91</v>
      </c>
      <c r="N45" t="str">
        <f t="shared" si="1"/>
        <v>Liberica</v>
      </c>
      <c r="O45" t="str">
        <f t="shared" si="2"/>
        <v>Light</v>
      </c>
      <c r="P45" t="str">
        <f>_xlfn.XLOOKUP(Orders[[#This Row],[Customer ID]],customers!$A$1:$A$1001,customers!$I$1:$I$1001,,0)</f>
        <v>No</v>
      </c>
    </row>
    <row r="46" spans="1:16" x14ac:dyDescent="0.35">
      <c r="A46" s="2" t="s">
        <v>738</v>
      </c>
      <c r="B46" s="5">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INDEX(products!$A$1:$G$49,MATCH($D46,products!$A$1:$A$49,0),MATCH(orders!I$1,products!$A$1:$G$1,0))</f>
        <v>Exc</v>
      </c>
      <c r="J46" t="str">
        <f>INDEX(products!$A$1:$G$49,MATCH($D46,products!$A$1:$A$49,0),MATCH(orders!J$1,products!$A$1:$G$1,0))</f>
        <v>M</v>
      </c>
      <c r="K46" s="6">
        <f>INDEX(products!$A$1:$G$49,MATCH($D46,products!$A$1:$A$49,0),MATCH(orders!K$1,products!$A$1:$G$1,0))</f>
        <v>0.5</v>
      </c>
      <c r="L46" s="7">
        <f>INDEX(products!$A$1:$G$49,MATCH($D46,products!$A$1:$A$49,0),MATCH(orders!L$1,products!$A$1:$G$1,0))</f>
        <v>8.25</v>
      </c>
      <c r="M46" s="7">
        <f t="shared" si="0"/>
        <v>16.5</v>
      </c>
      <c r="N46" t="str">
        <f t="shared" si="1"/>
        <v>Excelsa</v>
      </c>
      <c r="O46" t="str">
        <f t="shared" si="2"/>
        <v>Medium</v>
      </c>
      <c r="P46" t="str">
        <f>_xlfn.XLOOKUP(Orders[[#This Row],[Customer ID]],customers!$A$1:$A$1001,customers!$I$1:$I$1001,,0)</f>
        <v>Yes</v>
      </c>
    </row>
    <row r="47" spans="1:16" x14ac:dyDescent="0.35">
      <c r="A47" s="2" t="s">
        <v>744</v>
      </c>
      <c r="B47" s="5">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INDEX(products!$A$1:$G$49,MATCH($D47,products!$A$1:$A$49,0),MATCH(orders!I$1,products!$A$1:$G$1,0))</f>
        <v>Lib</v>
      </c>
      <c r="J47" t="str">
        <f>INDEX(products!$A$1:$G$49,MATCH($D47,products!$A$1:$A$49,0),MATCH(orders!J$1,products!$A$1:$G$1,0))</f>
        <v>D</v>
      </c>
      <c r="K47" s="6">
        <f>INDEX(products!$A$1:$G$49,MATCH($D47,products!$A$1:$A$49,0),MATCH(orders!K$1,products!$A$1:$G$1,0))</f>
        <v>2.5</v>
      </c>
      <c r="L47" s="7">
        <f>INDEX(products!$A$1:$G$49,MATCH($D47,products!$A$1:$A$49,0),MATCH(orders!L$1,products!$A$1:$G$1,0))</f>
        <v>29.784999999999997</v>
      </c>
      <c r="M47" s="7">
        <f t="shared" si="0"/>
        <v>178.70999999999998</v>
      </c>
      <c r="N47" t="str">
        <f t="shared" si="1"/>
        <v>Liberica</v>
      </c>
      <c r="O47" t="str">
        <f t="shared" si="2"/>
        <v>Dark</v>
      </c>
      <c r="P47" t="str">
        <f>_xlfn.XLOOKUP(Orders[[#This Row],[Customer ID]],customers!$A$1:$A$1001,customers!$I$1:$I$1001,,0)</f>
        <v>No</v>
      </c>
    </row>
    <row r="48" spans="1:16" x14ac:dyDescent="0.35">
      <c r="A48" s="2" t="s">
        <v>750</v>
      </c>
      <c r="B48" s="5">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INDEX(products!$A$1:$G$49,MATCH($D48,products!$A$1:$A$49,0),MATCH(orders!I$1,products!$A$1:$G$1,0))</f>
        <v>Exc</v>
      </c>
      <c r="J48" t="str">
        <f>INDEX(products!$A$1:$G$49,MATCH($D48,products!$A$1:$A$49,0),MATCH(orders!J$1,products!$A$1:$G$1,0))</f>
        <v>M</v>
      </c>
      <c r="K48" s="6">
        <f>INDEX(products!$A$1:$G$49,MATCH($D48,products!$A$1:$A$49,0),MATCH(orders!K$1,products!$A$1:$G$1,0))</f>
        <v>2.5</v>
      </c>
      <c r="L48" s="7">
        <f>INDEX(products!$A$1:$G$49,MATCH($D48,products!$A$1:$A$49,0),MATCH(orders!L$1,products!$A$1:$G$1,0))</f>
        <v>31.624999999999996</v>
      </c>
      <c r="M48" s="7">
        <f t="shared" si="0"/>
        <v>63.249999999999993</v>
      </c>
      <c r="N48" t="str">
        <f t="shared" si="1"/>
        <v>Excelsa</v>
      </c>
      <c r="O48" t="str">
        <f t="shared" si="2"/>
        <v>Medium</v>
      </c>
      <c r="P48" t="str">
        <f>_xlfn.XLOOKUP(Orders[[#This Row],[Customer ID]],customers!$A$1:$A$1001,customers!$I$1:$I$1001,,0)</f>
        <v>Yes</v>
      </c>
    </row>
    <row r="49" spans="1:16" x14ac:dyDescent="0.35">
      <c r="A49" s="2" t="s">
        <v>755</v>
      </c>
      <c r="B49" s="5">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INDEX(products!$A$1:$G$49,MATCH($D49,products!$A$1:$A$49,0),MATCH(orders!I$1,products!$A$1:$G$1,0))</f>
        <v>Ara</v>
      </c>
      <c r="J49" t="str">
        <f>INDEX(products!$A$1:$G$49,MATCH($D49,products!$A$1:$A$49,0),MATCH(orders!J$1,products!$A$1:$G$1,0))</f>
        <v>L</v>
      </c>
      <c r="K49" s="6">
        <f>INDEX(products!$A$1:$G$49,MATCH($D49,products!$A$1:$A$49,0),MATCH(orders!K$1,products!$A$1:$G$1,0))</f>
        <v>0.2</v>
      </c>
      <c r="L49" s="7">
        <f>INDEX(products!$A$1:$G$49,MATCH($D49,products!$A$1:$A$49,0),MATCH(orders!L$1,products!$A$1:$G$1,0))</f>
        <v>3.8849999999999998</v>
      </c>
      <c r="M49" s="7">
        <f t="shared" si="0"/>
        <v>7.77</v>
      </c>
      <c r="N49" t="str">
        <f t="shared" si="1"/>
        <v>Arabica</v>
      </c>
      <c r="O49" t="str">
        <f t="shared" si="2"/>
        <v>Light</v>
      </c>
      <c r="P49" t="str">
        <f>_xlfn.XLOOKUP(Orders[[#This Row],[Customer ID]],customers!$A$1:$A$1001,customers!$I$1:$I$1001,,0)</f>
        <v>Yes</v>
      </c>
    </row>
    <row r="50" spans="1:16" x14ac:dyDescent="0.35">
      <c r="A50" s="2" t="s">
        <v>761</v>
      </c>
      <c r="B50" s="5">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INDEX(products!$A$1:$G$49,MATCH($D50,products!$A$1:$A$49,0),MATCH(orders!I$1,products!$A$1:$G$1,0))</f>
        <v>Ara</v>
      </c>
      <c r="J50" t="str">
        <f>INDEX(products!$A$1:$G$49,MATCH($D50,products!$A$1:$A$49,0),MATCH(orders!J$1,products!$A$1:$G$1,0))</f>
        <v>D</v>
      </c>
      <c r="K50" s="6">
        <f>INDEX(products!$A$1:$G$49,MATCH($D50,products!$A$1:$A$49,0),MATCH(orders!K$1,products!$A$1:$G$1,0))</f>
        <v>2.5</v>
      </c>
      <c r="L50" s="7">
        <f>INDEX(products!$A$1:$G$49,MATCH($D50,products!$A$1:$A$49,0),MATCH(orders!L$1,products!$A$1:$G$1,0))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35">
      <c r="A51" s="2" t="s">
        <v>766</v>
      </c>
      <c r="B51" s="5">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INDEX(products!$A$1:$G$49,MATCH($D51,products!$A$1:$A$49,0),MATCH(orders!I$1,products!$A$1:$G$1,0))</f>
        <v>Ara</v>
      </c>
      <c r="J51" t="str">
        <f>INDEX(products!$A$1:$G$49,MATCH($D51,products!$A$1:$A$49,0),MATCH(orders!J$1,products!$A$1:$G$1,0))</f>
        <v>L</v>
      </c>
      <c r="K51" s="6">
        <f>INDEX(products!$A$1:$G$49,MATCH($D51,products!$A$1:$A$49,0),MATCH(orders!K$1,products!$A$1:$G$1,0))</f>
        <v>1</v>
      </c>
      <c r="L51" s="7">
        <f>INDEX(products!$A$1:$G$49,MATCH($D51,products!$A$1:$A$49,0),MATCH(orders!L$1,products!$A$1:$G$1,0))</f>
        <v>12.95</v>
      </c>
      <c r="M51" s="7">
        <f t="shared" si="0"/>
        <v>38.849999999999994</v>
      </c>
      <c r="N51" t="str">
        <f t="shared" si="1"/>
        <v>Arabica</v>
      </c>
      <c r="O51" t="str">
        <f t="shared" si="2"/>
        <v>Light</v>
      </c>
      <c r="P51" t="str">
        <f>_xlfn.XLOOKUP(Orders[[#This Row],[Customer ID]],customers!$A$1:$A$1001,customers!$I$1:$I$1001,,0)</f>
        <v>No</v>
      </c>
    </row>
    <row r="52" spans="1:16" x14ac:dyDescent="0.35">
      <c r="A52" s="2" t="s">
        <v>772</v>
      </c>
      <c r="B52" s="5">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INDEX(products!$A$1:$G$49,MATCH($D52,products!$A$1:$A$49,0),MATCH(orders!I$1,products!$A$1:$G$1,0))</f>
        <v>Lib</v>
      </c>
      <c r="J52" t="str">
        <f>INDEX(products!$A$1:$G$49,MATCH($D52,products!$A$1:$A$49,0),MATCH(orders!J$1,products!$A$1:$G$1,0))</f>
        <v>D</v>
      </c>
      <c r="K52" s="6">
        <f>INDEX(products!$A$1:$G$49,MATCH($D52,products!$A$1:$A$49,0),MATCH(orders!K$1,products!$A$1:$G$1,0))</f>
        <v>0.5</v>
      </c>
      <c r="L52" s="7">
        <f>INDEX(products!$A$1:$G$49,MATCH($D52,products!$A$1:$A$49,0),MATCH(orders!L$1,products!$A$1:$G$1,0))</f>
        <v>7.77</v>
      </c>
      <c r="M52" s="7">
        <f t="shared" si="0"/>
        <v>15.54</v>
      </c>
      <c r="N52" t="str">
        <f t="shared" si="1"/>
        <v>Liberica</v>
      </c>
      <c r="O52" t="str">
        <f t="shared" si="2"/>
        <v>Dark</v>
      </c>
      <c r="P52" t="str">
        <f>_xlfn.XLOOKUP(Orders[[#This Row],[Customer ID]],customers!$A$1:$A$1001,customers!$I$1:$I$1001,,0)</f>
        <v>No</v>
      </c>
    </row>
    <row r="53" spans="1:16" x14ac:dyDescent="0.35">
      <c r="A53" s="2" t="s">
        <v>778</v>
      </c>
      <c r="B53" s="5">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INDEX(products!$A$1:$G$49,MATCH($D53,products!$A$1:$A$49,0),MATCH(orders!I$1,products!$A$1:$G$1,0))</f>
        <v>Lib</v>
      </c>
      <c r="J53" t="str">
        <f>INDEX(products!$A$1:$G$49,MATCH($D53,products!$A$1:$A$49,0),MATCH(orders!J$1,products!$A$1:$G$1,0))</f>
        <v>L</v>
      </c>
      <c r="K53" s="6">
        <f>INDEX(products!$A$1:$G$49,MATCH($D53,products!$A$1:$A$49,0),MATCH(orders!K$1,products!$A$1:$G$1,0))</f>
        <v>2.5</v>
      </c>
      <c r="L53" s="7">
        <f>INDEX(products!$A$1:$G$49,MATCH($D53,products!$A$1:$A$49,0),MATCH(orders!L$1,products!$A$1:$G$1,0))</f>
        <v>36.454999999999998</v>
      </c>
      <c r="M53" s="7">
        <f t="shared" si="0"/>
        <v>145.82</v>
      </c>
      <c r="N53" t="str">
        <f t="shared" si="1"/>
        <v>Liberica</v>
      </c>
      <c r="O53" t="str">
        <f t="shared" si="2"/>
        <v>Light</v>
      </c>
      <c r="P53" t="str">
        <f>_xlfn.XLOOKUP(Orders[[#This Row],[Customer ID]],customers!$A$1:$A$1001,customers!$I$1:$I$1001,,0)</f>
        <v>Yes</v>
      </c>
    </row>
    <row r="54" spans="1:16" x14ac:dyDescent="0.35">
      <c r="A54" s="2" t="s">
        <v>784</v>
      </c>
      <c r="B54" s="5">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INDEX(products!$A$1:$G$49,MATCH($D54,products!$A$1:$A$49,0),MATCH(orders!I$1,products!$A$1:$G$1,0))</f>
        <v>Rob</v>
      </c>
      <c r="J54" t="str">
        <f>INDEX(products!$A$1:$G$49,MATCH($D54,products!$A$1:$A$49,0),MATCH(orders!J$1,products!$A$1:$G$1,0))</f>
        <v>M</v>
      </c>
      <c r="K54" s="6">
        <f>INDEX(products!$A$1:$G$49,MATCH($D54,products!$A$1:$A$49,0),MATCH(orders!K$1,products!$A$1:$G$1,0))</f>
        <v>0.5</v>
      </c>
      <c r="L54" s="7">
        <f>INDEX(products!$A$1:$G$49,MATCH($D54,products!$A$1:$A$49,0),MATCH(orders!L$1,products!$A$1:$G$1,0))</f>
        <v>5.97</v>
      </c>
      <c r="M54" s="7">
        <f t="shared" si="0"/>
        <v>29.849999999999998</v>
      </c>
      <c r="N54" t="str">
        <f t="shared" si="1"/>
        <v>Robusta</v>
      </c>
      <c r="O54" t="str">
        <f t="shared" si="2"/>
        <v>Medium</v>
      </c>
      <c r="P54" t="str">
        <f>_xlfn.XLOOKUP(Orders[[#This Row],[Customer ID]],customers!$A$1:$A$1001,customers!$I$1:$I$1001,,0)</f>
        <v>No</v>
      </c>
    </row>
    <row r="55" spans="1:16" x14ac:dyDescent="0.35">
      <c r="A55" s="2" t="s">
        <v>784</v>
      </c>
      <c r="B55" s="5">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INDEX(products!$A$1:$G$49,MATCH($D55,products!$A$1:$A$49,0),MATCH(orders!I$1,products!$A$1:$G$1,0))</f>
        <v>Lib</v>
      </c>
      <c r="J55" t="str">
        <f>INDEX(products!$A$1:$G$49,MATCH($D55,products!$A$1:$A$49,0),MATCH(orders!J$1,products!$A$1:$G$1,0))</f>
        <v>L</v>
      </c>
      <c r="K55" s="6">
        <f>INDEX(products!$A$1:$G$49,MATCH($D55,products!$A$1:$A$49,0),MATCH(orders!K$1,products!$A$1:$G$1,0))</f>
        <v>2.5</v>
      </c>
      <c r="L55" s="7">
        <f>INDEX(products!$A$1:$G$49,MATCH($D55,products!$A$1:$A$49,0),MATCH(orders!L$1,products!$A$1:$G$1,0))</f>
        <v>36.454999999999998</v>
      </c>
      <c r="M55" s="7">
        <f t="shared" si="0"/>
        <v>72.91</v>
      </c>
      <c r="N55" t="str">
        <f t="shared" si="1"/>
        <v>Liberica</v>
      </c>
      <c r="O55" t="str">
        <f t="shared" si="2"/>
        <v>Light</v>
      </c>
      <c r="P55" t="str">
        <f>_xlfn.XLOOKUP(Orders[[#This Row],[Customer ID]],customers!$A$1:$A$1001,customers!$I$1:$I$1001,,0)</f>
        <v>No</v>
      </c>
    </row>
    <row r="56" spans="1:16" x14ac:dyDescent="0.35">
      <c r="A56" s="2" t="s">
        <v>794</v>
      </c>
      <c r="B56" s="5">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INDEX(products!$A$1:$G$49,MATCH($D56,products!$A$1:$A$49,0),MATCH(orders!I$1,products!$A$1:$G$1,0))</f>
        <v>Lib</v>
      </c>
      <c r="J56" t="str">
        <f>INDEX(products!$A$1:$G$49,MATCH($D56,products!$A$1:$A$49,0),MATCH(orders!J$1,products!$A$1:$G$1,0))</f>
        <v>M</v>
      </c>
      <c r="K56" s="6">
        <f>INDEX(products!$A$1:$G$49,MATCH($D56,products!$A$1:$A$49,0),MATCH(orders!K$1,products!$A$1:$G$1,0))</f>
        <v>1</v>
      </c>
      <c r="L56" s="7">
        <f>INDEX(products!$A$1:$G$49,MATCH($D56,products!$A$1:$A$49,0),MATCH(orders!L$1,products!$A$1:$G$1,0))</f>
        <v>14.55</v>
      </c>
      <c r="M56" s="7">
        <f t="shared" si="0"/>
        <v>72.75</v>
      </c>
      <c r="N56" t="str">
        <f t="shared" si="1"/>
        <v>Liberica</v>
      </c>
      <c r="O56" t="str">
        <f t="shared" si="2"/>
        <v>Medium</v>
      </c>
      <c r="P56" t="str">
        <f>_xlfn.XLOOKUP(Orders[[#This Row],[Customer ID]],customers!$A$1:$A$1001,customers!$I$1:$I$1001,,0)</f>
        <v>No</v>
      </c>
    </row>
    <row r="57" spans="1:16" x14ac:dyDescent="0.35">
      <c r="A57" s="2" t="s">
        <v>800</v>
      </c>
      <c r="B57" s="5">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INDEX(products!$A$1:$G$49,MATCH($D57,products!$A$1:$A$49,0),MATCH(orders!I$1,products!$A$1:$G$1,0))</f>
        <v>Lib</v>
      </c>
      <c r="J57" t="str">
        <f>INDEX(products!$A$1:$G$49,MATCH($D57,products!$A$1:$A$49,0),MATCH(orders!J$1,products!$A$1:$G$1,0))</f>
        <v>L</v>
      </c>
      <c r="K57" s="6">
        <f>INDEX(products!$A$1:$G$49,MATCH($D57,products!$A$1:$A$49,0),MATCH(orders!K$1,products!$A$1:$G$1,0))</f>
        <v>1</v>
      </c>
      <c r="L57" s="7">
        <f>INDEX(products!$A$1:$G$49,MATCH($D57,products!$A$1:$A$49,0),MATCH(orders!L$1,products!$A$1:$G$1,0))</f>
        <v>15.85</v>
      </c>
      <c r="M57" s="7">
        <f t="shared" si="0"/>
        <v>47.55</v>
      </c>
      <c r="N57" t="str">
        <f t="shared" si="1"/>
        <v>Liberica</v>
      </c>
      <c r="O57" t="str">
        <f t="shared" si="2"/>
        <v>Light</v>
      </c>
      <c r="P57" t="str">
        <f>_xlfn.XLOOKUP(Orders[[#This Row],[Customer ID]],customers!$A$1:$A$1001,customers!$I$1:$I$1001,,0)</f>
        <v>No</v>
      </c>
    </row>
    <row r="58" spans="1:16" x14ac:dyDescent="0.35">
      <c r="A58" s="2" t="s">
        <v>805</v>
      </c>
      <c r="B58" s="5">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INDEX(products!$A$1:$G$49,MATCH($D58,products!$A$1:$A$49,0),MATCH(orders!I$1,products!$A$1:$G$1,0))</f>
        <v>Exc</v>
      </c>
      <c r="J58" t="str">
        <f>INDEX(products!$A$1:$G$49,MATCH($D58,products!$A$1:$A$49,0),MATCH(orders!J$1,products!$A$1:$G$1,0))</f>
        <v>D</v>
      </c>
      <c r="K58" s="6">
        <f>INDEX(products!$A$1:$G$49,MATCH($D58,products!$A$1:$A$49,0),MATCH(orders!K$1,products!$A$1:$G$1,0))</f>
        <v>0.2</v>
      </c>
      <c r="L58" s="7">
        <f>INDEX(products!$A$1:$G$49,MATCH($D58,products!$A$1:$A$49,0),MATCH(orders!L$1,products!$A$1:$G$1,0))</f>
        <v>3.645</v>
      </c>
      <c r="M58" s="7">
        <f t="shared" si="0"/>
        <v>10.935</v>
      </c>
      <c r="N58" t="str">
        <f t="shared" si="1"/>
        <v>Excelsa</v>
      </c>
      <c r="O58" t="str">
        <f t="shared" si="2"/>
        <v>Dark</v>
      </c>
      <c r="P58" t="str">
        <f>_xlfn.XLOOKUP(Orders[[#This Row],[Customer ID]],customers!$A$1:$A$1001,customers!$I$1:$I$1001,,0)</f>
        <v>Yes</v>
      </c>
    </row>
    <row r="59" spans="1:16" x14ac:dyDescent="0.35">
      <c r="A59" s="2" t="s">
        <v>811</v>
      </c>
      <c r="B59" s="5">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INDEX(products!$A$1:$G$49,MATCH($D59,products!$A$1:$A$49,0),MATCH(orders!I$1,products!$A$1:$G$1,0))</f>
        <v>Exc</v>
      </c>
      <c r="J59" t="str">
        <f>INDEX(products!$A$1:$G$49,MATCH($D59,products!$A$1:$A$49,0),MATCH(orders!J$1,products!$A$1:$G$1,0))</f>
        <v>L</v>
      </c>
      <c r="K59" s="6">
        <f>INDEX(products!$A$1:$G$49,MATCH($D59,products!$A$1:$A$49,0),MATCH(orders!K$1,products!$A$1:$G$1,0))</f>
        <v>1</v>
      </c>
      <c r="L59" s="7">
        <f>INDEX(products!$A$1:$G$49,MATCH($D59,products!$A$1:$A$49,0),MATCH(orders!L$1,products!$A$1:$G$1,0))</f>
        <v>14.85</v>
      </c>
      <c r="M59" s="7">
        <f t="shared" si="0"/>
        <v>59.4</v>
      </c>
      <c r="N59" t="str">
        <f t="shared" si="1"/>
        <v>Excelsa</v>
      </c>
      <c r="O59" t="str">
        <f t="shared" si="2"/>
        <v>Light</v>
      </c>
      <c r="P59" t="str">
        <f>_xlfn.XLOOKUP(Orders[[#This Row],[Customer ID]],customers!$A$1:$A$1001,customers!$I$1:$I$1001,,0)</f>
        <v>No</v>
      </c>
    </row>
    <row r="60" spans="1:16" x14ac:dyDescent="0.35">
      <c r="A60" s="2" t="s">
        <v>817</v>
      </c>
      <c r="B60" s="5">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INDEX(products!$A$1:$G$49,MATCH($D60,products!$A$1:$A$49,0),MATCH(orders!I$1,products!$A$1:$G$1,0))</f>
        <v>Lib</v>
      </c>
      <c r="J60" t="str">
        <f>INDEX(products!$A$1:$G$49,MATCH($D60,products!$A$1:$A$49,0),MATCH(orders!J$1,products!$A$1:$G$1,0))</f>
        <v>D</v>
      </c>
      <c r="K60" s="6">
        <f>INDEX(products!$A$1:$G$49,MATCH($D60,products!$A$1:$A$49,0),MATCH(orders!K$1,products!$A$1:$G$1,0))</f>
        <v>2.5</v>
      </c>
      <c r="L60" s="7">
        <f>INDEX(products!$A$1:$G$49,MATCH($D60,products!$A$1:$A$49,0),MATCH(orders!L$1,products!$A$1:$G$1,0))</f>
        <v>29.784999999999997</v>
      </c>
      <c r="M60" s="7">
        <f t="shared" si="0"/>
        <v>89.35499999999999</v>
      </c>
      <c r="N60" t="str">
        <f t="shared" si="1"/>
        <v>Liberica</v>
      </c>
      <c r="O60" t="str">
        <f t="shared" si="2"/>
        <v>Dark</v>
      </c>
      <c r="P60" t="str">
        <f>_xlfn.XLOOKUP(Orders[[#This Row],[Customer ID]],customers!$A$1:$A$1001,customers!$I$1:$I$1001,,0)</f>
        <v>Yes</v>
      </c>
    </row>
    <row r="61" spans="1:16" x14ac:dyDescent="0.35">
      <c r="A61" s="2" t="s">
        <v>822</v>
      </c>
      <c r="B61" s="5">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INDEX(products!$A$1:$G$49,MATCH($D61,products!$A$1:$A$49,0),MATCH(orders!I$1,products!$A$1:$G$1,0))</f>
        <v>Lib</v>
      </c>
      <c r="J61" t="str">
        <f>INDEX(products!$A$1:$G$49,MATCH($D61,products!$A$1:$A$49,0),MATCH(orders!J$1,products!$A$1:$G$1,0))</f>
        <v>M</v>
      </c>
      <c r="K61" s="6">
        <f>INDEX(products!$A$1:$G$49,MATCH($D61,products!$A$1:$A$49,0),MATCH(orders!K$1,products!$A$1:$G$1,0))</f>
        <v>0.5</v>
      </c>
      <c r="L61" s="7">
        <f>INDEX(products!$A$1:$G$49,MATCH($D61,products!$A$1:$A$49,0),MATCH(orders!L$1,products!$A$1:$G$1,0))</f>
        <v>8.73</v>
      </c>
      <c r="M61" s="7">
        <f t="shared" si="0"/>
        <v>26.19</v>
      </c>
      <c r="N61" t="str">
        <f t="shared" si="1"/>
        <v>Liberica</v>
      </c>
      <c r="O61" t="str">
        <f t="shared" si="2"/>
        <v>Medium</v>
      </c>
      <c r="P61" t="str">
        <f>_xlfn.XLOOKUP(Orders[[#This Row],[Customer ID]],customers!$A$1:$A$1001,customers!$I$1:$I$1001,,0)</f>
        <v>Yes</v>
      </c>
    </row>
    <row r="62" spans="1:16" x14ac:dyDescent="0.35">
      <c r="A62" s="2" t="s">
        <v>827</v>
      </c>
      <c r="B62" s="5">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INDEX(products!$A$1:$G$49,MATCH($D62,products!$A$1:$A$49,0),MATCH(orders!I$1,products!$A$1:$G$1,0))</f>
        <v>Ara</v>
      </c>
      <c r="J62" t="str">
        <f>INDEX(products!$A$1:$G$49,MATCH($D62,products!$A$1:$A$49,0),MATCH(orders!J$1,products!$A$1:$G$1,0))</f>
        <v>D</v>
      </c>
      <c r="K62" s="6">
        <f>INDEX(products!$A$1:$G$49,MATCH($D62,products!$A$1:$A$49,0),MATCH(orders!K$1,products!$A$1:$G$1,0))</f>
        <v>2.5</v>
      </c>
      <c r="L62" s="7">
        <f>INDEX(products!$A$1:$G$49,MATCH($D62,products!$A$1:$A$49,0),MATCH(orders!L$1,products!$A$1:$G$1,0))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35">
      <c r="A63" s="2" t="s">
        <v>833</v>
      </c>
      <c r="B63" s="5">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INDEX(products!$A$1:$G$49,MATCH($D63,products!$A$1:$A$49,0),MATCH(orders!I$1,products!$A$1:$G$1,0))</f>
        <v>Rob</v>
      </c>
      <c r="J63" t="str">
        <f>INDEX(products!$A$1:$G$49,MATCH($D63,products!$A$1:$A$49,0),MATCH(orders!J$1,products!$A$1:$G$1,0))</f>
        <v>D</v>
      </c>
      <c r="K63" s="6">
        <f>INDEX(products!$A$1:$G$49,MATCH($D63,products!$A$1:$A$49,0),MATCH(orders!K$1,products!$A$1:$G$1,0))</f>
        <v>0.5</v>
      </c>
      <c r="L63" s="7">
        <f>INDEX(products!$A$1:$G$49,MATCH($D63,products!$A$1:$A$49,0),MATCH(orders!L$1,products!$A$1:$G$1,0))</f>
        <v>5.3699999999999992</v>
      </c>
      <c r="M63" s="7">
        <f t="shared" si="0"/>
        <v>26.849999999999994</v>
      </c>
      <c r="N63" t="str">
        <f t="shared" si="1"/>
        <v>Robusta</v>
      </c>
      <c r="O63" t="str">
        <f t="shared" si="2"/>
        <v>Dark</v>
      </c>
      <c r="P63" t="str">
        <f>_xlfn.XLOOKUP(Orders[[#This Row],[Customer ID]],customers!$A$1:$A$1001,customers!$I$1:$I$1001,,0)</f>
        <v>Yes</v>
      </c>
    </row>
    <row r="64" spans="1:16" x14ac:dyDescent="0.35">
      <c r="A64" s="2" t="s">
        <v>838</v>
      </c>
      <c r="B64" s="5">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INDEX(products!$A$1:$G$49,MATCH($D64,products!$A$1:$A$49,0),MATCH(orders!I$1,products!$A$1:$G$1,0))</f>
        <v>Lib</v>
      </c>
      <c r="J64" t="str">
        <f>INDEX(products!$A$1:$G$49,MATCH($D64,products!$A$1:$A$49,0),MATCH(orders!J$1,products!$A$1:$G$1,0))</f>
        <v>L</v>
      </c>
      <c r="K64" s="6">
        <f>INDEX(products!$A$1:$G$49,MATCH($D64,products!$A$1:$A$49,0),MATCH(orders!K$1,products!$A$1:$G$1,0))</f>
        <v>0.2</v>
      </c>
      <c r="L64" s="7">
        <f>INDEX(products!$A$1:$G$49,MATCH($D64,products!$A$1:$A$49,0),MATCH(orders!L$1,products!$A$1:$G$1,0))</f>
        <v>4.7549999999999999</v>
      </c>
      <c r="M64" s="7">
        <f t="shared" si="0"/>
        <v>23.774999999999999</v>
      </c>
      <c r="N64" t="str">
        <f t="shared" si="1"/>
        <v>Liberica</v>
      </c>
      <c r="O64" t="str">
        <f t="shared" si="2"/>
        <v>Light</v>
      </c>
      <c r="P64" t="str">
        <f>_xlfn.XLOOKUP(Orders[[#This Row],[Customer ID]],customers!$A$1:$A$1001,customers!$I$1:$I$1001,,0)</f>
        <v>Yes</v>
      </c>
    </row>
    <row r="65" spans="1:16" x14ac:dyDescent="0.35">
      <c r="A65" s="2" t="s">
        <v>843</v>
      </c>
      <c r="B65" s="5">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INDEX(products!$A$1:$G$49,MATCH($D65,products!$A$1:$A$49,0),MATCH(orders!I$1,products!$A$1:$G$1,0))</f>
        <v>Ara</v>
      </c>
      <c r="J65" t="str">
        <f>INDEX(products!$A$1:$G$49,MATCH($D65,products!$A$1:$A$49,0),MATCH(orders!J$1,products!$A$1:$G$1,0))</f>
        <v>M</v>
      </c>
      <c r="K65" s="6">
        <f>INDEX(products!$A$1:$G$49,MATCH($D65,products!$A$1:$A$49,0),MATCH(orders!K$1,products!$A$1:$G$1,0))</f>
        <v>0.5</v>
      </c>
      <c r="L65" s="7">
        <f>INDEX(products!$A$1:$G$49,MATCH($D65,products!$A$1:$A$49,0),MATCH(orders!L$1,products!$A$1:$G$1,0))</f>
        <v>6.75</v>
      </c>
      <c r="M65" s="7">
        <f t="shared" si="0"/>
        <v>6.75</v>
      </c>
      <c r="N65" t="str">
        <f t="shared" si="1"/>
        <v>Arabica</v>
      </c>
      <c r="O65" t="str">
        <f t="shared" si="2"/>
        <v>Medium</v>
      </c>
      <c r="P65" t="str">
        <f>_xlfn.XLOOKUP(Orders[[#This Row],[Customer ID]],customers!$A$1:$A$1001,customers!$I$1:$I$1001,,0)</f>
        <v>No</v>
      </c>
    </row>
    <row r="66" spans="1:16" x14ac:dyDescent="0.35">
      <c r="A66" s="2" t="s">
        <v>849</v>
      </c>
      <c r="B66" s="5">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INDEX(products!$A$1:$G$49,MATCH($D66,products!$A$1:$A$49,0),MATCH(orders!I$1,products!$A$1:$G$1,0))</f>
        <v>Rob</v>
      </c>
      <c r="J66" t="str">
        <f>INDEX(products!$A$1:$G$49,MATCH($D66,products!$A$1:$A$49,0),MATCH(orders!J$1,products!$A$1:$G$1,0))</f>
        <v>M</v>
      </c>
      <c r="K66" s="6">
        <f>INDEX(products!$A$1:$G$49,MATCH($D66,products!$A$1:$A$49,0),MATCH(orders!K$1,products!$A$1:$G$1,0))</f>
        <v>0.5</v>
      </c>
      <c r="L66" s="7">
        <f>INDEX(products!$A$1:$G$49,MATCH($D66,products!$A$1:$A$49,0),MATCH(orders!L$1,products!$A$1:$G$1,0))</f>
        <v>5.97</v>
      </c>
      <c r="M66" s="7">
        <f t="shared" si="0"/>
        <v>35.82</v>
      </c>
      <c r="N66" t="str">
        <f t="shared" si="1"/>
        <v>Robusta</v>
      </c>
      <c r="O66" t="str">
        <f t="shared" si="2"/>
        <v>Medium</v>
      </c>
      <c r="P66" t="str">
        <f>_xlfn.XLOOKUP(Orders[[#This Row],[Customer ID]],customers!$A$1:$A$1001,customers!$I$1:$I$1001,,0)</f>
        <v>Yes</v>
      </c>
    </row>
    <row r="67" spans="1:16" x14ac:dyDescent="0.35">
      <c r="A67" s="2" t="s">
        <v>854</v>
      </c>
      <c r="B67" s="5">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INDEX(products!$A$1:$G$49,MATCH($D67,products!$A$1:$A$49,0),MATCH(orders!I$1,products!$A$1:$G$1,0))</f>
        <v>Rob</v>
      </c>
      <c r="J67" t="str">
        <f>INDEX(products!$A$1:$G$49,MATCH($D67,products!$A$1:$A$49,0),MATCH(orders!J$1,products!$A$1:$G$1,0))</f>
        <v>D</v>
      </c>
      <c r="K67" s="6">
        <f>INDEX(products!$A$1:$G$49,MATCH($D67,products!$A$1:$A$49,0),MATCH(orders!K$1,products!$A$1:$G$1,0))</f>
        <v>2.5</v>
      </c>
      <c r="L67" s="7">
        <f>INDEX(products!$A$1:$G$49,MATCH($D67,products!$A$1:$A$49,0),MATCH(orders!L$1,products!$A$1:$G$1,0))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5">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INDEX(products!$A$1:$G$49,MATCH($D68,products!$A$1:$A$49,0),MATCH(orders!I$1,products!$A$1:$G$1,0))</f>
        <v>Rob</v>
      </c>
      <c r="J68" t="str">
        <f>INDEX(products!$A$1:$G$49,MATCH($D68,products!$A$1:$A$49,0),MATCH(orders!J$1,products!$A$1:$G$1,0))</f>
        <v>L</v>
      </c>
      <c r="K68" s="6">
        <f>INDEX(products!$A$1:$G$49,MATCH($D68,products!$A$1:$A$49,0),MATCH(orders!K$1,products!$A$1:$G$1,0))</f>
        <v>0.5</v>
      </c>
      <c r="L68" s="7">
        <f>INDEX(products!$A$1:$G$49,MATCH($D68,products!$A$1:$A$49,0),MATCH(orders!L$1,products!$A$1:$G$1,0))</f>
        <v>7.169999999999999</v>
      </c>
      <c r="M68" s="7">
        <f t="shared" si="3"/>
        <v>7.169999999999999</v>
      </c>
      <c r="N68" t="str">
        <f t="shared" si="4"/>
        <v>Robusta</v>
      </c>
      <c r="O68" t="str">
        <f t="shared" si="5"/>
        <v>Light</v>
      </c>
      <c r="P68" t="str">
        <f>_xlfn.XLOOKUP(Orders[[#This Row],[Customer ID]],customers!$A$1:$A$1001,customers!$I$1:$I$1001,,0)</f>
        <v>Yes</v>
      </c>
    </row>
    <row r="69" spans="1:16" x14ac:dyDescent="0.35">
      <c r="A69" s="2" t="s">
        <v>866</v>
      </c>
      <c r="B69" s="5">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INDEX(products!$A$1:$G$49,MATCH($D69,products!$A$1:$A$49,0),MATCH(orders!I$1,products!$A$1:$G$1,0))</f>
        <v>Lib</v>
      </c>
      <c r="J69" t="str">
        <f>INDEX(products!$A$1:$G$49,MATCH($D69,products!$A$1:$A$49,0),MATCH(orders!J$1,products!$A$1:$G$1,0))</f>
        <v>L</v>
      </c>
      <c r="K69" s="6">
        <f>INDEX(products!$A$1:$G$49,MATCH($D69,products!$A$1:$A$49,0),MATCH(orders!K$1,products!$A$1:$G$1,0))</f>
        <v>0.2</v>
      </c>
      <c r="L69" s="7">
        <f>INDEX(products!$A$1:$G$49,MATCH($D69,products!$A$1:$A$49,0),MATCH(orders!L$1,products!$A$1:$G$1,0))</f>
        <v>4.7549999999999999</v>
      </c>
      <c r="M69" s="7">
        <f t="shared" si="3"/>
        <v>9.51</v>
      </c>
      <c r="N69" t="str">
        <f t="shared" si="4"/>
        <v>Liberica</v>
      </c>
      <c r="O69" t="str">
        <f t="shared" si="5"/>
        <v>Light</v>
      </c>
      <c r="P69" t="str">
        <f>_xlfn.XLOOKUP(Orders[[#This Row],[Customer ID]],customers!$A$1:$A$1001,customers!$I$1:$I$1001,,0)</f>
        <v>No</v>
      </c>
    </row>
    <row r="70" spans="1:16" x14ac:dyDescent="0.35">
      <c r="A70" s="2" t="s">
        <v>872</v>
      </c>
      <c r="B70" s="5">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INDEX(products!$A$1:$G$49,MATCH($D70,products!$A$1:$A$49,0),MATCH(orders!I$1,products!$A$1:$G$1,0))</f>
        <v>Rob</v>
      </c>
      <c r="J70" t="str">
        <f>INDEX(products!$A$1:$G$49,MATCH($D70,products!$A$1:$A$49,0),MATCH(orders!J$1,products!$A$1:$G$1,0))</f>
        <v>M</v>
      </c>
      <c r="K70" s="6">
        <f>INDEX(products!$A$1:$G$49,MATCH($D70,products!$A$1:$A$49,0),MATCH(orders!K$1,products!$A$1:$G$1,0))</f>
        <v>0.2</v>
      </c>
      <c r="L70" s="7">
        <f>INDEX(products!$A$1:$G$49,MATCH($D70,products!$A$1:$A$49,0),MATCH(orders!L$1,products!$A$1:$G$1,0))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35">
      <c r="A71" s="2" t="s">
        <v>878</v>
      </c>
      <c r="B71" s="5">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INDEX(products!$A$1:$G$49,MATCH($D71,products!$A$1:$A$49,0),MATCH(orders!I$1,products!$A$1:$G$1,0))</f>
        <v>Rob</v>
      </c>
      <c r="J71" t="str">
        <f>INDEX(products!$A$1:$G$49,MATCH($D71,products!$A$1:$A$49,0),MATCH(orders!J$1,products!$A$1:$G$1,0))</f>
        <v>M</v>
      </c>
      <c r="K71" s="6">
        <f>INDEX(products!$A$1:$G$49,MATCH($D71,products!$A$1:$A$49,0),MATCH(orders!K$1,products!$A$1:$G$1,0))</f>
        <v>1</v>
      </c>
      <c r="L71" s="7">
        <f>INDEX(products!$A$1:$G$49,MATCH($D71,products!$A$1:$A$49,0),MATCH(orders!L$1,products!$A$1:$G$1,0))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35">
      <c r="A72" s="2" t="s">
        <v>885</v>
      </c>
      <c r="B72" s="5">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INDEX(products!$A$1:$G$49,MATCH($D72,products!$A$1:$A$49,0),MATCH(orders!I$1,products!$A$1:$G$1,0))</f>
        <v>Exc</v>
      </c>
      <c r="J72" t="str">
        <f>INDEX(products!$A$1:$G$49,MATCH($D72,products!$A$1:$A$49,0),MATCH(orders!J$1,products!$A$1:$G$1,0))</f>
        <v>L</v>
      </c>
      <c r="K72" s="6">
        <f>INDEX(products!$A$1:$G$49,MATCH($D72,products!$A$1:$A$49,0),MATCH(orders!K$1,products!$A$1:$G$1,0))</f>
        <v>2.5</v>
      </c>
      <c r="L72" s="7">
        <f>INDEX(products!$A$1:$G$49,MATCH($D72,products!$A$1:$A$49,0),MATCH(orders!L$1,products!$A$1:$G$1,0))</f>
        <v>34.154999999999994</v>
      </c>
      <c r="M72" s="7">
        <f t="shared" si="3"/>
        <v>136.61999999999998</v>
      </c>
      <c r="N72" t="str">
        <f t="shared" si="4"/>
        <v>Excelsa</v>
      </c>
      <c r="O72" t="str">
        <f t="shared" si="5"/>
        <v>Light</v>
      </c>
      <c r="P72" t="str">
        <f>_xlfn.XLOOKUP(Orders[[#This Row],[Customer ID]],customers!$A$1:$A$1001,customers!$I$1:$I$1001,,0)</f>
        <v>No</v>
      </c>
    </row>
    <row r="73" spans="1:16" x14ac:dyDescent="0.35">
      <c r="A73" s="2" t="s">
        <v>891</v>
      </c>
      <c r="B73" s="5">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INDEX(products!$A$1:$G$49,MATCH($D73,products!$A$1:$A$49,0),MATCH(orders!I$1,products!$A$1:$G$1,0))</f>
        <v>Lib</v>
      </c>
      <c r="J73" t="str">
        <f>INDEX(products!$A$1:$G$49,MATCH($D73,products!$A$1:$A$49,0),MATCH(orders!J$1,products!$A$1:$G$1,0))</f>
        <v>L</v>
      </c>
      <c r="K73" s="6">
        <f>INDEX(products!$A$1:$G$49,MATCH($D73,products!$A$1:$A$49,0),MATCH(orders!K$1,products!$A$1:$G$1,0))</f>
        <v>0.2</v>
      </c>
      <c r="L73" s="7">
        <f>INDEX(products!$A$1:$G$49,MATCH($D73,products!$A$1:$A$49,0),MATCH(orders!L$1,products!$A$1:$G$1,0))</f>
        <v>4.7549999999999999</v>
      </c>
      <c r="M73" s="7">
        <f t="shared" si="3"/>
        <v>9.51</v>
      </c>
      <c r="N73" t="str">
        <f t="shared" si="4"/>
        <v>Liberica</v>
      </c>
      <c r="O73" t="str">
        <f t="shared" si="5"/>
        <v>Light</v>
      </c>
      <c r="P73" t="str">
        <f>_xlfn.XLOOKUP(Orders[[#This Row],[Customer ID]],customers!$A$1:$A$1001,customers!$I$1:$I$1001,,0)</f>
        <v>No</v>
      </c>
    </row>
    <row r="74" spans="1:16" x14ac:dyDescent="0.35">
      <c r="A74" s="2" t="s">
        <v>897</v>
      </c>
      <c r="B74" s="5">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INDEX(products!$A$1:$G$49,MATCH($D74,products!$A$1:$A$49,0),MATCH(orders!I$1,products!$A$1:$G$1,0))</f>
        <v>Ara</v>
      </c>
      <c r="J74" t="str">
        <f>INDEX(products!$A$1:$G$49,MATCH($D74,products!$A$1:$A$49,0),MATCH(orders!J$1,products!$A$1:$G$1,0))</f>
        <v>M</v>
      </c>
      <c r="K74" s="6">
        <f>INDEX(products!$A$1:$G$49,MATCH($D74,products!$A$1:$A$49,0),MATCH(orders!K$1,products!$A$1:$G$1,0))</f>
        <v>2.5</v>
      </c>
      <c r="L74" s="7">
        <f>INDEX(products!$A$1:$G$49,MATCH($D74,products!$A$1:$A$49,0),MATCH(orders!L$1,products!$A$1:$G$1,0))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35">
      <c r="A75" s="2" t="s">
        <v>902</v>
      </c>
      <c r="B75" s="5">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INDEX(products!$A$1:$G$49,MATCH($D75,products!$A$1:$A$49,0),MATCH(orders!I$1,products!$A$1:$G$1,0))</f>
        <v>Lib</v>
      </c>
      <c r="J75" t="str">
        <f>INDEX(products!$A$1:$G$49,MATCH($D75,products!$A$1:$A$49,0),MATCH(orders!J$1,products!$A$1:$G$1,0))</f>
        <v>M</v>
      </c>
      <c r="K75" s="6">
        <f>INDEX(products!$A$1:$G$49,MATCH($D75,products!$A$1:$A$49,0),MATCH(orders!K$1,products!$A$1:$G$1,0))</f>
        <v>0.2</v>
      </c>
      <c r="L75" s="7">
        <f>INDEX(products!$A$1:$G$49,MATCH($D75,products!$A$1:$A$49,0),MATCH(orders!L$1,products!$A$1:$G$1,0))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35">
      <c r="A76" s="2" t="s">
        <v>907</v>
      </c>
      <c r="B76" s="5">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INDEX(products!$A$1:$G$49,MATCH($D76,products!$A$1:$A$49,0),MATCH(orders!I$1,products!$A$1:$G$1,0))</f>
        <v>Exc</v>
      </c>
      <c r="J76" t="str">
        <f>INDEX(products!$A$1:$G$49,MATCH($D76,products!$A$1:$A$49,0),MATCH(orders!J$1,products!$A$1:$G$1,0))</f>
        <v>L</v>
      </c>
      <c r="K76" s="6">
        <f>INDEX(products!$A$1:$G$49,MATCH($D76,products!$A$1:$A$49,0),MATCH(orders!K$1,products!$A$1:$G$1,0))</f>
        <v>0.5</v>
      </c>
      <c r="L76" s="7">
        <f>INDEX(products!$A$1:$G$49,MATCH($D76,products!$A$1:$A$49,0),MATCH(orders!L$1,products!$A$1:$G$1,0))</f>
        <v>8.91</v>
      </c>
      <c r="M76" s="7">
        <f t="shared" si="3"/>
        <v>17.82</v>
      </c>
      <c r="N76" t="str">
        <f t="shared" si="4"/>
        <v>Excelsa</v>
      </c>
      <c r="O76" t="str">
        <f t="shared" si="5"/>
        <v>Light</v>
      </c>
      <c r="P76" t="str">
        <f>_xlfn.XLOOKUP(Orders[[#This Row],[Customer ID]],customers!$A$1:$A$1001,customers!$I$1:$I$1001,,0)</f>
        <v>Yes</v>
      </c>
    </row>
    <row r="77" spans="1:16" x14ac:dyDescent="0.35">
      <c r="A77" s="2" t="s">
        <v>913</v>
      </c>
      <c r="B77" s="5">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INDEX(products!$A$1:$G$49,MATCH($D77,products!$A$1:$A$49,0),MATCH(orders!I$1,products!$A$1:$G$1,0))</f>
        <v>Rob</v>
      </c>
      <c r="J77" t="str">
        <f>INDEX(products!$A$1:$G$49,MATCH($D77,products!$A$1:$A$49,0),MATCH(orders!J$1,products!$A$1:$G$1,0))</f>
        <v>D</v>
      </c>
      <c r="K77" s="6">
        <f>INDEX(products!$A$1:$G$49,MATCH($D77,products!$A$1:$A$49,0),MATCH(orders!K$1,products!$A$1:$G$1,0))</f>
        <v>1</v>
      </c>
      <c r="L77" s="7">
        <f>INDEX(products!$A$1:$G$49,MATCH($D77,products!$A$1:$A$49,0),MATCH(orders!L$1,products!$A$1:$G$1,0))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35">
      <c r="A78" s="2" t="s">
        <v>919</v>
      </c>
      <c r="B78" s="5">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INDEX(products!$A$1:$G$49,MATCH($D78,products!$A$1:$A$49,0),MATCH(orders!I$1,products!$A$1:$G$1,0))</f>
        <v>Rob</v>
      </c>
      <c r="J78" t="str">
        <f>INDEX(products!$A$1:$G$49,MATCH($D78,products!$A$1:$A$49,0),MATCH(orders!J$1,products!$A$1:$G$1,0))</f>
        <v>L</v>
      </c>
      <c r="K78" s="6">
        <f>INDEX(products!$A$1:$G$49,MATCH($D78,products!$A$1:$A$49,0),MATCH(orders!K$1,products!$A$1:$G$1,0))</f>
        <v>0.2</v>
      </c>
      <c r="L78" s="7">
        <f>INDEX(products!$A$1:$G$49,MATCH($D78,products!$A$1:$A$49,0),MATCH(orders!L$1,products!$A$1:$G$1,0))</f>
        <v>3.5849999999999995</v>
      </c>
      <c r="M78" s="7">
        <f t="shared" si="3"/>
        <v>3.5849999999999995</v>
      </c>
      <c r="N78" t="str">
        <f t="shared" si="4"/>
        <v>Robusta</v>
      </c>
      <c r="O78" t="str">
        <f t="shared" si="5"/>
        <v>Light</v>
      </c>
      <c r="P78" t="str">
        <f>_xlfn.XLOOKUP(Orders[[#This Row],[Customer ID]],customers!$A$1:$A$1001,customers!$I$1:$I$1001,,0)</f>
        <v>Yes</v>
      </c>
    </row>
    <row r="79" spans="1:16" x14ac:dyDescent="0.35">
      <c r="A79" s="2" t="s">
        <v>924</v>
      </c>
      <c r="B79" s="5">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INDEX(products!$A$1:$G$49,MATCH($D79,products!$A$1:$A$49,0),MATCH(orders!I$1,products!$A$1:$G$1,0))</f>
        <v>Exc</v>
      </c>
      <c r="J79" t="str">
        <f>INDEX(products!$A$1:$G$49,MATCH($D79,products!$A$1:$A$49,0),MATCH(orders!J$1,products!$A$1:$G$1,0))</f>
        <v>D</v>
      </c>
      <c r="K79" s="6">
        <f>INDEX(products!$A$1:$G$49,MATCH($D79,products!$A$1:$A$49,0),MATCH(orders!K$1,products!$A$1:$G$1,0))</f>
        <v>0.2</v>
      </c>
      <c r="L79" s="7">
        <f>INDEX(products!$A$1:$G$49,MATCH($D79,products!$A$1:$A$49,0),MATCH(orders!L$1,products!$A$1:$G$1,0))</f>
        <v>3.645</v>
      </c>
      <c r="M79" s="7">
        <f t="shared" si="3"/>
        <v>7.29</v>
      </c>
      <c r="N79" t="str">
        <f t="shared" si="4"/>
        <v>Excelsa</v>
      </c>
      <c r="O79" t="str">
        <f t="shared" si="5"/>
        <v>Dark</v>
      </c>
      <c r="P79" t="str">
        <f>_xlfn.XLOOKUP(Orders[[#This Row],[Customer ID]],customers!$A$1:$A$1001,customers!$I$1:$I$1001,,0)</f>
        <v>No</v>
      </c>
    </row>
    <row r="80" spans="1:16" x14ac:dyDescent="0.35">
      <c r="A80" s="2" t="s">
        <v>930</v>
      </c>
      <c r="B80" s="5">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INDEX(products!$A$1:$G$49,MATCH($D80,products!$A$1:$A$49,0),MATCH(orders!I$1,products!$A$1:$G$1,0))</f>
        <v>Ara</v>
      </c>
      <c r="J80" t="str">
        <f>INDEX(products!$A$1:$G$49,MATCH($D80,products!$A$1:$A$49,0),MATCH(orders!J$1,products!$A$1:$G$1,0))</f>
        <v>M</v>
      </c>
      <c r="K80" s="6">
        <f>INDEX(products!$A$1:$G$49,MATCH($D80,products!$A$1:$A$49,0),MATCH(orders!K$1,products!$A$1:$G$1,0))</f>
        <v>0.5</v>
      </c>
      <c r="L80" s="7">
        <f>INDEX(products!$A$1:$G$49,MATCH($D80,products!$A$1:$A$49,0),MATCH(orders!L$1,products!$A$1:$G$1,0))</f>
        <v>6.75</v>
      </c>
      <c r="M80" s="7">
        <f t="shared" si="3"/>
        <v>40.5</v>
      </c>
      <c r="N80" t="str">
        <f t="shared" si="4"/>
        <v>Arabica</v>
      </c>
      <c r="O80" t="str">
        <f t="shared" si="5"/>
        <v>Medium</v>
      </c>
      <c r="P80" t="str">
        <f>_xlfn.XLOOKUP(Orders[[#This Row],[Customer ID]],customers!$A$1:$A$1001,customers!$I$1:$I$1001,,0)</f>
        <v>Yes</v>
      </c>
    </row>
    <row r="81" spans="1:16" x14ac:dyDescent="0.35">
      <c r="A81" s="2" t="s">
        <v>936</v>
      </c>
      <c r="B81" s="5">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INDEX(products!$A$1:$G$49,MATCH($D81,products!$A$1:$A$49,0),MATCH(orders!I$1,products!$A$1:$G$1,0))</f>
        <v>Rob</v>
      </c>
      <c r="J81" t="str">
        <f>INDEX(products!$A$1:$G$49,MATCH($D81,products!$A$1:$A$49,0),MATCH(orders!J$1,products!$A$1:$G$1,0))</f>
        <v>L</v>
      </c>
      <c r="K81" s="6">
        <f>INDEX(products!$A$1:$G$49,MATCH($D81,products!$A$1:$A$49,0),MATCH(orders!K$1,products!$A$1:$G$1,0))</f>
        <v>1</v>
      </c>
      <c r="L81" s="7">
        <f>INDEX(products!$A$1:$G$49,MATCH($D81,products!$A$1:$A$49,0),MATCH(orders!L$1,products!$A$1:$G$1,0))</f>
        <v>11.95</v>
      </c>
      <c r="M81" s="7">
        <f t="shared" si="3"/>
        <v>47.8</v>
      </c>
      <c r="N81" t="str">
        <f t="shared" si="4"/>
        <v>Robusta</v>
      </c>
      <c r="O81" t="str">
        <f t="shared" si="5"/>
        <v>Light</v>
      </c>
      <c r="P81" t="str">
        <f>_xlfn.XLOOKUP(Orders[[#This Row],[Customer ID]],customers!$A$1:$A$1001,customers!$I$1:$I$1001,,0)</f>
        <v>No</v>
      </c>
    </row>
    <row r="82" spans="1:16" x14ac:dyDescent="0.35">
      <c r="A82" s="2" t="s">
        <v>942</v>
      </c>
      <c r="B82" s="5">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INDEX(products!$A$1:$G$49,MATCH($D82,products!$A$1:$A$49,0),MATCH(orders!I$1,products!$A$1:$G$1,0))</f>
        <v>Ara</v>
      </c>
      <c r="J82" t="str">
        <f>INDEX(products!$A$1:$G$49,MATCH($D82,products!$A$1:$A$49,0),MATCH(orders!J$1,products!$A$1:$G$1,0))</f>
        <v>L</v>
      </c>
      <c r="K82" s="6">
        <f>INDEX(products!$A$1:$G$49,MATCH($D82,products!$A$1:$A$49,0),MATCH(orders!K$1,products!$A$1:$G$1,0))</f>
        <v>0.5</v>
      </c>
      <c r="L82" s="7">
        <f>INDEX(products!$A$1:$G$49,MATCH($D82,products!$A$1:$A$49,0),MATCH(orders!L$1,products!$A$1:$G$1,0))</f>
        <v>7.77</v>
      </c>
      <c r="M82" s="7">
        <f t="shared" si="3"/>
        <v>38.849999999999994</v>
      </c>
      <c r="N82" t="str">
        <f t="shared" si="4"/>
        <v>Arabica</v>
      </c>
      <c r="O82" t="str">
        <f t="shared" si="5"/>
        <v>Light</v>
      </c>
      <c r="P82" t="str">
        <f>_xlfn.XLOOKUP(Orders[[#This Row],[Customer ID]],customers!$A$1:$A$1001,customers!$I$1:$I$1001,,0)</f>
        <v>Yes</v>
      </c>
    </row>
    <row r="83" spans="1:16" x14ac:dyDescent="0.35">
      <c r="A83" s="2" t="s">
        <v>948</v>
      </c>
      <c r="B83" s="5">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INDEX(products!$A$1:$G$49,MATCH($D83,products!$A$1:$A$49,0),MATCH(orders!I$1,products!$A$1:$G$1,0))</f>
        <v>Lib</v>
      </c>
      <c r="J83" t="str">
        <f>INDEX(products!$A$1:$G$49,MATCH($D83,products!$A$1:$A$49,0),MATCH(orders!J$1,products!$A$1:$G$1,0))</f>
        <v>L</v>
      </c>
      <c r="K83" s="6">
        <f>INDEX(products!$A$1:$G$49,MATCH($D83,products!$A$1:$A$49,0),MATCH(orders!K$1,products!$A$1:$G$1,0))</f>
        <v>2.5</v>
      </c>
      <c r="L83" s="7">
        <f>INDEX(products!$A$1:$G$49,MATCH($D83,products!$A$1:$A$49,0),MATCH(orders!L$1,products!$A$1:$G$1,0))</f>
        <v>36.454999999999998</v>
      </c>
      <c r="M83" s="7">
        <f t="shared" si="3"/>
        <v>109.36499999999999</v>
      </c>
      <c r="N83" t="str">
        <f t="shared" si="4"/>
        <v>Liberica</v>
      </c>
      <c r="O83" t="str">
        <f t="shared" si="5"/>
        <v>Light</v>
      </c>
      <c r="P83" t="str">
        <f>_xlfn.XLOOKUP(Orders[[#This Row],[Customer ID]],customers!$A$1:$A$1001,customers!$I$1:$I$1001,,0)</f>
        <v>Yes</v>
      </c>
    </row>
    <row r="84" spans="1:16" x14ac:dyDescent="0.35">
      <c r="A84" s="2" t="s">
        <v>954</v>
      </c>
      <c r="B84" s="5">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INDEX(products!$A$1:$G$49,MATCH($D84,products!$A$1:$A$49,0),MATCH(orders!I$1,products!$A$1:$G$1,0))</f>
        <v>Lib</v>
      </c>
      <c r="J84" t="str">
        <f>INDEX(products!$A$1:$G$49,MATCH($D84,products!$A$1:$A$49,0),MATCH(orders!J$1,products!$A$1:$G$1,0))</f>
        <v>M</v>
      </c>
      <c r="K84" s="6">
        <f>INDEX(products!$A$1:$G$49,MATCH($D84,products!$A$1:$A$49,0),MATCH(orders!K$1,products!$A$1:$G$1,0))</f>
        <v>2.5</v>
      </c>
      <c r="L84" s="7">
        <f>INDEX(products!$A$1:$G$49,MATCH($D84,products!$A$1:$A$49,0),MATCH(orders!L$1,products!$A$1:$G$1,0))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35">
      <c r="A85" s="2" t="s">
        <v>960</v>
      </c>
      <c r="B85" s="5">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INDEX(products!$A$1:$G$49,MATCH($D85,products!$A$1:$A$49,0),MATCH(orders!I$1,products!$A$1:$G$1,0))</f>
        <v>Rob</v>
      </c>
      <c r="J85" t="str">
        <f>INDEX(products!$A$1:$G$49,MATCH($D85,products!$A$1:$A$49,0),MATCH(orders!J$1,products!$A$1:$G$1,0))</f>
        <v>D</v>
      </c>
      <c r="K85" s="6">
        <f>INDEX(products!$A$1:$G$49,MATCH($D85,products!$A$1:$A$49,0),MATCH(orders!K$1,products!$A$1:$G$1,0))</f>
        <v>2.5</v>
      </c>
      <c r="L85" s="7">
        <f>INDEX(products!$A$1:$G$49,MATCH($D85,products!$A$1:$A$49,0),MATCH(orders!L$1,products!$A$1:$G$1,0))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35">
      <c r="A86" s="2" t="s">
        <v>965</v>
      </c>
      <c r="B86" s="5">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INDEX(products!$A$1:$G$49,MATCH($D86,products!$A$1:$A$49,0),MATCH(orders!I$1,products!$A$1:$G$1,0))</f>
        <v>Lib</v>
      </c>
      <c r="J86" t="str">
        <f>INDEX(products!$A$1:$G$49,MATCH($D86,products!$A$1:$A$49,0),MATCH(orders!J$1,products!$A$1:$G$1,0))</f>
        <v>L</v>
      </c>
      <c r="K86" s="6">
        <f>INDEX(products!$A$1:$G$49,MATCH($D86,products!$A$1:$A$49,0),MATCH(orders!K$1,products!$A$1:$G$1,0))</f>
        <v>0.5</v>
      </c>
      <c r="L86" s="7">
        <f>INDEX(products!$A$1:$G$49,MATCH($D86,products!$A$1:$A$49,0),MATCH(orders!L$1,products!$A$1:$G$1,0))</f>
        <v>9.51</v>
      </c>
      <c r="M86" s="7">
        <f t="shared" si="3"/>
        <v>9.51</v>
      </c>
      <c r="N86" t="str">
        <f t="shared" si="4"/>
        <v>Liberica</v>
      </c>
      <c r="O86" t="str">
        <f t="shared" si="5"/>
        <v>Light</v>
      </c>
      <c r="P86" t="str">
        <f>_xlfn.XLOOKUP(Orders[[#This Row],[Customer ID]],customers!$A$1:$A$1001,customers!$I$1:$I$1001,,0)</f>
        <v>No</v>
      </c>
    </row>
    <row r="87" spans="1:16" x14ac:dyDescent="0.35">
      <c r="A87" s="2" t="s">
        <v>971</v>
      </c>
      <c r="B87" s="5">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INDEX(products!$A$1:$G$49,MATCH($D87,products!$A$1:$A$49,0),MATCH(orders!I$1,products!$A$1:$G$1,0))</f>
        <v>Ara</v>
      </c>
      <c r="J87" t="str">
        <f>INDEX(products!$A$1:$G$49,MATCH($D87,products!$A$1:$A$49,0),MATCH(orders!J$1,products!$A$1:$G$1,0))</f>
        <v>L</v>
      </c>
      <c r="K87" s="6">
        <f>INDEX(products!$A$1:$G$49,MATCH($D87,products!$A$1:$A$49,0),MATCH(orders!K$1,products!$A$1:$G$1,0))</f>
        <v>2.5</v>
      </c>
      <c r="L87" s="7">
        <f>INDEX(products!$A$1:$G$49,MATCH($D87,products!$A$1:$A$49,0),MATCH(orders!L$1,products!$A$1:$G$1,0))</f>
        <v>29.784999999999997</v>
      </c>
      <c r="M87" s="7">
        <f t="shared" si="3"/>
        <v>89.35499999999999</v>
      </c>
      <c r="N87" t="str">
        <f t="shared" si="4"/>
        <v>Arabica</v>
      </c>
      <c r="O87" t="str">
        <f t="shared" si="5"/>
        <v>Light</v>
      </c>
      <c r="P87" t="str">
        <f>_xlfn.XLOOKUP(Orders[[#This Row],[Customer ID]],customers!$A$1:$A$1001,customers!$I$1:$I$1001,,0)</f>
        <v>No</v>
      </c>
    </row>
    <row r="88" spans="1:16" x14ac:dyDescent="0.35">
      <c r="A88" s="2" t="s">
        <v>971</v>
      </c>
      <c r="B88" s="5">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INDEX(products!$A$1:$G$49,MATCH($D88,products!$A$1:$A$49,0),MATCH(orders!I$1,products!$A$1:$G$1,0))</f>
        <v>Ara</v>
      </c>
      <c r="J88" t="str">
        <f>INDEX(products!$A$1:$G$49,MATCH($D88,products!$A$1:$A$49,0),MATCH(orders!J$1,products!$A$1:$G$1,0))</f>
        <v>D</v>
      </c>
      <c r="K88" s="6">
        <f>INDEX(products!$A$1:$G$49,MATCH($D88,products!$A$1:$A$49,0),MATCH(orders!K$1,products!$A$1:$G$1,0))</f>
        <v>0.2</v>
      </c>
      <c r="L88" s="7">
        <f>INDEX(products!$A$1:$G$49,MATCH($D88,products!$A$1:$A$49,0),MATCH(orders!L$1,products!$A$1:$G$1,0))</f>
        <v>2.9849999999999999</v>
      </c>
      <c r="M88" s="7">
        <f t="shared" si="3"/>
        <v>11.94</v>
      </c>
      <c r="N88" t="str">
        <f t="shared" si="4"/>
        <v>Arabica</v>
      </c>
      <c r="O88" t="str">
        <f t="shared" si="5"/>
        <v>Dark</v>
      </c>
      <c r="P88" t="str">
        <f>_xlfn.XLOOKUP(Orders[[#This Row],[Customer ID]],customers!$A$1:$A$1001,customers!$I$1:$I$1001,,0)</f>
        <v>No</v>
      </c>
    </row>
    <row r="89" spans="1:16" x14ac:dyDescent="0.35">
      <c r="A89" s="2" t="s">
        <v>980</v>
      </c>
      <c r="B89" s="5">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INDEX(products!$A$1:$G$49,MATCH($D89,products!$A$1:$A$49,0),MATCH(orders!I$1,products!$A$1:$G$1,0))</f>
        <v>Ara</v>
      </c>
      <c r="J89" t="str">
        <f>INDEX(products!$A$1:$G$49,MATCH($D89,products!$A$1:$A$49,0),MATCH(orders!J$1,products!$A$1:$G$1,0))</f>
        <v>M</v>
      </c>
      <c r="K89" s="6">
        <f>INDEX(products!$A$1:$G$49,MATCH($D89,products!$A$1:$A$49,0),MATCH(orders!K$1,products!$A$1:$G$1,0))</f>
        <v>1</v>
      </c>
      <c r="L89" s="7">
        <f>INDEX(products!$A$1:$G$49,MATCH($D89,products!$A$1:$A$49,0),MATCH(orders!L$1,products!$A$1:$G$1,0))</f>
        <v>11.25</v>
      </c>
      <c r="M89" s="7">
        <f t="shared" si="3"/>
        <v>33.75</v>
      </c>
      <c r="N89" t="str">
        <f t="shared" si="4"/>
        <v>Arabica</v>
      </c>
      <c r="O89" t="str">
        <f t="shared" si="5"/>
        <v>Medium</v>
      </c>
      <c r="P89" t="str">
        <f>_xlfn.XLOOKUP(Orders[[#This Row],[Customer ID]],customers!$A$1:$A$1001,customers!$I$1:$I$1001,,0)</f>
        <v>No</v>
      </c>
    </row>
    <row r="90" spans="1:16" x14ac:dyDescent="0.35">
      <c r="A90" s="2" t="s">
        <v>985</v>
      </c>
      <c r="B90" s="5">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INDEX(products!$A$1:$G$49,MATCH($D90,products!$A$1:$A$49,0),MATCH(orders!I$1,products!$A$1:$G$1,0))</f>
        <v>Rob</v>
      </c>
      <c r="J90" t="str">
        <f>INDEX(products!$A$1:$G$49,MATCH($D90,products!$A$1:$A$49,0),MATCH(orders!J$1,products!$A$1:$G$1,0))</f>
        <v>L</v>
      </c>
      <c r="K90" s="6">
        <f>INDEX(products!$A$1:$G$49,MATCH($D90,products!$A$1:$A$49,0),MATCH(orders!K$1,products!$A$1:$G$1,0))</f>
        <v>1</v>
      </c>
      <c r="L90" s="7">
        <f>INDEX(products!$A$1:$G$49,MATCH($D90,products!$A$1:$A$49,0),MATCH(orders!L$1,products!$A$1:$G$1,0))</f>
        <v>11.95</v>
      </c>
      <c r="M90" s="7">
        <f t="shared" si="3"/>
        <v>35.849999999999994</v>
      </c>
      <c r="N90" t="str">
        <f t="shared" si="4"/>
        <v>Robusta</v>
      </c>
      <c r="O90" t="str">
        <f t="shared" si="5"/>
        <v>Light</v>
      </c>
      <c r="P90" t="str">
        <f>_xlfn.XLOOKUP(Orders[[#This Row],[Customer ID]],customers!$A$1:$A$1001,customers!$I$1:$I$1001,,0)</f>
        <v>No</v>
      </c>
    </row>
    <row r="91" spans="1:16" x14ac:dyDescent="0.35">
      <c r="A91" s="2" t="s">
        <v>990</v>
      </c>
      <c r="B91" s="5">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INDEX(products!$A$1:$G$49,MATCH($D91,products!$A$1:$A$49,0),MATCH(orders!I$1,products!$A$1:$G$1,0))</f>
        <v>Ara</v>
      </c>
      <c r="J91" t="str">
        <f>INDEX(products!$A$1:$G$49,MATCH($D91,products!$A$1:$A$49,0),MATCH(orders!J$1,products!$A$1:$G$1,0))</f>
        <v>L</v>
      </c>
      <c r="K91" s="6">
        <f>INDEX(products!$A$1:$G$49,MATCH($D91,products!$A$1:$A$49,0),MATCH(orders!K$1,products!$A$1:$G$1,0))</f>
        <v>1</v>
      </c>
      <c r="L91" s="7">
        <f>INDEX(products!$A$1:$G$49,MATCH($D91,products!$A$1:$A$49,0),MATCH(orders!L$1,products!$A$1:$G$1,0))</f>
        <v>12.95</v>
      </c>
      <c r="M91" s="7">
        <f t="shared" si="3"/>
        <v>77.699999999999989</v>
      </c>
      <c r="N91" t="str">
        <f t="shared" si="4"/>
        <v>Arabica</v>
      </c>
      <c r="O91" t="str">
        <f t="shared" si="5"/>
        <v>Light</v>
      </c>
      <c r="P91" t="str">
        <f>_xlfn.XLOOKUP(Orders[[#This Row],[Customer ID]],customers!$A$1:$A$1001,customers!$I$1:$I$1001,,0)</f>
        <v>No</v>
      </c>
    </row>
    <row r="92" spans="1:16" x14ac:dyDescent="0.35">
      <c r="A92" s="2" t="s">
        <v>996</v>
      </c>
      <c r="B92" s="5">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INDEX(products!$A$1:$G$49,MATCH($D92,products!$A$1:$A$49,0),MATCH(orders!I$1,products!$A$1:$G$1,0))</f>
        <v>Ara</v>
      </c>
      <c r="J92" t="str">
        <f>INDEX(products!$A$1:$G$49,MATCH($D92,products!$A$1:$A$49,0),MATCH(orders!J$1,products!$A$1:$G$1,0))</f>
        <v>L</v>
      </c>
      <c r="K92" s="6">
        <f>INDEX(products!$A$1:$G$49,MATCH($D92,products!$A$1:$A$49,0),MATCH(orders!K$1,products!$A$1:$G$1,0))</f>
        <v>1</v>
      </c>
      <c r="L92" s="7">
        <f>INDEX(products!$A$1:$G$49,MATCH($D92,products!$A$1:$A$49,0),MATCH(orders!L$1,products!$A$1:$G$1,0))</f>
        <v>12.95</v>
      </c>
      <c r="M92" s="7">
        <f t="shared" si="3"/>
        <v>51.8</v>
      </c>
      <c r="N92" t="str">
        <f t="shared" si="4"/>
        <v>Arabica</v>
      </c>
      <c r="O92" t="str">
        <f t="shared" si="5"/>
        <v>Light</v>
      </c>
      <c r="P92" t="str">
        <f>_xlfn.XLOOKUP(Orders[[#This Row],[Customer ID]],customers!$A$1:$A$1001,customers!$I$1:$I$1001,,0)</f>
        <v>Yes</v>
      </c>
    </row>
    <row r="93" spans="1:16" x14ac:dyDescent="0.35">
      <c r="A93" s="2" t="s">
        <v>1001</v>
      </c>
      <c r="B93" s="5">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INDEX(products!$A$1:$G$49,MATCH($D93,products!$A$1:$A$49,0),MATCH(orders!I$1,products!$A$1:$G$1,0))</f>
        <v>Ara</v>
      </c>
      <c r="J93" t="str">
        <f>INDEX(products!$A$1:$G$49,MATCH($D93,products!$A$1:$A$49,0),MATCH(orders!J$1,products!$A$1:$G$1,0))</f>
        <v>M</v>
      </c>
      <c r="K93" s="6">
        <f>INDEX(products!$A$1:$G$49,MATCH($D93,products!$A$1:$A$49,0),MATCH(orders!K$1,products!$A$1:$G$1,0))</f>
        <v>2.5</v>
      </c>
      <c r="L93" s="7">
        <f>INDEX(products!$A$1:$G$49,MATCH($D93,products!$A$1:$A$49,0),MATCH(orders!L$1,products!$A$1:$G$1,0))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35">
      <c r="A94" s="2" t="s">
        <v>1007</v>
      </c>
      <c r="B94" s="5">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INDEX(products!$A$1:$G$49,MATCH($D94,products!$A$1:$A$49,0),MATCH(orders!I$1,products!$A$1:$G$1,0))</f>
        <v>Exc</v>
      </c>
      <c r="J94" t="str">
        <f>INDEX(products!$A$1:$G$49,MATCH($D94,products!$A$1:$A$49,0),MATCH(orders!J$1,products!$A$1:$G$1,0))</f>
        <v>L</v>
      </c>
      <c r="K94" s="6">
        <f>INDEX(products!$A$1:$G$49,MATCH($D94,products!$A$1:$A$49,0),MATCH(orders!K$1,products!$A$1:$G$1,0))</f>
        <v>1</v>
      </c>
      <c r="L94" s="7">
        <f>INDEX(products!$A$1:$G$49,MATCH($D94,products!$A$1:$A$49,0),MATCH(orders!L$1,products!$A$1:$G$1,0))</f>
        <v>14.85</v>
      </c>
      <c r="M94" s="7">
        <f t="shared" si="3"/>
        <v>44.55</v>
      </c>
      <c r="N94" t="str">
        <f t="shared" si="4"/>
        <v>Excelsa</v>
      </c>
      <c r="O94" t="str">
        <f t="shared" si="5"/>
        <v>Light</v>
      </c>
      <c r="P94" t="str">
        <f>_xlfn.XLOOKUP(Orders[[#This Row],[Customer ID]],customers!$A$1:$A$1001,customers!$I$1:$I$1001,,0)</f>
        <v>Yes</v>
      </c>
    </row>
    <row r="95" spans="1:16" x14ac:dyDescent="0.35">
      <c r="A95" s="2" t="s">
        <v>1012</v>
      </c>
      <c r="B95" s="5">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INDEX(products!$A$1:$G$49,MATCH($D95,products!$A$1:$A$49,0),MATCH(orders!I$1,products!$A$1:$G$1,0))</f>
        <v>Exc</v>
      </c>
      <c r="J95" t="str">
        <f>INDEX(products!$A$1:$G$49,MATCH($D95,products!$A$1:$A$49,0),MATCH(orders!J$1,products!$A$1:$G$1,0))</f>
        <v>L</v>
      </c>
      <c r="K95" s="6">
        <f>INDEX(products!$A$1:$G$49,MATCH($D95,products!$A$1:$A$49,0),MATCH(orders!K$1,products!$A$1:$G$1,0))</f>
        <v>0.5</v>
      </c>
      <c r="L95" s="7">
        <f>INDEX(products!$A$1:$G$49,MATCH($D95,products!$A$1:$A$49,0),MATCH(orders!L$1,products!$A$1:$G$1,0))</f>
        <v>8.91</v>
      </c>
      <c r="M95" s="7">
        <f t="shared" si="3"/>
        <v>35.64</v>
      </c>
      <c r="N95" t="str">
        <f t="shared" si="4"/>
        <v>Excelsa</v>
      </c>
      <c r="O95" t="str">
        <f t="shared" si="5"/>
        <v>Light</v>
      </c>
      <c r="P95" t="str">
        <f>_xlfn.XLOOKUP(Orders[[#This Row],[Customer ID]],customers!$A$1:$A$1001,customers!$I$1:$I$1001,,0)</f>
        <v>Yes</v>
      </c>
    </row>
    <row r="96" spans="1:16" x14ac:dyDescent="0.35">
      <c r="A96" s="2" t="s">
        <v>1018</v>
      </c>
      <c r="B96" s="5">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INDEX(products!$A$1:$G$49,MATCH($D96,products!$A$1:$A$49,0),MATCH(orders!I$1,products!$A$1:$G$1,0))</f>
        <v>Ara</v>
      </c>
      <c r="J96" t="str">
        <f>INDEX(products!$A$1:$G$49,MATCH($D96,products!$A$1:$A$49,0),MATCH(orders!J$1,products!$A$1:$G$1,0))</f>
        <v>D</v>
      </c>
      <c r="K96" s="6">
        <f>INDEX(products!$A$1:$G$49,MATCH($D96,products!$A$1:$A$49,0),MATCH(orders!K$1,products!$A$1:$G$1,0))</f>
        <v>0.2</v>
      </c>
      <c r="L96" s="7">
        <f>INDEX(products!$A$1:$G$49,MATCH($D96,products!$A$1:$A$49,0),MATCH(orders!L$1,products!$A$1:$G$1,0))</f>
        <v>2.9849999999999999</v>
      </c>
      <c r="M96" s="7">
        <f t="shared" si="3"/>
        <v>17.91</v>
      </c>
      <c r="N96" t="str">
        <f t="shared" si="4"/>
        <v>Arabica</v>
      </c>
      <c r="O96" t="str">
        <f t="shared" si="5"/>
        <v>Dark</v>
      </c>
      <c r="P96" t="str">
        <f>_xlfn.XLOOKUP(Orders[[#This Row],[Customer ID]],customers!$A$1:$A$1001,customers!$I$1:$I$1001,,0)</f>
        <v>Yes</v>
      </c>
    </row>
    <row r="97" spans="1:16" x14ac:dyDescent="0.35">
      <c r="A97" s="2" t="s">
        <v>1022</v>
      </c>
      <c r="B97" s="5">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INDEX(products!$A$1:$G$49,MATCH($D97,products!$A$1:$A$49,0),MATCH(orders!I$1,products!$A$1:$G$1,0))</f>
        <v>Ara</v>
      </c>
      <c r="J97" t="str">
        <f>INDEX(products!$A$1:$G$49,MATCH($D97,products!$A$1:$A$49,0),MATCH(orders!J$1,products!$A$1:$G$1,0))</f>
        <v>M</v>
      </c>
      <c r="K97" s="6">
        <f>INDEX(products!$A$1:$G$49,MATCH($D97,products!$A$1:$A$49,0),MATCH(orders!K$1,products!$A$1:$G$1,0))</f>
        <v>2.5</v>
      </c>
      <c r="L97" s="7">
        <f>INDEX(products!$A$1:$G$49,MATCH($D97,products!$A$1:$A$49,0),MATCH(orders!L$1,products!$A$1:$G$1,0))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35">
      <c r="A98" s="2" t="s">
        <v>1027</v>
      </c>
      <c r="B98" s="5">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INDEX(products!$A$1:$G$49,MATCH($D98,products!$A$1:$A$49,0),MATCH(orders!I$1,products!$A$1:$G$1,0))</f>
        <v>Ara</v>
      </c>
      <c r="J98" t="str">
        <f>INDEX(products!$A$1:$G$49,MATCH($D98,products!$A$1:$A$49,0),MATCH(orders!J$1,products!$A$1:$G$1,0))</f>
        <v>D</v>
      </c>
      <c r="K98" s="6">
        <f>INDEX(products!$A$1:$G$49,MATCH($D98,products!$A$1:$A$49,0),MATCH(orders!K$1,products!$A$1:$G$1,0))</f>
        <v>0.2</v>
      </c>
      <c r="L98" s="7">
        <f>INDEX(products!$A$1:$G$49,MATCH($D98,products!$A$1:$A$49,0),MATCH(orders!L$1,products!$A$1:$G$1,0))</f>
        <v>2.9849999999999999</v>
      </c>
      <c r="M98" s="7">
        <f t="shared" si="3"/>
        <v>5.97</v>
      </c>
      <c r="N98" t="str">
        <f t="shared" si="4"/>
        <v>Arabica</v>
      </c>
      <c r="O98" t="str">
        <f t="shared" si="5"/>
        <v>Dark</v>
      </c>
      <c r="P98" t="str">
        <f>_xlfn.XLOOKUP(Orders[[#This Row],[Customer ID]],customers!$A$1:$A$1001,customers!$I$1:$I$1001,,0)</f>
        <v>No</v>
      </c>
    </row>
    <row r="99" spans="1:16" x14ac:dyDescent="0.35">
      <c r="A99" s="2" t="s">
        <v>1032</v>
      </c>
      <c r="B99" s="5">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INDEX(products!$A$1:$G$49,MATCH($D99,products!$A$1:$A$49,0),MATCH(orders!I$1,products!$A$1:$G$1,0))</f>
        <v>Ara</v>
      </c>
      <c r="J99" t="str">
        <f>INDEX(products!$A$1:$G$49,MATCH($D99,products!$A$1:$A$49,0),MATCH(orders!J$1,products!$A$1:$G$1,0))</f>
        <v>M</v>
      </c>
      <c r="K99" s="6">
        <f>INDEX(products!$A$1:$G$49,MATCH($D99,products!$A$1:$A$49,0),MATCH(orders!K$1,products!$A$1:$G$1,0))</f>
        <v>0.5</v>
      </c>
      <c r="L99" s="7">
        <f>INDEX(products!$A$1:$G$49,MATCH($D99,products!$A$1:$A$49,0),MATCH(orders!L$1,products!$A$1:$G$1,0))</f>
        <v>6.75</v>
      </c>
      <c r="M99" s="7">
        <f t="shared" si="3"/>
        <v>13.5</v>
      </c>
      <c r="N99" t="str">
        <f t="shared" si="4"/>
        <v>Arabica</v>
      </c>
      <c r="O99" t="str">
        <f t="shared" si="5"/>
        <v>Medium</v>
      </c>
      <c r="P99" t="str">
        <f>_xlfn.XLOOKUP(Orders[[#This Row],[Customer ID]],customers!$A$1:$A$1001,customers!$I$1:$I$1001,,0)</f>
        <v>No</v>
      </c>
    </row>
    <row r="100" spans="1:16" x14ac:dyDescent="0.35">
      <c r="A100" s="2" t="s">
        <v>1038</v>
      </c>
      <c r="B100" s="5">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INDEX(products!$A$1:$G$49,MATCH($D100,products!$A$1:$A$49,0),MATCH(orders!I$1,products!$A$1:$G$1,0))</f>
        <v>Ara</v>
      </c>
      <c r="J100" t="str">
        <f>INDEX(products!$A$1:$G$49,MATCH($D100,products!$A$1:$A$49,0),MATCH(orders!J$1,products!$A$1:$G$1,0))</f>
        <v>D</v>
      </c>
      <c r="K100" s="6">
        <f>INDEX(products!$A$1:$G$49,MATCH($D100,products!$A$1:$A$49,0),MATCH(orders!K$1,products!$A$1:$G$1,0))</f>
        <v>0.2</v>
      </c>
      <c r="L100" s="7">
        <f>INDEX(products!$A$1:$G$49,MATCH($D100,products!$A$1:$A$49,0),MATCH(orders!L$1,products!$A$1:$G$1,0))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35">
      <c r="A101" s="2" t="s">
        <v>1043</v>
      </c>
      <c r="B101" s="5">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INDEX(products!$A$1:$G$49,MATCH($D101,products!$A$1:$A$49,0),MATCH(orders!I$1,products!$A$1:$G$1,0))</f>
        <v>Lib</v>
      </c>
      <c r="J101" t="str">
        <f>INDEX(products!$A$1:$G$49,MATCH($D101,products!$A$1:$A$49,0),MATCH(orders!J$1,products!$A$1:$G$1,0))</f>
        <v>M</v>
      </c>
      <c r="K101" s="6">
        <f>INDEX(products!$A$1:$G$49,MATCH($D101,products!$A$1:$A$49,0),MATCH(orders!K$1,products!$A$1:$G$1,0))</f>
        <v>0.2</v>
      </c>
      <c r="L101" s="7">
        <f>INDEX(products!$A$1:$G$49,MATCH($D101,products!$A$1:$A$49,0),MATCH(orders!L$1,products!$A$1:$G$1,0))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5">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INDEX(products!$A$1:$G$49,MATCH($D102,products!$A$1:$A$49,0),MATCH(orders!I$1,products!$A$1:$G$1,0))</f>
        <v>Ara</v>
      </c>
      <c r="J102" t="str">
        <f>INDEX(products!$A$1:$G$49,MATCH($D102,products!$A$1:$A$49,0),MATCH(orders!J$1,products!$A$1:$G$1,0))</f>
        <v>L</v>
      </c>
      <c r="K102" s="6">
        <f>INDEX(products!$A$1:$G$49,MATCH($D102,products!$A$1:$A$49,0),MATCH(orders!K$1,products!$A$1:$G$1,0))</f>
        <v>0.2</v>
      </c>
      <c r="L102" s="7">
        <f>INDEX(products!$A$1:$G$49,MATCH($D102,products!$A$1:$A$49,0),MATCH(orders!L$1,products!$A$1:$G$1,0))</f>
        <v>3.8849999999999998</v>
      </c>
      <c r="M102" s="7">
        <f t="shared" si="3"/>
        <v>7.77</v>
      </c>
      <c r="N102" t="str">
        <f t="shared" si="4"/>
        <v>Arabica</v>
      </c>
      <c r="O102" t="str">
        <f t="shared" si="5"/>
        <v>Light</v>
      </c>
      <c r="P102" t="str">
        <f>_xlfn.XLOOKUP(Orders[[#This Row],[Customer ID]],customers!$A$1:$A$1001,customers!$I$1:$I$1001,,0)</f>
        <v>Yes</v>
      </c>
    </row>
    <row r="103" spans="1:16" x14ac:dyDescent="0.35">
      <c r="A103" s="2" t="s">
        <v>1053</v>
      </c>
      <c r="B103" s="5">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INDEX(products!$A$1:$G$49,MATCH($D103,products!$A$1:$A$49,0),MATCH(orders!I$1,products!$A$1:$G$1,0))</f>
        <v>Lib</v>
      </c>
      <c r="J103" t="str">
        <f>INDEX(products!$A$1:$G$49,MATCH($D103,products!$A$1:$A$49,0),MATCH(orders!J$1,products!$A$1:$G$1,0))</f>
        <v>D</v>
      </c>
      <c r="K103" s="6">
        <f>INDEX(products!$A$1:$G$49,MATCH($D103,products!$A$1:$A$49,0),MATCH(orders!K$1,products!$A$1:$G$1,0))</f>
        <v>2.5</v>
      </c>
      <c r="L103" s="7">
        <f>INDEX(products!$A$1:$G$49,MATCH($D103,products!$A$1:$A$49,0),MATCH(orders!L$1,products!$A$1:$G$1,0))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35">
      <c r="A104" s="2" t="s">
        <v>1059</v>
      </c>
      <c r="B104" s="5">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INDEX(products!$A$1:$G$49,MATCH($D104,products!$A$1:$A$49,0),MATCH(orders!I$1,products!$A$1:$G$1,0))</f>
        <v>Lib</v>
      </c>
      <c r="J104" t="str">
        <f>INDEX(products!$A$1:$G$49,MATCH($D104,products!$A$1:$A$49,0),MATCH(orders!J$1,products!$A$1:$G$1,0))</f>
        <v>D</v>
      </c>
      <c r="K104" s="6">
        <f>INDEX(products!$A$1:$G$49,MATCH($D104,products!$A$1:$A$49,0),MATCH(orders!K$1,products!$A$1:$G$1,0))</f>
        <v>1</v>
      </c>
      <c r="L104" s="7">
        <f>INDEX(products!$A$1:$G$49,MATCH($D104,products!$A$1:$A$49,0),MATCH(orders!L$1,products!$A$1:$G$1,0))</f>
        <v>12.95</v>
      </c>
      <c r="M104" s="7">
        <f t="shared" si="3"/>
        <v>38.849999999999994</v>
      </c>
      <c r="N104" t="str">
        <f t="shared" si="4"/>
        <v>Liberica</v>
      </c>
      <c r="O104" t="str">
        <f t="shared" si="5"/>
        <v>Dark</v>
      </c>
      <c r="P104" t="str">
        <f>_xlfn.XLOOKUP(Orders[[#This Row],[Customer ID]],customers!$A$1:$A$1001,customers!$I$1:$I$1001,,0)</f>
        <v>Yes</v>
      </c>
    </row>
    <row r="105" spans="1:16" x14ac:dyDescent="0.35">
      <c r="A105" s="2" t="s">
        <v>1065</v>
      </c>
      <c r="B105" s="5">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INDEX(products!$A$1:$G$49,MATCH($D105,products!$A$1:$A$49,0),MATCH(orders!I$1,products!$A$1:$G$1,0))</f>
        <v>Rob</v>
      </c>
      <c r="J105" t="str">
        <f>INDEX(products!$A$1:$G$49,MATCH($D105,products!$A$1:$A$49,0),MATCH(orders!J$1,products!$A$1:$G$1,0))</f>
        <v>M</v>
      </c>
      <c r="K105" s="6">
        <f>INDEX(products!$A$1:$G$49,MATCH($D105,products!$A$1:$A$49,0),MATCH(orders!K$1,products!$A$1:$G$1,0))</f>
        <v>0.2</v>
      </c>
      <c r="L105" s="7">
        <f>INDEX(products!$A$1:$G$49,MATCH($D105,products!$A$1:$A$49,0),MATCH(orders!L$1,products!$A$1:$G$1,0))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35">
      <c r="A106" s="2" t="s">
        <v>1071</v>
      </c>
      <c r="B106" s="5">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INDEX(products!$A$1:$G$49,MATCH($D106,products!$A$1:$A$49,0),MATCH(orders!I$1,products!$A$1:$G$1,0))</f>
        <v>Lib</v>
      </c>
      <c r="J106" t="str">
        <f>INDEX(products!$A$1:$G$49,MATCH($D106,products!$A$1:$A$49,0),MATCH(orders!J$1,products!$A$1:$G$1,0))</f>
        <v>M</v>
      </c>
      <c r="K106" s="6">
        <f>INDEX(products!$A$1:$G$49,MATCH($D106,products!$A$1:$A$49,0),MATCH(orders!K$1,products!$A$1:$G$1,0))</f>
        <v>1</v>
      </c>
      <c r="L106" s="7">
        <f>INDEX(products!$A$1:$G$49,MATCH($D106,products!$A$1:$A$49,0),MATCH(orders!L$1,products!$A$1:$G$1,0))</f>
        <v>14.55</v>
      </c>
      <c r="M106" s="7">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5">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INDEX(products!$A$1:$G$49,MATCH($D107,products!$A$1:$A$49,0),MATCH(orders!I$1,products!$A$1:$G$1,0))</f>
        <v>Ara</v>
      </c>
      <c r="J107" t="str">
        <f>INDEX(products!$A$1:$G$49,MATCH($D107,products!$A$1:$A$49,0),MATCH(orders!J$1,products!$A$1:$G$1,0))</f>
        <v>M</v>
      </c>
      <c r="K107" s="6">
        <f>INDEX(products!$A$1:$G$49,MATCH($D107,products!$A$1:$A$49,0),MATCH(orders!K$1,products!$A$1:$G$1,0))</f>
        <v>0.5</v>
      </c>
      <c r="L107" s="7">
        <f>INDEX(products!$A$1:$G$49,MATCH($D107,products!$A$1:$A$49,0),MATCH(orders!L$1,products!$A$1:$G$1,0))</f>
        <v>6.75</v>
      </c>
      <c r="M107" s="7">
        <f t="shared" si="3"/>
        <v>40.5</v>
      </c>
      <c r="N107" t="str">
        <f t="shared" si="4"/>
        <v>Arabica</v>
      </c>
      <c r="O107" t="str">
        <f t="shared" si="5"/>
        <v>Medium</v>
      </c>
      <c r="P107" t="str">
        <f>_xlfn.XLOOKUP(Orders[[#This Row],[Customer ID]],customers!$A$1:$A$1001,customers!$I$1:$I$1001,,0)</f>
        <v>Yes</v>
      </c>
    </row>
    <row r="108" spans="1:16" x14ac:dyDescent="0.35">
      <c r="A108" s="2" t="s">
        <v>1083</v>
      </c>
      <c r="B108" s="5">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INDEX(products!$A$1:$G$49,MATCH($D108,products!$A$1:$A$49,0),MATCH(orders!I$1,products!$A$1:$G$1,0))</f>
        <v>Exc</v>
      </c>
      <c r="J108" t="str">
        <f>INDEX(products!$A$1:$G$49,MATCH($D108,products!$A$1:$A$49,0),MATCH(orders!J$1,products!$A$1:$G$1,0))</f>
        <v>D</v>
      </c>
      <c r="K108" s="6">
        <f>INDEX(products!$A$1:$G$49,MATCH($D108,products!$A$1:$A$49,0),MATCH(orders!K$1,products!$A$1:$G$1,0))</f>
        <v>1</v>
      </c>
      <c r="L108" s="7">
        <f>INDEX(products!$A$1:$G$49,MATCH($D108,products!$A$1:$A$49,0),MATCH(orders!L$1,products!$A$1:$G$1,0))</f>
        <v>12.15</v>
      </c>
      <c r="M108" s="7">
        <f t="shared" si="3"/>
        <v>24.3</v>
      </c>
      <c r="N108" t="str">
        <f t="shared" si="4"/>
        <v>Excelsa</v>
      </c>
      <c r="O108" t="str">
        <f t="shared" si="5"/>
        <v>Dark</v>
      </c>
      <c r="P108" t="str">
        <f>_xlfn.XLOOKUP(Orders[[#This Row],[Customer ID]],customers!$A$1:$A$1001,customers!$I$1:$I$1001,,0)</f>
        <v>No</v>
      </c>
    </row>
    <row r="109" spans="1:16" x14ac:dyDescent="0.35">
      <c r="A109" s="2" t="s">
        <v>1089</v>
      </c>
      <c r="B109" s="5">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INDEX(products!$A$1:$G$49,MATCH($D109,products!$A$1:$A$49,0),MATCH(orders!I$1,products!$A$1:$G$1,0))</f>
        <v>Rob</v>
      </c>
      <c r="J109" t="str">
        <f>INDEX(products!$A$1:$G$49,MATCH($D109,products!$A$1:$A$49,0),MATCH(orders!J$1,products!$A$1:$G$1,0))</f>
        <v>M</v>
      </c>
      <c r="K109" s="6">
        <f>INDEX(products!$A$1:$G$49,MATCH($D109,products!$A$1:$A$49,0),MATCH(orders!K$1,products!$A$1:$G$1,0))</f>
        <v>0.5</v>
      </c>
      <c r="L109" s="7">
        <f>INDEX(products!$A$1:$G$49,MATCH($D109,products!$A$1:$A$49,0),MATCH(orders!L$1,products!$A$1:$G$1,0))</f>
        <v>5.97</v>
      </c>
      <c r="M109" s="7">
        <f t="shared" si="3"/>
        <v>17.91</v>
      </c>
      <c r="N109" t="str">
        <f t="shared" si="4"/>
        <v>Robusta</v>
      </c>
      <c r="O109" t="str">
        <f t="shared" si="5"/>
        <v>Medium</v>
      </c>
      <c r="P109" t="str">
        <f>_xlfn.XLOOKUP(Orders[[#This Row],[Customer ID]],customers!$A$1:$A$1001,customers!$I$1:$I$1001,,0)</f>
        <v>Yes</v>
      </c>
    </row>
    <row r="110" spans="1:16" x14ac:dyDescent="0.35">
      <c r="A110" s="2" t="s">
        <v>1095</v>
      </c>
      <c r="B110" s="5">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INDEX(products!$A$1:$G$49,MATCH($D110,products!$A$1:$A$49,0),MATCH(orders!I$1,products!$A$1:$G$1,0))</f>
        <v>Ara</v>
      </c>
      <c r="J110" t="str">
        <f>INDEX(products!$A$1:$G$49,MATCH($D110,products!$A$1:$A$49,0),MATCH(orders!J$1,products!$A$1:$G$1,0))</f>
        <v>M</v>
      </c>
      <c r="K110" s="6">
        <f>INDEX(products!$A$1:$G$49,MATCH($D110,products!$A$1:$A$49,0),MATCH(orders!K$1,products!$A$1:$G$1,0))</f>
        <v>0.5</v>
      </c>
      <c r="L110" s="7">
        <f>INDEX(products!$A$1:$G$49,MATCH($D110,products!$A$1:$A$49,0),MATCH(orders!L$1,products!$A$1:$G$1,0))</f>
        <v>6.75</v>
      </c>
      <c r="M110" s="7">
        <f t="shared" si="3"/>
        <v>27</v>
      </c>
      <c r="N110" t="str">
        <f t="shared" si="4"/>
        <v>Arabica</v>
      </c>
      <c r="O110" t="str">
        <f t="shared" si="5"/>
        <v>Medium</v>
      </c>
      <c r="P110" t="str">
        <f>_xlfn.XLOOKUP(Orders[[#This Row],[Customer ID]],customers!$A$1:$A$1001,customers!$I$1:$I$1001,,0)</f>
        <v>No</v>
      </c>
    </row>
    <row r="111" spans="1:16" x14ac:dyDescent="0.35">
      <c r="A111" s="2" t="s">
        <v>1100</v>
      </c>
      <c r="B111" s="5">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INDEX(products!$A$1:$G$49,MATCH($D111,products!$A$1:$A$49,0),MATCH(orders!I$1,products!$A$1:$G$1,0))</f>
        <v>Lib</v>
      </c>
      <c r="J111" t="str">
        <f>INDEX(products!$A$1:$G$49,MATCH($D111,products!$A$1:$A$49,0),MATCH(orders!J$1,products!$A$1:$G$1,0))</f>
        <v>D</v>
      </c>
      <c r="K111" s="6">
        <f>INDEX(products!$A$1:$G$49,MATCH($D111,products!$A$1:$A$49,0),MATCH(orders!K$1,products!$A$1:$G$1,0))</f>
        <v>0.5</v>
      </c>
      <c r="L111" s="7">
        <f>INDEX(products!$A$1:$G$49,MATCH($D111,products!$A$1:$A$49,0),MATCH(orders!L$1,products!$A$1:$G$1,0))</f>
        <v>7.77</v>
      </c>
      <c r="M111" s="7">
        <f t="shared" si="3"/>
        <v>7.77</v>
      </c>
      <c r="N111" t="str">
        <f t="shared" si="4"/>
        <v>Liberica</v>
      </c>
      <c r="O111" t="str">
        <f t="shared" si="5"/>
        <v>Dark</v>
      </c>
      <c r="P111" t="str">
        <f>_xlfn.XLOOKUP(Orders[[#This Row],[Customer ID]],customers!$A$1:$A$1001,customers!$I$1:$I$1001,,0)</f>
        <v>Yes</v>
      </c>
    </row>
    <row r="112" spans="1:16" x14ac:dyDescent="0.35">
      <c r="A112" s="2" t="s">
        <v>1106</v>
      </c>
      <c r="B112" s="5">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INDEX(products!$A$1:$G$49,MATCH($D112,products!$A$1:$A$49,0),MATCH(orders!I$1,products!$A$1:$G$1,0))</f>
        <v>Exc</v>
      </c>
      <c r="J112" t="str">
        <f>INDEX(products!$A$1:$G$49,MATCH($D112,products!$A$1:$A$49,0),MATCH(orders!J$1,products!$A$1:$G$1,0))</f>
        <v>L</v>
      </c>
      <c r="K112" s="6">
        <f>INDEX(products!$A$1:$G$49,MATCH($D112,products!$A$1:$A$49,0),MATCH(orders!K$1,products!$A$1:$G$1,0))</f>
        <v>0.2</v>
      </c>
      <c r="L112" s="7">
        <f>INDEX(products!$A$1:$G$49,MATCH($D112,products!$A$1:$A$49,0),MATCH(orders!L$1,products!$A$1:$G$1,0))</f>
        <v>4.4550000000000001</v>
      </c>
      <c r="M112" s="7">
        <f t="shared" si="3"/>
        <v>13.365</v>
      </c>
      <c r="N112" t="str">
        <f t="shared" si="4"/>
        <v>Excelsa</v>
      </c>
      <c r="O112" t="str">
        <f t="shared" si="5"/>
        <v>Light</v>
      </c>
      <c r="P112" t="str">
        <f>_xlfn.XLOOKUP(Orders[[#This Row],[Customer ID]],customers!$A$1:$A$1001,customers!$I$1:$I$1001,,0)</f>
        <v>Yes</v>
      </c>
    </row>
    <row r="113" spans="1:16" x14ac:dyDescent="0.35">
      <c r="A113" s="2" t="s">
        <v>1112</v>
      </c>
      <c r="B113" s="5">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INDEX(products!$A$1:$G$49,MATCH($D113,products!$A$1:$A$49,0),MATCH(orders!I$1,products!$A$1:$G$1,0))</f>
        <v>Rob</v>
      </c>
      <c r="J113" t="str">
        <f>INDEX(products!$A$1:$G$49,MATCH($D113,products!$A$1:$A$49,0),MATCH(orders!J$1,products!$A$1:$G$1,0))</f>
        <v>D</v>
      </c>
      <c r="K113" s="6">
        <f>INDEX(products!$A$1:$G$49,MATCH($D113,products!$A$1:$A$49,0),MATCH(orders!K$1,products!$A$1:$G$1,0))</f>
        <v>0.5</v>
      </c>
      <c r="L113" s="7">
        <f>INDEX(products!$A$1:$G$49,MATCH($D113,products!$A$1:$A$49,0),MATCH(orders!L$1,products!$A$1:$G$1,0))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35">
      <c r="A114" s="2" t="s">
        <v>1117</v>
      </c>
      <c r="B114" s="5">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INDEX(products!$A$1:$G$49,MATCH($D114,products!$A$1:$A$49,0),MATCH(orders!I$1,products!$A$1:$G$1,0))</f>
        <v>Ara</v>
      </c>
      <c r="J114" t="str">
        <f>INDEX(products!$A$1:$G$49,MATCH($D114,products!$A$1:$A$49,0),MATCH(orders!J$1,products!$A$1:$G$1,0))</f>
        <v>M</v>
      </c>
      <c r="K114" s="6">
        <f>INDEX(products!$A$1:$G$49,MATCH($D114,products!$A$1:$A$49,0),MATCH(orders!K$1,products!$A$1:$G$1,0))</f>
        <v>1</v>
      </c>
      <c r="L114" s="7">
        <f>INDEX(products!$A$1:$G$49,MATCH($D114,products!$A$1:$A$49,0),MATCH(orders!L$1,products!$A$1:$G$1,0))</f>
        <v>11.25</v>
      </c>
      <c r="M114" s="7">
        <f t="shared" si="3"/>
        <v>11.25</v>
      </c>
      <c r="N114" t="str">
        <f t="shared" si="4"/>
        <v>Arabica</v>
      </c>
      <c r="O114" t="str">
        <f t="shared" si="5"/>
        <v>Medium</v>
      </c>
      <c r="P114" t="str">
        <f>_xlfn.XLOOKUP(Orders[[#This Row],[Customer ID]],customers!$A$1:$A$1001,customers!$I$1:$I$1001,,0)</f>
        <v>No</v>
      </c>
    </row>
    <row r="115" spans="1:16" x14ac:dyDescent="0.35">
      <c r="A115" s="2" t="s">
        <v>1123</v>
      </c>
      <c r="B115" s="5">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INDEX(products!$A$1:$G$49,MATCH($D115,products!$A$1:$A$49,0),MATCH(orders!I$1,products!$A$1:$G$1,0))</f>
        <v>Lib</v>
      </c>
      <c r="J115" t="str">
        <f>INDEX(products!$A$1:$G$49,MATCH($D115,products!$A$1:$A$49,0),MATCH(orders!J$1,products!$A$1:$G$1,0))</f>
        <v>M</v>
      </c>
      <c r="K115" s="6">
        <f>INDEX(products!$A$1:$G$49,MATCH($D115,products!$A$1:$A$49,0),MATCH(orders!K$1,products!$A$1:$G$1,0))</f>
        <v>1</v>
      </c>
      <c r="L115" s="7">
        <f>INDEX(products!$A$1:$G$49,MATCH($D115,products!$A$1:$A$49,0),MATCH(orders!L$1,products!$A$1:$G$1,0))</f>
        <v>14.55</v>
      </c>
      <c r="M115" s="7">
        <f t="shared" si="3"/>
        <v>14.55</v>
      </c>
      <c r="N115" t="str">
        <f t="shared" si="4"/>
        <v>Liberica</v>
      </c>
      <c r="O115" t="str">
        <f t="shared" si="5"/>
        <v>Medium</v>
      </c>
      <c r="P115" t="str">
        <f>_xlfn.XLOOKUP(Orders[[#This Row],[Customer ID]],customers!$A$1:$A$1001,customers!$I$1:$I$1001,,0)</f>
        <v>No</v>
      </c>
    </row>
    <row r="116" spans="1:16" x14ac:dyDescent="0.35">
      <c r="A116" s="2" t="s">
        <v>1129</v>
      </c>
      <c r="B116" s="5">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INDEX(products!$A$1:$G$49,MATCH($D116,products!$A$1:$A$49,0),MATCH(orders!I$1,products!$A$1:$G$1,0))</f>
        <v>Rob</v>
      </c>
      <c r="J116" t="str">
        <f>INDEX(products!$A$1:$G$49,MATCH($D116,products!$A$1:$A$49,0),MATCH(orders!J$1,products!$A$1:$G$1,0))</f>
        <v>L</v>
      </c>
      <c r="K116" s="6">
        <f>INDEX(products!$A$1:$G$49,MATCH($D116,products!$A$1:$A$49,0),MATCH(orders!K$1,products!$A$1:$G$1,0))</f>
        <v>0.2</v>
      </c>
      <c r="L116" s="7">
        <f>INDEX(products!$A$1:$G$49,MATCH($D116,products!$A$1:$A$49,0),MATCH(orders!L$1,products!$A$1:$G$1,0))</f>
        <v>3.5849999999999995</v>
      </c>
      <c r="M116" s="7">
        <f t="shared" si="3"/>
        <v>14.339999999999998</v>
      </c>
      <c r="N116" t="str">
        <f t="shared" si="4"/>
        <v>Robusta</v>
      </c>
      <c r="O116" t="str">
        <f t="shared" si="5"/>
        <v>Light</v>
      </c>
      <c r="P116" t="str">
        <f>_xlfn.XLOOKUP(Orders[[#This Row],[Customer ID]],customers!$A$1:$A$1001,customers!$I$1:$I$1001,,0)</f>
        <v>No</v>
      </c>
    </row>
    <row r="117" spans="1:16" x14ac:dyDescent="0.35">
      <c r="A117" s="2" t="s">
        <v>1134</v>
      </c>
      <c r="B117" s="5">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INDEX(products!$A$1:$G$49,MATCH($D117,products!$A$1:$A$49,0),MATCH(orders!I$1,products!$A$1:$G$1,0))</f>
        <v>Lib</v>
      </c>
      <c r="J117" t="str">
        <f>INDEX(products!$A$1:$G$49,MATCH($D117,products!$A$1:$A$49,0),MATCH(orders!J$1,products!$A$1:$G$1,0))</f>
        <v>L</v>
      </c>
      <c r="K117" s="6">
        <f>INDEX(products!$A$1:$G$49,MATCH($D117,products!$A$1:$A$49,0),MATCH(orders!K$1,products!$A$1:$G$1,0))</f>
        <v>1</v>
      </c>
      <c r="L117" s="7">
        <f>INDEX(products!$A$1:$G$49,MATCH($D117,products!$A$1:$A$49,0),MATCH(orders!L$1,products!$A$1:$G$1,0))</f>
        <v>15.85</v>
      </c>
      <c r="M117" s="7">
        <f t="shared" si="3"/>
        <v>15.85</v>
      </c>
      <c r="N117" t="str">
        <f t="shared" si="4"/>
        <v>Liberica</v>
      </c>
      <c r="O117" t="str">
        <f t="shared" si="5"/>
        <v>Light</v>
      </c>
      <c r="P117" t="str">
        <f>_xlfn.XLOOKUP(Orders[[#This Row],[Customer ID]],customers!$A$1:$A$1001,customers!$I$1:$I$1001,,0)</f>
        <v>No</v>
      </c>
    </row>
    <row r="118" spans="1:16" x14ac:dyDescent="0.35">
      <c r="A118" s="2" t="s">
        <v>1140</v>
      </c>
      <c r="B118" s="5">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INDEX(products!$A$1:$G$49,MATCH($D118,products!$A$1:$A$49,0),MATCH(orders!I$1,products!$A$1:$G$1,0))</f>
        <v>Lib</v>
      </c>
      <c r="J118" t="str">
        <f>INDEX(products!$A$1:$G$49,MATCH($D118,products!$A$1:$A$49,0),MATCH(orders!J$1,products!$A$1:$G$1,0))</f>
        <v>L</v>
      </c>
      <c r="K118" s="6">
        <f>INDEX(products!$A$1:$G$49,MATCH($D118,products!$A$1:$A$49,0),MATCH(orders!K$1,products!$A$1:$G$1,0))</f>
        <v>0.2</v>
      </c>
      <c r="L118" s="7">
        <f>INDEX(products!$A$1:$G$49,MATCH($D118,products!$A$1:$A$49,0),MATCH(orders!L$1,products!$A$1:$G$1,0))</f>
        <v>4.7549999999999999</v>
      </c>
      <c r="M118" s="7">
        <f t="shared" si="3"/>
        <v>19.02</v>
      </c>
      <c r="N118" t="str">
        <f t="shared" si="4"/>
        <v>Liberica</v>
      </c>
      <c r="O118" t="str">
        <f t="shared" si="5"/>
        <v>Light</v>
      </c>
      <c r="P118" t="str">
        <f>_xlfn.XLOOKUP(Orders[[#This Row],[Customer ID]],customers!$A$1:$A$1001,customers!$I$1:$I$1001,,0)</f>
        <v>Yes</v>
      </c>
    </row>
    <row r="119" spans="1:16" x14ac:dyDescent="0.35">
      <c r="A119" s="2" t="s">
        <v>1146</v>
      </c>
      <c r="B119" s="5">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INDEX(products!$A$1:$G$49,MATCH($D119,products!$A$1:$A$49,0),MATCH(orders!I$1,products!$A$1:$G$1,0))</f>
        <v>Lib</v>
      </c>
      <c r="J119" t="str">
        <f>INDEX(products!$A$1:$G$49,MATCH($D119,products!$A$1:$A$49,0),MATCH(orders!J$1,products!$A$1:$G$1,0))</f>
        <v>L</v>
      </c>
      <c r="K119" s="6">
        <f>INDEX(products!$A$1:$G$49,MATCH($D119,products!$A$1:$A$49,0),MATCH(orders!K$1,products!$A$1:$G$1,0))</f>
        <v>0.5</v>
      </c>
      <c r="L119" s="7">
        <f>INDEX(products!$A$1:$G$49,MATCH($D119,products!$A$1:$A$49,0),MATCH(orders!L$1,products!$A$1:$G$1,0))</f>
        <v>9.51</v>
      </c>
      <c r="M119" s="7">
        <f t="shared" si="3"/>
        <v>38.04</v>
      </c>
      <c r="N119" t="str">
        <f t="shared" si="4"/>
        <v>Liberica</v>
      </c>
      <c r="O119" t="str">
        <f t="shared" si="5"/>
        <v>Light</v>
      </c>
      <c r="P119" t="str">
        <f>_xlfn.XLOOKUP(Orders[[#This Row],[Customer ID]],customers!$A$1:$A$1001,customers!$I$1:$I$1001,,0)</f>
        <v>No</v>
      </c>
    </row>
    <row r="120" spans="1:16" x14ac:dyDescent="0.35">
      <c r="A120" s="2" t="s">
        <v>1152</v>
      </c>
      <c r="B120" s="5">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INDEX(products!$A$1:$G$49,MATCH($D120,products!$A$1:$A$49,0),MATCH(orders!I$1,products!$A$1:$G$1,0))</f>
        <v>Exc</v>
      </c>
      <c r="J120" t="str">
        <f>INDEX(products!$A$1:$G$49,MATCH($D120,products!$A$1:$A$49,0),MATCH(orders!J$1,products!$A$1:$G$1,0))</f>
        <v>D</v>
      </c>
      <c r="K120" s="6">
        <f>INDEX(products!$A$1:$G$49,MATCH($D120,products!$A$1:$A$49,0),MATCH(orders!K$1,products!$A$1:$G$1,0))</f>
        <v>0.5</v>
      </c>
      <c r="L120" s="7">
        <f>INDEX(products!$A$1:$G$49,MATCH($D120,products!$A$1:$A$49,0),MATCH(orders!L$1,products!$A$1:$G$1,0))</f>
        <v>7.29</v>
      </c>
      <c r="M120" s="7">
        <f t="shared" si="3"/>
        <v>21.87</v>
      </c>
      <c r="N120" t="str">
        <f t="shared" si="4"/>
        <v>Excelsa</v>
      </c>
      <c r="O120" t="str">
        <f t="shared" si="5"/>
        <v>Dark</v>
      </c>
      <c r="P120" t="str">
        <f>_xlfn.XLOOKUP(Orders[[#This Row],[Customer ID]],customers!$A$1:$A$1001,customers!$I$1:$I$1001,,0)</f>
        <v>Yes</v>
      </c>
    </row>
    <row r="121" spans="1:16" x14ac:dyDescent="0.35">
      <c r="A121" s="2" t="s">
        <v>1158</v>
      </c>
      <c r="B121" s="5">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INDEX(products!$A$1:$G$49,MATCH($D121,products!$A$1:$A$49,0),MATCH(orders!I$1,products!$A$1:$G$1,0))</f>
        <v>Exc</v>
      </c>
      <c r="J121" t="str">
        <f>INDEX(products!$A$1:$G$49,MATCH($D121,products!$A$1:$A$49,0),MATCH(orders!J$1,products!$A$1:$G$1,0))</f>
        <v>M</v>
      </c>
      <c r="K121" s="6">
        <f>INDEX(products!$A$1:$G$49,MATCH($D121,products!$A$1:$A$49,0),MATCH(orders!K$1,products!$A$1:$G$1,0))</f>
        <v>0.2</v>
      </c>
      <c r="L121" s="7">
        <f>INDEX(products!$A$1:$G$49,MATCH($D121,products!$A$1:$A$49,0),MATCH(orders!L$1,products!$A$1:$G$1,0))</f>
        <v>4.125</v>
      </c>
      <c r="M121" s="7">
        <f t="shared" si="3"/>
        <v>4.125</v>
      </c>
      <c r="N121" t="str">
        <f t="shared" si="4"/>
        <v>Excelsa</v>
      </c>
      <c r="O121" t="str">
        <f t="shared" si="5"/>
        <v>Medium</v>
      </c>
      <c r="P121" t="str">
        <f>_xlfn.XLOOKUP(Orders[[#This Row],[Customer ID]],customers!$A$1:$A$1001,customers!$I$1:$I$1001,,0)</f>
        <v>No</v>
      </c>
    </row>
    <row r="122" spans="1:16" x14ac:dyDescent="0.35">
      <c r="A122" s="2" t="s">
        <v>1158</v>
      </c>
      <c r="B122" s="5">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INDEX(products!$A$1:$G$49,MATCH($D122,products!$A$1:$A$49,0),MATCH(orders!I$1,products!$A$1:$G$1,0))</f>
        <v>Ara</v>
      </c>
      <c r="J122" t="str">
        <f>INDEX(products!$A$1:$G$49,MATCH($D122,products!$A$1:$A$49,0),MATCH(orders!J$1,products!$A$1:$G$1,0))</f>
        <v>L</v>
      </c>
      <c r="K122" s="6">
        <f>INDEX(products!$A$1:$G$49,MATCH($D122,products!$A$1:$A$49,0),MATCH(orders!K$1,products!$A$1:$G$1,0))</f>
        <v>0.2</v>
      </c>
      <c r="L122" s="7">
        <f>INDEX(products!$A$1:$G$49,MATCH($D122,products!$A$1:$A$49,0),MATCH(orders!L$1,products!$A$1:$G$1,0))</f>
        <v>3.8849999999999998</v>
      </c>
      <c r="M122" s="7">
        <f t="shared" si="3"/>
        <v>3.8849999999999998</v>
      </c>
      <c r="N122" t="str">
        <f t="shared" si="4"/>
        <v>Arabica</v>
      </c>
      <c r="O122" t="str">
        <f t="shared" si="5"/>
        <v>Light</v>
      </c>
      <c r="P122" t="str">
        <f>_xlfn.XLOOKUP(Orders[[#This Row],[Customer ID]],customers!$A$1:$A$1001,customers!$I$1:$I$1001,,0)</f>
        <v>No</v>
      </c>
    </row>
    <row r="123" spans="1:16" x14ac:dyDescent="0.35">
      <c r="A123" s="2" t="s">
        <v>1158</v>
      </c>
      <c r="B123" s="5">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INDEX(products!$A$1:$G$49,MATCH($D123,products!$A$1:$A$49,0),MATCH(orders!I$1,products!$A$1:$G$1,0))</f>
        <v>Exc</v>
      </c>
      <c r="J123" t="str">
        <f>INDEX(products!$A$1:$G$49,MATCH($D123,products!$A$1:$A$49,0),MATCH(orders!J$1,products!$A$1:$G$1,0))</f>
        <v>M</v>
      </c>
      <c r="K123" s="6">
        <f>INDEX(products!$A$1:$G$49,MATCH($D123,products!$A$1:$A$49,0),MATCH(orders!K$1,products!$A$1:$G$1,0))</f>
        <v>1</v>
      </c>
      <c r="L123" s="7">
        <f>INDEX(products!$A$1:$G$49,MATCH($D123,products!$A$1:$A$49,0),MATCH(orders!L$1,products!$A$1:$G$1,0))</f>
        <v>13.75</v>
      </c>
      <c r="M123" s="7">
        <f t="shared" si="3"/>
        <v>68.75</v>
      </c>
      <c r="N123" t="str">
        <f t="shared" si="4"/>
        <v>Excelsa</v>
      </c>
      <c r="O123" t="str">
        <f t="shared" si="5"/>
        <v>Medium</v>
      </c>
      <c r="P123" t="str">
        <f>_xlfn.XLOOKUP(Orders[[#This Row],[Customer ID]],customers!$A$1:$A$1001,customers!$I$1:$I$1001,,0)</f>
        <v>No</v>
      </c>
    </row>
    <row r="124" spans="1:16" x14ac:dyDescent="0.35">
      <c r="A124" s="2" t="s">
        <v>1174</v>
      </c>
      <c r="B124" s="5">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INDEX(products!$A$1:$G$49,MATCH($D124,products!$A$1:$A$49,0),MATCH(orders!I$1,products!$A$1:$G$1,0))</f>
        <v>Ara</v>
      </c>
      <c r="J124" t="str">
        <f>INDEX(products!$A$1:$G$49,MATCH($D124,products!$A$1:$A$49,0),MATCH(orders!J$1,products!$A$1:$G$1,0))</f>
        <v>D</v>
      </c>
      <c r="K124" s="6">
        <f>INDEX(products!$A$1:$G$49,MATCH($D124,products!$A$1:$A$49,0),MATCH(orders!K$1,products!$A$1:$G$1,0))</f>
        <v>0.5</v>
      </c>
      <c r="L124" s="7">
        <f>INDEX(products!$A$1:$G$49,MATCH($D124,products!$A$1:$A$49,0),MATCH(orders!L$1,products!$A$1:$G$1,0))</f>
        <v>5.97</v>
      </c>
      <c r="M124" s="7">
        <f t="shared" si="3"/>
        <v>23.88</v>
      </c>
      <c r="N124" t="str">
        <f t="shared" si="4"/>
        <v>Arabica</v>
      </c>
      <c r="O124" t="str">
        <f t="shared" si="5"/>
        <v>Dark</v>
      </c>
      <c r="P124" t="str">
        <f>_xlfn.XLOOKUP(Orders[[#This Row],[Customer ID]],customers!$A$1:$A$1001,customers!$I$1:$I$1001,,0)</f>
        <v>Yes</v>
      </c>
    </row>
    <row r="125" spans="1:16" x14ac:dyDescent="0.35">
      <c r="A125" s="2" t="s">
        <v>1180</v>
      </c>
      <c r="B125" s="5">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INDEX(products!$A$1:$G$49,MATCH($D125,products!$A$1:$A$49,0),MATCH(orders!I$1,products!$A$1:$G$1,0))</f>
        <v>Lib</v>
      </c>
      <c r="J125" t="str">
        <f>INDEX(products!$A$1:$G$49,MATCH($D125,products!$A$1:$A$49,0),MATCH(orders!J$1,products!$A$1:$G$1,0))</f>
        <v>L</v>
      </c>
      <c r="K125" s="6">
        <f>INDEX(products!$A$1:$G$49,MATCH($D125,products!$A$1:$A$49,0),MATCH(orders!K$1,products!$A$1:$G$1,0))</f>
        <v>2.5</v>
      </c>
      <c r="L125" s="7">
        <f>INDEX(products!$A$1:$G$49,MATCH($D125,products!$A$1:$A$49,0),MATCH(orders!L$1,products!$A$1:$G$1,0))</f>
        <v>36.454999999999998</v>
      </c>
      <c r="M125" s="7">
        <f t="shared" si="3"/>
        <v>145.82</v>
      </c>
      <c r="N125" t="str">
        <f t="shared" si="4"/>
        <v>Liberica</v>
      </c>
      <c r="O125" t="str">
        <f t="shared" si="5"/>
        <v>Light</v>
      </c>
      <c r="P125" t="str">
        <f>_xlfn.XLOOKUP(Orders[[#This Row],[Customer ID]],customers!$A$1:$A$1001,customers!$I$1:$I$1001,,0)</f>
        <v>No</v>
      </c>
    </row>
    <row r="126" spans="1:16" x14ac:dyDescent="0.35">
      <c r="A126" s="2" t="s">
        <v>1186</v>
      </c>
      <c r="B126" s="5">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INDEX(products!$A$1:$G$49,MATCH($D126,products!$A$1:$A$49,0),MATCH(orders!I$1,products!$A$1:$G$1,0))</f>
        <v>Lib</v>
      </c>
      <c r="J126" t="str">
        <f>INDEX(products!$A$1:$G$49,MATCH($D126,products!$A$1:$A$49,0),MATCH(orders!J$1,products!$A$1:$G$1,0))</f>
        <v>M</v>
      </c>
      <c r="K126" s="6">
        <f>INDEX(products!$A$1:$G$49,MATCH($D126,products!$A$1:$A$49,0),MATCH(orders!K$1,products!$A$1:$G$1,0))</f>
        <v>0.2</v>
      </c>
      <c r="L126" s="7">
        <f>INDEX(products!$A$1:$G$49,MATCH($D126,products!$A$1:$A$49,0),MATCH(orders!L$1,products!$A$1:$G$1,0))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5">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INDEX(products!$A$1:$G$49,MATCH($D127,products!$A$1:$A$49,0),MATCH(orders!I$1,products!$A$1:$G$1,0))</f>
        <v>Lib</v>
      </c>
      <c r="J127" t="str">
        <f>INDEX(products!$A$1:$G$49,MATCH($D127,products!$A$1:$A$49,0),MATCH(orders!J$1,products!$A$1:$G$1,0))</f>
        <v>M</v>
      </c>
      <c r="K127" s="6">
        <f>INDEX(products!$A$1:$G$49,MATCH($D127,products!$A$1:$A$49,0),MATCH(orders!K$1,products!$A$1:$G$1,0))</f>
        <v>0.5</v>
      </c>
      <c r="L127" s="7">
        <f>INDEX(products!$A$1:$G$49,MATCH($D127,products!$A$1:$A$49,0),MATCH(orders!L$1,products!$A$1:$G$1,0))</f>
        <v>8.73</v>
      </c>
      <c r="M127" s="7">
        <f t="shared" si="3"/>
        <v>26.19</v>
      </c>
      <c r="N127" t="str">
        <f t="shared" si="4"/>
        <v>Liberica</v>
      </c>
      <c r="O127" t="str">
        <f t="shared" si="5"/>
        <v>Medium</v>
      </c>
      <c r="P127" t="str">
        <f>_xlfn.XLOOKUP(Orders[[#This Row],[Customer ID]],customers!$A$1:$A$1001,customers!$I$1:$I$1001,,0)</f>
        <v>Yes</v>
      </c>
    </row>
    <row r="128" spans="1:16" x14ac:dyDescent="0.35">
      <c r="A128" s="2" t="s">
        <v>1198</v>
      </c>
      <c r="B128" s="5">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INDEX(products!$A$1:$G$49,MATCH($D128,products!$A$1:$A$49,0),MATCH(orders!I$1,products!$A$1:$G$1,0))</f>
        <v>Ara</v>
      </c>
      <c r="J128" t="str">
        <f>INDEX(products!$A$1:$G$49,MATCH($D128,products!$A$1:$A$49,0),MATCH(orders!J$1,products!$A$1:$G$1,0))</f>
        <v>M</v>
      </c>
      <c r="K128" s="6">
        <f>INDEX(products!$A$1:$G$49,MATCH($D128,products!$A$1:$A$49,0),MATCH(orders!K$1,products!$A$1:$G$1,0))</f>
        <v>1</v>
      </c>
      <c r="L128" s="7">
        <f>INDEX(products!$A$1:$G$49,MATCH($D128,products!$A$1:$A$49,0),MATCH(orders!L$1,products!$A$1:$G$1,0))</f>
        <v>11.25</v>
      </c>
      <c r="M128" s="7">
        <f t="shared" si="3"/>
        <v>11.25</v>
      </c>
      <c r="N128" t="str">
        <f t="shared" si="4"/>
        <v>Arabica</v>
      </c>
      <c r="O128" t="str">
        <f t="shared" si="5"/>
        <v>Medium</v>
      </c>
      <c r="P128" t="str">
        <f>_xlfn.XLOOKUP(Orders[[#This Row],[Customer ID]],customers!$A$1:$A$1001,customers!$I$1:$I$1001,,0)</f>
        <v>No</v>
      </c>
    </row>
    <row r="129" spans="1:16" x14ac:dyDescent="0.35">
      <c r="A129" s="2" t="s">
        <v>1204</v>
      </c>
      <c r="B129" s="5">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INDEX(products!$A$1:$G$49,MATCH($D129,products!$A$1:$A$49,0),MATCH(orders!I$1,products!$A$1:$G$1,0))</f>
        <v>Lib</v>
      </c>
      <c r="J129" t="str">
        <f>INDEX(products!$A$1:$G$49,MATCH($D129,products!$A$1:$A$49,0),MATCH(orders!J$1,products!$A$1:$G$1,0))</f>
        <v>D</v>
      </c>
      <c r="K129" s="6">
        <f>INDEX(products!$A$1:$G$49,MATCH($D129,products!$A$1:$A$49,0),MATCH(orders!K$1,products!$A$1:$G$1,0))</f>
        <v>1</v>
      </c>
      <c r="L129" s="7">
        <f>INDEX(products!$A$1:$G$49,MATCH($D129,products!$A$1:$A$49,0),MATCH(orders!L$1,products!$A$1:$G$1,0))</f>
        <v>12.95</v>
      </c>
      <c r="M129" s="7">
        <f t="shared" si="3"/>
        <v>77.699999999999989</v>
      </c>
      <c r="N129" t="str">
        <f t="shared" si="4"/>
        <v>Liberica</v>
      </c>
      <c r="O129" t="str">
        <f t="shared" si="5"/>
        <v>Dark</v>
      </c>
      <c r="P129" t="str">
        <f>_xlfn.XLOOKUP(Orders[[#This Row],[Customer ID]],customers!$A$1:$A$1001,customers!$I$1:$I$1001,,0)</f>
        <v>No</v>
      </c>
    </row>
    <row r="130" spans="1:16" x14ac:dyDescent="0.35">
      <c r="A130" s="2" t="s">
        <v>1210</v>
      </c>
      <c r="B130" s="5">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INDEX(products!$A$1:$G$49,MATCH($D130,products!$A$1:$A$49,0),MATCH(orders!I$1,products!$A$1:$G$1,0))</f>
        <v>Ara</v>
      </c>
      <c r="J130" t="str">
        <f>INDEX(products!$A$1:$G$49,MATCH($D130,products!$A$1:$A$49,0),MATCH(orders!J$1,products!$A$1:$G$1,0))</f>
        <v>M</v>
      </c>
      <c r="K130" s="6">
        <f>INDEX(products!$A$1:$G$49,MATCH($D130,products!$A$1:$A$49,0),MATCH(orders!K$1,products!$A$1:$G$1,0))</f>
        <v>0.5</v>
      </c>
      <c r="L130" s="7">
        <f>INDEX(products!$A$1:$G$49,MATCH($D130,products!$A$1:$A$49,0),MATCH(orders!L$1,products!$A$1:$G$1,0))</f>
        <v>6.75</v>
      </c>
      <c r="M130" s="7">
        <f t="shared" si="3"/>
        <v>6.75</v>
      </c>
      <c r="N130" t="str">
        <f t="shared" si="4"/>
        <v>Arabica</v>
      </c>
      <c r="O130" t="str">
        <f t="shared" si="5"/>
        <v>Medium</v>
      </c>
      <c r="P130" t="str">
        <f>_xlfn.XLOOKUP(Orders[[#This Row],[Customer ID]],customers!$A$1:$A$1001,customers!$I$1:$I$1001,,0)</f>
        <v>No</v>
      </c>
    </row>
    <row r="131" spans="1:16" x14ac:dyDescent="0.35">
      <c r="A131" s="2" t="s">
        <v>1216</v>
      </c>
      <c r="B131" s="5">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INDEX(products!$A$1:$G$49,MATCH($D131,products!$A$1:$A$49,0),MATCH(orders!I$1,products!$A$1:$G$1,0))</f>
        <v>Exc</v>
      </c>
      <c r="J131" t="str">
        <f>INDEX(products!$A$1:$G$49,MATCH($D131,products!$A$1:$A$49,0),MATCH(orders!J$1,products!$A$1:$G$1,0))</f>
        <v>D</v>
      </c>
      <c r="K131" s="6">
        <f>INDEX(products!$A$1:$G$49,MATCH($D131,products!$A$1:$A$49,0),MATCH(orders!K$1,products!$A$1:$G$1,0))</f>
        <v>1</v>
      </c>
      <c r="L131" s="7">
        <f>INDEX(products!$A$1:$G$49,MATCH($D131,products!$A$1:$A$49,0),MATCH(orders!L$1,products!$A$1:$G$1,0))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5">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INDEX(products!$A$1:$G$49,MATCH($D132,products!$A$1:$A$49,0),MATCH(orders!I$1,products!$A$1:$G$1,0))</f>
        <v>Ara</v>
      </c>
      <c r="J132" t="str">
        <f>INDEX(products!$A$1:$G$49,MATCH($D132,products!$A$1:$A$49,0),MATCH(orders!J$1,products!$A$1:$G$1,0))</f>
        <v>L</v>
      </c>
      <c r="K132" s="6">
        <f>INDEX(products!$A$1:$G$49,MATCH($D132,products!$A$1:$A$49,0),MATCH(orders!K$1,products!$A$1:$G$1,0))</f>
        <v>2.5</v>
      </c>
      <c r="L132" s="7">
        <f>INDEX(products!$A$1:$G$49,MATCH($D132,products!$A$1:$A$49,0),MATCH(orders!L$1,products!$A$1:$G$1,0))</f>
        <v>29.784999999999997</v>
      </c>
      <c r="M132" s="7">
        <f t="shared" si="6"/>
        <v>148.92499999999998</v>
      </c>
      <c r="N132" t="str">
        <f t="shared" si="7"/>
        <v>Arabica</v>
      </c>
      <c r="O132" t="str">
        <f t="shared" si="8"/>
        <v>Light</v>
      </c>
      <c r="P132" t="str">
        <f>_xlfn.XLOOKUP(Orders[[#This Row],[Customer ID]],customers!$A$1:$A$1001,customers!$I$1:$I$1001,,0)</f>
        <v>Yes</v>
      </c>
    </row>
    <row r="133" spans="1:16" x14ac:dyDescent="0.35">
      <c r="A133" s="2" t="s">
        <v>1227</v>
      </c>
      <c r="B133" s="5">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INDEX(products!$A$1:$G$49,MATCH($D133,products!$A$1:$A$49,0),MATCH(orders!I$1,products!$A$1:$G$1,0))</f>
        <v>Exc</v>
      </c>
      <c r="J133" t="str">
        <f>INDEX(products!$A$1:$G$49,MATCH($D133,products!$A$1:$A$49,0),MATCH(orders!J$1,products!$A$1:$G$1,0))</f>
        <v>D</v>
      </c>
      <c r="K133" s="6">
        <f>INDEX(products!$A$1:$G$49,MATCH($D133,products!$A$1:$A$49,0),MATCH(orders!K$1,products!$A$1:$G$1,0))</f>
        <v>0.5</v>
      </c>
      <c r="L133" s="7">
        <f>INDEX(products!$A$1:$G$49,MATCH($D133,products!$A$1:$A$49,0),MATCH(orders!L$1,products!$A$1:$G$1,0))</f>
        <v>7.29</v>
      </c>
      <c r="M133" s="7">
        <f t="shared" si="6"/>
        <v>14.58</v>
      </c>
      <c r="N133" t="str">
        <f t="shared" si="7"/>
        <v>Excelsa</v>
      </c>
      <c r="O133" t="str">
        <f t="shared" si="8"/>
        <v>Dark</v>
      </c>
      <c r="P133" t="str">
        <f>_xlfn.XLOOKUP(Orders[[#This Row],[Customer ID]],customers!$A$1:$A$1001,customers!$I$1:$I$1001,,0)</f>
        <v>Yes</v>
      </c>
    </row>
    <row r="134" spans="1:16" x14ac:dyDescent="0.35">
      <c r="A134" s="2" t="s">
        <v>1233</v>
      </c>
      <c r="B134" s="5">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INDEX(products!$A$1:$G$49,MATCH($D134,products!$A$1:$A$49,0),MATCH(orders!I$1,products!$A$1:$G$1,0))</f>
        <v>Ara</v>
      </c>
      <c r="J134" t="str">
        <f>INDEX(products!$A$1:$G$49,MATCH($D134,products!$A$1:$A$49,0),MATCH(orders!J$1,products!$A$1:$G$1,0))</f>
        <v>L</v>
      </c>
      <c r="K134" s="6">
        <f>INDEX(products!$A$1:$G$49,MATCH($D134,products!$A$1:$A$49,0),MATCH(orders!K$1,products!$A$1:$G$1,0))</f>
        <v>2.5</v>
      </c>
      <c r="L134" s="7">
        <f>INDEX(products!$A$1:$G$49,MATCH($D134,products!$A$1:$A$49,0),MATCH(orders!L$1,products!$A$1:$G$1,0))</f>
        <v>29.784999999999997</v>
      </c>
      <c r="M134" s="7">
        <f t="shared" si="6"/>
        <v>148.92499999999998</v>
      </c>
      <c r="N134" t="str">
        <f t="shared" si="7"/>
        <v>Arabica</v>
      </c>
      <c r="O134" t="str">
        <f t="shared" si="8"/>
        <v>Light</v>
      </c>
      <c r="P134" t="str">
        <f>_xlfn.XLOOKUP(Orders[[#This Row],[Customer ID]],customers!$A$1:$A$1001,customers!$I$1:$I$1001,,0)</f>
        <v>Yes</v>
      </c>
    </row>
    <row r="135" spans="1:16" x14ac:dyDescent="0.35">
      <c r="A135" s="2" t="s">
        <v>1239</v>
      </c>
      <c r="B135" s="5">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INDEX(products!$A$1:$G$49,MATCH($D135,products!$A$1:$A$49,0),MATCH(orders!I$1,products!$A$1:$G$1,0))</f>
        <v>Lib</v>
      </c>
      <c r="J135" t="str">
        <f>INDEX(products!$A$1:$G$49,MATCH($D135,products!$A$1:$A$49,0),MATCH(orders!J$1,products!$A$1:$G$1,0))</f>
        <v>D</v>
      </c>
      <c r="K135" s="6">
        <f>INDEX(products!$A$1:$G$49,MATCH($D135,products!$A$1:$A$49,0),MATCH(orders!K$1,products!$A$1:$G$1,0))</f>
        <v>1</v>
      </c>
      <c r="L135" s="7">
        <f>INDEX(products!$A$1:$G$49,MATCH($D135,products!$A$1:$A$49,0),MATCH(orders!L$1,products!$A$1:$G$1,0))</f>
        <v>12.95</v>
      </c>
      <c r="M135" s="7">
        <f t="shared" si="6"/>
        <v>12.95</v>
      </c>
      <c r="N135" t="str">
        <f t="shared" si="7"/>
        <v>Liberica</v>
      </c>
      <c r="O135" t="str">
        <f t="shared" si="8"/>
        <v>Dark</v>
      </c>
      <c r="P135" t="str">
        <f>_xlfn.XLOOKUP(Orders[[#This Row],[Customer ID]],customers!$A$1:$A$1001,customers!$I$1:$I$1001,,0)</f>
        <v>No</v>
      </c>
    </row>
    <row r="136" spans="1:16" x14ac:dyDescent="0.35">
      <c r="A136" s="2" t="s">
        <v>1245</v>
      </c>
      <c r="B136" s="5">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INDEX(products!$A$1:$G$49,MATCH($D136,products!$A$1:$A$49,0),MATCH(orders!I$1,products!$A$1:$G$1,0))</f>
        <v>Exc</v>
      </c>
      <c r="J136" t="str">
        <f>INDEX(products!$A$1:$G$49,MATCH($D136,products!$A$1:$A$49,0),MATCH(orders!J$1,products!$A$1:$G$1,0))</f>
        <v>M</v>
      </c>
      <c r="K136" s="6">
        <f>INDEX(products!$A$1:$G$49,MATCH($D136,products!$A$1:$A$49,0),MATCH(orders!K$1,products!$A$1:$G$1,0))</f>
        <v>2.5</v>
      </c>
      <c r="L136" s="7">
        <f>INDEX(products!$A$1:$G$49,MATCH($D136,products!$A$1:$A$49,0),MATCH(orders!L$1,products!$A$1:$G$1,0))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5">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INDEX(products!$A$1:$G$49,MATCH($D137,products!$A$1:$A$49,0),MATCH(orders!I$1,products!$A$1:$G$1,0))</f>
        <v>Ara</v>
      </c>
      <c r="J137" t="str">
        <f>INDEX(products!$A$1:$G$49,MATCH($D137,products!$A$1:$A$49,0),MATCH(orders!J$1,products!$A$1:$G$1,0))</f>
        <v>L</v>
      </c>
      <c r="K137" s="6">
        <f>INDEX(products!$A$1:$G$49,MATCH($D137,products!$A$1:$A$49,0),MATCH(orders!K$1,products!$A$1:$G$1,0))</f>
        <v>0.5</v>
      </c>
      <c r="L137" s="7">
        <f>INDEX(products!$A$1:$G$49,MATCH($D137,products!$A$1:$A$49,0),MATCH(orders!L$1,products!$A$1:$G$1,0))</f>
        <v>7.77</v>
      </c>
      <c r="M137" s="7">
        <f t="shared" si="6"/>
        <v>38.849999999999994</v>
      </c>
      <c r="N137" t="str">
        <f t="shared" si="7"/>
        <v>Arabica</v>
      </c>
      <c r="O137" t="str">
        <f t="shared" si="8"/>
        <v>Light</v>
      </c>
      <c r="P137" t="str">
        <f>_xlfn.XLOOKUP(Orders[[#This Row],[Customer ID]],customers!$A$1:$A$1001,customers!$I$1:$I$1001,,0)</f>
        <v>Yes</v>
      </c>
    </row>
    <row r="138" spans="1:16" x14ac:dyDescent="0.35">
      <c r="A138" s="2" t="s">
        <v>1255</v>
      </c>
      <c r="B138" s="5">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INDEX(products!$A$1:$G$49,MATCH($D138,products!$A$1:$A$49,0),MATCH(orders!I$1,products!$A$1:$G$1,0))</f>
        <v>Ara</v>
      </c>
      <c r="J138" t="str">
        <f>INDEX(products!$A$1:$G$49,MATCH($D138,products!$A$1:$A$49,0),MATCH(orders!J$1,products!$A$1:$G$1,0))</f>
        <v>D</v>
      </c>
      <c r="K138" s="6">
        <f>INDEX(products!$A$1:$G$49,MATCH($D138,products!$A$1:$A$49,0),MATCH(orders!K$1,products!$A$1:$G$1,0))</f>
        <v>0.2</v>
      </c>
      <c r="L138" s="7">
        <f>INDEX(products!$A$1:$G$49,MATCH($D138,products!$A$1:$A$49,0),MATCH(orders!L$1,products!$A$1:$G$1,0))</f>
        <v>2.9849999999999999</v>
      </c>
      <c r="M138" s="7">
        <f t="shared" si="6"/>
        <v>11.94</v>
      </c>
      <c r="N138" t="str">
        <f t="shared" si="7"/>
        <v>Arabica</v>
      </c>
      <c r="O138" t="str">
        <f t="shared" si="8"/>
        <v>Dark</v>
      </c>
      <c r="P138" t="str">
        <f>_xlfn.XLOOKUP(Orders[[#This Row],[Customer ID]],customers!$A$1:$A$1001,customers!$I$1:$I$1001,,0)</f>
        <v>No</v>
      </c>
    </row>
    <row r="139" spans="1:16" x14ac:dyDescent="0.35">
      <c r="A139" s="2" t="s">
        <v>1261</v>
      </c>
      <c r="B139" s="5">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INDEX(products!$A$1:$G$49,MATCH($D139,products!$A$1:$A$49,0),MATCH(orders!I$1,products!$A$1:$G$1,0))</f>
        <v>Exc</v>
      </c>
      <c r="J139" t="str">
        <f>INDEX(products!$A$1:$G$49,MATCH($D139,products!$A$1:$A$49,0),MATCH(orders!J$1,products!$A$1:$G$1,0))</f>
        <v>L</v>
      </c>
      <c r="K139" s="6">
        <f>INDEX(products!$A$1:$G$49,MATCH($D139,products!$A$1:$A$49,0),MATCH(orders!K$1,products!$A$1:$G$1,0))</f>
        <v>2.5</v>
      </c>
      <c r="L139" s="7">
        <f>INDEX(products!$A$1:$G$49,MATCH($D139,products!$A$1:$A$49,0),MATCH(orders!L$1,products!$A$1:$G$1,0))</f>
        <v>34.154999999999994</v>
      </c>
      <c r="M139" s="7">
        <f t="shared" si="6"/>
        <v>102.46499999999997</v>
      </c>
      <c r="N139" t="str">
        <f t="shared" si="7"/>
        <v>Excelsa</v>
      </c>
      <c r="O139" t="str">
        <f t="shared" si="8"/>
        <v>Light</v>
      </c>
      <c r="P139" t="str">
        <f>_xlfn.XLOOKUP(Orders[[#This Row],[Customer ID]],customers!$A$1:$A$1001,customers!$I$1:$I$1001,,0)</f>
        <v>No</v>
      </c>
    </row>
    <row r="140" spans="1:16" x14ac:dyDescent="0.35">
      <c r="A140" s="2" t="s">
        <v>1266</v>
      </c>
      <c r="B140" s="5">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INDEX(products!$A$1:$G$49,MATCH($D140,products!$A$1:$A$49,0),MATCH(orders!I$1,products!$A$1:$G$1,0))</f>
        <v>Exc</v>
      </c>
      <c r="J140" t="str">
        <f>INDEX(products!$A$1:$G$49,MATCH($D140,products!$A$1:$A$49,0),MATCH(orders!J$1,products!$A$1:$G$1,0))</f>
        <v>D</v>
      </c>
      <c r="K140" s="6">
        <f>INDEX(products!$A$1:$G$49,MATCH($D140,products!$A$1:$A$49,0),MATCH(orders!K$1,products!$A$1:$G$1,0))</f>
        <v>1</v>
      </c>
      <c r="L140" s="7">
        <f>INDEX(products!$A$1:$G$49,MATCH($D140,products!$A$1:$A$49,0),MATCH(orders!L$1,products!$A$1:$G$1,0))</f>
        <v>12.15</v>
      </c>
      <c r="M140" s="7">
        <f t="shared" si="6"/>
        <v>48.6</v>
      </c>
      <c r="N140" t="str">
        <f t="shared" si="7"/>
        <v>Excelsa</v>
      </c>
      <c r="O140" t="str">
        <f t="shared" si="8"/>
        <v>Dark</v>
      </c>
      <c r="P140" t="str">
        <f>_xlfn.XLOOKUP(Orders[[#This Row],[Customer ID]],customers!$A$1:$A$1001,customers!$I$1:$I$1001,,0)</f>
        <v>No</v>
      </c>
    </row>
    <row r="141" spans="1:16" x14ac:dyDescent="0.35">
      <c r="A141" s="2" t="s">
        <v>1271</v>
      </c>
      <c r="B141" s="5">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INDEX(products!$A$1:$G$49,MATCH($D141,products!$A$1:$A$49,0),MATCH(orders!I$1,products!$A$1:$G$1,0))</f>
        <v>Lib</v>
      </c>
      <c r="J141" t="str">
        <f>INDEX(products!$A$1:$G$49,MATCH($D141,products!$A$1:$A$49,0),MATCH(orders!J$1,products!$A$1:$G$1,0))</f>
        <v>D</v>
      </c>
      <c r="K141" s="6">
        <f>INDEX(products!$A$1:$G$49,MATCH($D141,products!$A$1:$A$49,0),MATCH(orders!K$1,products!$A$1:$G$1,0))</f>
        <v>1</v>
      </c>
      <c r="L141" s="7">
        <f>INDEX(products!$A$1:$G$49,MATCH($D141,products!$A$1:$A$49,0),MATCH(orders!L$1,products!$A$1:$G$1,0))</f>
        <v>12.95</v>
      </c>
      <c r="M141" s="7">
        <f t="shared" si="6"/>
        <v>77.699999999999989</v>
      </c>
      <c r="N141" t="str">
        <f t="shared" si="7"/>
        <v>Liberica</v>
      </c>
      <c r="O141" t="str">
        <f t="shared" si="8"/>
        <v>Dark</v>
      </c>
      <c r="P141" t="str">
        <f>_xlfn.XLOOKUP(Orders[[#This Row],[Customer ID]],customers!$A$1:$A$1001,customers!$I$1:$I$1001,,0)</f>
        <v>Yes</v>
      </c>
    </row>
    <row r="142" spans="1:16" x14ac:dyDescent="0.35">
      <c r="A142" s="2" t="s">
        <v>1276</v>
      </c>
      <c r="B142" s="5">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INDEX(products!$A$1:$G$49,MATCH($D142,products!$A$1:$A$49,0),MATCH(orders!I$1,products!$A$1:$G$1,0))</f>
        <v>Lib</v>
      </c>
      <c r="J142" t="str">
        <f>INDEX(products!$A$1:$G$49,MATCH($D142,products!$A$1:$A$49,0),MATCH(orders!J$1,products!$A$1:$G$1,0))</f>
        <v>D</v>
      </c>
      <c r="K142" s="6">
        <f>INDEX(products!$A$1:$G$49,MATCH($D142,products!$A$1:$A$49,0),MATCH(orders!K$1,products!$A$1:$G$1,0))</f>
        <v>2.5</v>
      </c>
      <c r="L142" s="7">
        <f>INDEX(products!$A$1:$G$49,MATCH($D142,products!$A$1:$A$49,0),MATCH(orders!L$1,products!$A$1:$G$1,0))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35">
      <c r="A143" s="2" t="s">
        <v>1283</v>
      </c>
      <c r="B143" s="5">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INDEX(products!$A$1:$G$49,MATCH($D143,products!$A$1:$A$49,0),MATCH(orders!I$1,products!$A$1:$G$1,0))</f>
        <v>Ara</v>
      </c>
      <c r="J143" t="str">
        <f>INDEX(products!$A$1:$G$49,MATCH($D143,products!$A$1:$A$49,0),MATCH(orders!J$1,products!$A$1:$G$1,0))</f>
        <v>L</v>
      </c>
      <c r="K143" s="6">
        <f>INDEX(products!$A$1:$G$49,MATCH($D143,products!$A$1:$A$49,0),MATCH(orders!K$1,products!$A$1:$G$1,0))</f>
        <v>0.2</v>
      </c>
      <c r="L143" s="7">
        <f>INDEX(products!$A$1:$G$49,MATCH($D143,products!$A$1:$A$49,0),MATCH(orders!L$1,products!$A$1:$G$1,0))</f>
        <v>3.8849999999999998</v>
      </c>
      <c r="M143" s="7">
        <f t="shared" si="6"/>
        <v>15.54</v>
      </c>
      <c r="N143" t="str">
        <f t="shared" si="7"/>
        <v>Arabica</v>
      </c>
      <c r="O143" t="str">
        <f t="shared" si="8"/>
        <v>Light</v>
      </c>
      <c r="P143" t="str">
        <f>_xlfn.XLOOKUP(Orders[[#This Row],[Customer ID]],customers!$A$1:$A$1001,customers!$I$1:$I$1001,,0)</f>
        <v>Yes</v>
      </c>
    </row>
    <row r="144" spans="1:16" x14ac:dyDescent="0.35">
      <c r="A144" s="2" t="s">
        <v>1289</v>
      </c>
      <c r="B144" s="5">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INDEX(products!$A$1:$G$49,MATCH($D144,products!$A$1:$A$49,0),MATCH(orders!I$1,products!$A$1:$G$1,0))</f>
        <v>Exc</v>
      </c>
      <c r="J144" t="str">
        <f>INDEX(products!$A$1:$G$49,MATCH($D144,products!$A$1:$A$49,0),MATCH(orders!J$1,products!$A$1:$G$1,0))</f>
        <v>L</v>
      </c>
      <c r="K144" s="6">
        <f>INDEX(products!$A$1:$G$49,MATCH($D144,products!$A$1:$A$49,0),MATCH(orders!K$1,products!$A$1:$G$1,0))</f>
        <v>2.5</v>
      </c>
      <c r="L144" s="7">
        <f>INDEX(products!$A$1:$G$49,MATCH($D144,products!$A$1:$A$49,0),MATCH(orders!L$1,products!$A$1:$G$1,0))</f>
        <v>34.154999999999994</v>
      </c>
      <c r="M144" s="7">
        <f t="shared" si="6"/>
        <v>136.61999999999998</v>
      </c>
      <c r="N144" t="str">
        <f t="shared" si="7"/>
        <v>Excelsa</v>
      </c>
      <c r="O144" t="str">
        <f t="shared" si="8"/>
        <v>Light</v>
      </c>
      <c r="P144" t="str">
        <f>_xlfn.XLOOKUP(Orders[[#This Row],[Customer ID]],customers!$A$1:$A$1001,customers!$I$1:$I$1001,,0)</f>
        <v>Yes</v>
      </c>
    </row>
    <row r="145" spans="1:16" x14ac:dyDescent="0.35">
      <c r="A145" s="2" t="s">
        <v>1293</v>
      </c>
      <c r="B145" s="5">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INDEX(products!$A$1:$G$49,MATCH($D145,products!$A$1:$A$49,0),MATCH(orders!I$1,products!$A$1:$G$1,0))</f>
        <v>Lib</v>
      </c>
      <c r="J145" t="str">
        <f>INDEX(products!$A$1:$G$49,MATCH($D145,products!$A$1:$A$49,0),MATCH(orders!J$1,products!$A$1:$G$1,0))</f>
        <v>M</v>
      </c>
      <c r="K145" s="6">
        <f>INDEX(products!$A$1:$G$49,MATCH($D145,products!$A$1:$A$49,0),MATCH(orders!K$1,products!$A$1:$G$1,0))</f>
        <v>0.5</v>
      </c>
      <c r="L145" s="7">
        <f>INDEX(products!$A$1:$G$49,MATCH($D145,products!$A$1:$A$49,0),MATCH(orders!L$1,products!$A$1:$G$1,0))</f>
        <v>8.73</v>
      </c>
      <c r="M145" s="7">
        <f t="shared" si="6"/>
        <v>17.46</v>
      </c>
      <c r="N145" t="str">
        <f t="shared" si="7"/>
        <v>Liberica</v>
      </c>
      <c r="O145" t="str">
        <f t="shared" si="8"/>
        <v>Medium</v>
      </c>
      <c r="P145" t="str">
        <f>_xlfn.XLOOKUP(Orders[[#This Row],[Customer ID]],customers!$A$1:$A$1001,customers!$I$1:$I$1001,,0)</f>
        <v>No</v>
      </c>
    </row>
    <row r="146" spans="1:16" x14ac:dyDescent="0.35">
      <c r="A146" s="2" t="s">
        <v>1299</v>
      </c>
      <c r="B146" s="5">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INDEX(products!$A$1:$G$49,MATCH($D146,products!$A$1:$A$49,0),MATCH(orders!I$1,products!$A$1:$G$1,0))</f>
        <v>Exc</v>
      </c>
      <c r="J146" t="str">
        <f>INDEX(products!$A$1:$G$49,MATCH($D146,products!$A$1:$A$49,0),MATCH(orders!J$1,products!$A$1:$G$1,0))</f>
        <v>L</v>
      </c>
      <c r="K146" s="6">
        <f>INDEX(products!$A$1:$G$49,MATCH($D146,products!$A$1:$A$49,0),MATCH(orders!K$1,products!$A$1:$G$1,0))</f>
        <v>2.5</v>
      </c>
      <c r="L146" s="7">
        <f>INDEX(products!$A$1:$G$49,MATCH($D146,products!$A$1:$A$49,0),MATCH(orders!L$1,products!$A$1:$G$1,0))</f>
        <v>34.154999999999994</v>
      </c>
      <c r="M146" s="7">
        <f t="shared" si="6"/>
        <v>68.309999999999988</v>
      </c>
      <c r="N146" t="str">
        <f t="shared" si="7"/>
        <v>Excelsa</v>
      </c>
      <c r="O146" t="str">
        <f t="shared" si="8"/>
        <v>Light</v>
      </c>
      <c r="P146" t="str">
        <f>_xlfn.XLOOKUP(Orders[[#This Row],[Customer ID]],customers!$A$1:$A$1001,customers!$I$1:$I$1001,,0)</f>
        <v>Yes</v>
      </c>
    </row>
    <row r="147" spans="1:16" x14ac:dyDescent="0.35">
      <c r="A147" s="2" t="s">
        <v>1305</v>
      </c>
      <c r="B147" s="5">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INDEX(products!$A$1:$G$49,MATCH($D147,products!$A$1:$A$49,0),MATCH(orders!I$1,products!$A$1:$G$1,0))</f>
        <v>Lib</v>
      </c>
      <c r="J147" t="str">
        <f>INDEX(products!$A$1:$G$49,MATCH($D147,products!$A$1:$A$49,0),MATCH(orders!J$1,products!$A$1:$G$1,0))</f>
        <v>M</v>
      </c>
      <c r="K147" s="6">
        <f>INDEX(products!$A$1:$G$49,MATCH($D147,products!$A$1:$A$49,0),MATCH(orders!K$1,products!$A$1:$G$1,0))</f>
        <v>0.2</v>
      </c>
      <c r="L147" s="7">
        <f>INDEX(products!$A$1:$G$49,MATCH($D147,products!$A$1:$A$49,0),MATCH(orders!L$1,products!$A$1:$G$1,0))</f>
        <v>4.3650000000000002</v>
      </c>
      <c r="M147" s="7">
        <f t="shared" si="6"/>
        <v>17.46</v>
      </c>
      <c r="N147" t="str">
        <f t="shared" si="7"/>
        <v>Liberica</v>
      </c>
      <c r="O147" t="str">
        <f t="shared" si="8"/>
        <v>Medium</v>
      </c>
      <c r="P147" t="str">
        <f>_xlfn.XLOOKUP(Orders[[#This Row],[Customer ID]],customers!$A$1:$A$1001,customers!$I$1:$I$1001,,0)</f>
        <v>No</v>
      </c>
    </row>
    <row r="148" spans="1:16" x14ac:dyDescent="0.35">
      <c r="A148" s="2" t="s">
        <v>1311</v>
      </c>
      <c r="B148" s="5">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INDEX(products!$A$1:$G$49,MATCH($D148,products!$A$1:$A$49,0),MATCH(orders!I$1,products!$A$1:$G$1,0))</f>
        <v>Lib</v>
      </c>
      <c r="J148" t="str">
        <f>INDEX(products!$A$1:$G$49,MATCH($D148,products!$A$1:$A$49,0),MATCH(orders!J$1,products!$A$1:$G$1,0))</f>
        <v>M</v>
      </c>
      <c r="K148" s="6">
        <f>INDEX(products!$A$1:$G$49,MATCH($D148,products!$A$1:$A$49,0),MATCH(orders!K$1,products!$A$1:$G$1,0))</f>
        <v>1</v>
      </c>
      <c r="L148" s="7">
        <f>INDEX(products!$A$1:$G$49,MATCH($D148,products!$A$1:$A$49,0),MATCH(orders!L$1,products!$A$1:$G$1,0))</f>
        <v>14.55</v>
      </c>
      <c r="M148" s="7">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5">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INDEX(products!$A$1:$G$49,MATCH($D149,products!$A$1:$A$49,0),MATCH(orders!I$1,products!$A$1:$G$1,0))</f>
        <v>Exc</v>
      </c>
      <c r="J149" t="str">
        <f>INDEX(products!$A$1:$G$49,MATCH($D149,products!$A$1:$A$49,0),MATCH(orders!J$1,products!$A$1:$G$1,0))</f>
        <v>M</v>
      </c>
      <c r="K149" s="6">
        <f>INDEX(products!$A$1:$G$49,MATCH($D149,products!$A$1:$A$49,0),MATCH(orders!K$1,products!$A$1:$G$1,0))</f>
        <v>1</v>
      </c>
      <c r="L149" s="7">
        <f>INDEX(products!$A$1:$G$49,MATCH($D149,products!$A$1:$A$49,0),MATCH(orders!L$1,products!$A$1:$G$1,0))</f>
        <v>13.75</v>
      </c>
      <c r="M149" s="7">
        <f t="shared" si="6"/>
        <v>27.5</v>
      </c>
      <c r="N149" t="str">
        <f t="shared" si="7"/>
        <v>Excelsa</v>
      </c>
      <c r="O149" t="str">
        <f t="shared" si="8"/>
        <v>Medium</v>
      </c>
      <c r="P149" t="str">
        <f>_xlfn.XLOOKUP(Orders[[#This Row],[Customer ID]],customers!$A$1:$A$1001,customers!$I$1:$I$1001,,0)</f>
        <v>No</v>
      </c>
    </row>
    <row r="150" spans="1:16" x14ac:dyDescent="0.35">
      <c r="A150" s="2" t="s">
        <v>1322</v>
      </c>
      <c r="B150" s="5">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INDEX(products!$A$1:$G$49,MATCH($D150,products!$A$1:$A$49,0),MATCH(orders!I$1,products!$A$1:$G$1,0))</f>
        <v>Exc</v>
      </c>
      <c r="J150" t="str">
        <f>INDEX(products!$A$1:$G$49,MATCH($D150,products!$A$1:$A$49,0),MATCH(orders!J$1,products!$A$1:$G$1,0))</f>
        <v>D</v>
      </c>
      <c r="K150" s="6">
        <f>INDEX(products!$A$1:$G$49,MATCH($D150,products!$A$1:$A$49,0),MATCH(orders!K$1,products!$A$1:$G$1,0))</f>
        <v>0.2</v>
      </c>
      <c r="L150" s="7">
        <f>INDEX(products!$A$1:$G$49,MATCH($D150,products!$A$1:$A$49,0),MATCH(orders!L$1,products!$A$1:$G$1,0))</f>
        <v>3.645</v>
      </c>
      <c r="M150" s="7">
        <f t="shared" si="6"/>
        <v>18.225000000000001</v>
      </c>
      <c r="N150" t="str">
        <f t="shared" si="7"/>
        <v>Excelsa</v>
      </c>
      <c r="O150" t="str">
        <f t="shared" si="8"/>
        <v>Dark</v>
      </c>
      <c r="P150" t="str">
        <f>_xlfn.XLOOKUP(Orders[[#This Row],[Customer ID]],customers!$A$1:$A$1001,customers!$I$1:$I$1001,,0)</f>
        <v>Yes</v>
      </c>
    </row>
    <row r="151" spans="1:16" x14ac:dyDescent="0.35">
      <c r="A151" s="2" t="s">
        <v>1328</v>
      </c>
      <c r="B151" s="5">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INDEX(products!$A$1:$G$49,MATCH($D151,products!$A$1:$A$49,0),MATCH(orders!I$1,products!$A$1:$G$1,0))</f>
        <v>Ara</v>
      </c>
      <c r="J151" t="str">
        <f>INDEX(products!$A$1:$G$49,MATCH($D151,products!$A$1:$A$49,0),MATCH(orders!J$1,products!$A$1:$G$1,0))</f>
        <v>M</v>
      </c>
      <c r="K151" s="6">
        <f>INDEX(products!$A$1:$G$49,MATCH($D151,products!$A$1:$A$49,0),MATCH(orders!K$1,products!$A$1:$G$1,0))</f>
        <v>2.5</v>
      </c>
      <c r="L151" s="7">
        <f>INDEX(products!$A$1:$G$49,MATCH($D151,products!$A$1:$A$49,0),MATCH(orders!L$1,products!$A$1:$G$1,0))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5">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INDEX(products!$A$1:$G$49,MATCH($D152,products!$A$1:$A$49,0),MATCH(orders!I$1,products!$A$1:$G$1,0))</f>
        <v>Lib</v>
      </c>
      <c r="J152" t="str">
        <f>INDEX(products!$A$1:$G$49,MATCH($D152,products!$A$1:$A$49,0),MATCH(orders!J$1,products!$A$1:$G$1,0))</f>
        <v>D</v>
      </c>
      <c r="K152" s="6">
        <f>INDEX(products!$A$1:$G$49,MATCH($D152,products!$A$1:$A$49,0),MATCH(orders!K$1,products!$A$1:$G$1,0))</f>
        <v>1</v>
      </c>
      <c r="L152" s="7">
        <f>INDEX(products!$A$1:$G$49,MATCH($D152,products!$A$1:$A$49,0),MATCH(orders!L$1,products!$A$1:$G$1,0))</f>
        <v>12.95</v>
      </c>
      <c r="M152" s="7">
        <f t="shared" si="6"/>
        <v>12.95</v>
      </c>
      <c r="N152" t="str">
        <f t="shared" si="7"/>
        <v>Liberica</v>
      </c>
      <c r="O152" t="str">
        <f t="shared" si="8"/>
        <v>Dark</v>
      </c>
      <c r="P152" t="str">
        <f>_xlfn.XLOOKUP(Orders[[#This Row],[Customer ID]],customers!$A$1:$A$1001,customers!$I$1:$I$1001,,0)</f>
        <v>Yes</v>
      </c>
    </row>
    <row r="153" spans="1:16" x14ac:dyDescent="0.35">
      <c r="A153" s="2" t="s">
        <v>1339</v>
      </c>
      <c r="B153" s="5">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INDEX(products!$A$1:$G$49,MATCH($D153,products!$A$1:$A$49,0),MATCH(orders!I$1,products!$A$1:$G$1,0))</f>
        <v>Ara</v>
      </c>
      <c r="J153" t="str">
        <f>INDEX(products!$A$1:$G$49,MATCH($D153,products!$A$1:$A$49,0),MATCH(orders!J$1,products!$A$1:$G$1,0))</f>
        <v>M</v>
      </c>
      <c r="K153" s="6">
        <f>INDEX(products!$A$1:$G$49,MATCH($D153,products!$A$1:$A$49,0),MATCH(orders!K$1,products!$A$1:$G$1,0))</f>
        <v>1</v>
      </c>
      <c r="L153" s="7">
        <f>INDEX(products!$A$1:$G$49,MATCH($D153,products!$A$1:$A$49,0),MATCH(orders!L$1,products!$A$1:$G$1,0))</f>
        <v>11.25</v>
      </c>
      <c r="M153" s="7">
        <f t="shared" si="6"/>
        <v>33.75</v>
      </c>
      <c r="N153" t="str">
        <f t="shared" si="7"/>
        <v>Arabica</v>
      </c>
      <c r="O153" t="str">
        <f t="shared" si="8"/>
        <v>Medium</v>
      </c>
      <c r="P153" t="str">
        <f>_xlfn.XLOOKUP(Orders[[#This Row],[Customer ID]],customers!$A$1:$A$1001,customers!$I$1:$I$1001,,0)</f>
        <v>Yes</v>
      </c>
    </row>
    <row r="154" spans="1:16" x14ac:dyDescent="0.35">
      <c r="A154" s="2" t="s">
        <v>1344</v>
      </c>
      <c r="B154" s="5">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INDEX(products!$A$1:$G$49,MATCH($D154,products!$A$1:$A$49,0),MATCH(orders!I$1,products!$A$1:$G$1,0))</f>
        <v>Rob</v>
      </c>
      <c r="J154" t="str">
        <f>INDEX(products!$A$1:$G$49,MATCH($D154,products!$A$1:$A$49,0),MATCH(orders!J$1,products!$A$1:$G$1,0))</f>
        <v>M</v>
      </c>
      <c r="K154" s="6">
        <f>INDEX(products!$A$1:$G$49,MATCH($D154,products!$A$1:$A$49,0),MATCH(orders!K$1,products!$A$1:$G$1,0))</f>
        <v>2.5</v>
      </c>
      <c r="L154" s="7">
        <f>INDEX(products!$A$1:$G$49,MATCH($D154,products!$A$1:$A$49,0),MATCH(orders!L$1,products!$A$1:$G$1,0))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5">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INDEX(products!$A$1:$G$49,MATCH($D155,products!$A$1:$A$49,0),MATCH(orders!I$1,products!$A$1:$G$1,0))</f>
        <v>Rob</v>
      </c>
      <c r="J155" t="str">
        <f>INDEX(products!$A$1:$G$49,MATCH($D155,products!$A$1:$A$49,0),MATCH(orders!J$1,products!$A$1:$G$1,0))</f>
        <v>D</v>
      </c>
      <c r="K155" s="6">
        <f>INDEX(products!$A$1:$G$49,MATCH($D155,products!$A$1:$A$49,0),MATCH(orders!K$1,products!$A$1:$G$1,0))</f>
        <v>0.2</v>
      </c>
      <c r="L155" s="7">
        <f>INDEX(products!$A$1:$G$49,MATCH($D155,products!$A$1:$A$49,0),MATCH(orders!L$1,products!$A$1:$G$1,0))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35">
      <c r="A156" s="2" t="s">
        <v>1355</v>
      </c>
      <c r="B156" s="5">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INDEX(products!$A$1:$G$49,MATCH($D156,products!$A$1:$A$49,0),MATCH(orders!I$1,products!$A$1:$G$1,0))</f>
        <v>Ara</v>
      </c>
      <c r="J156" t="str">
        <f>INDEX(products!$A$1:$G$49,MATCH($D156,products!$A$1:$A$49,0),MATCH(orders!J$1,products!$A$1:$G$1,0))</f>
        <v>D</v>
      </c>
      <c r="K156" s="6">
        <f>INDEX(products!$A$1:$G$49,MATCH($D156,products!$A$1:$A$49,0),MATCH(orders!K$1,products!$A$1:$G$1,0))</f>
        <v>2.5</v>
      </c>
      <c r="L156" s="7">
        <f>INDEX(products!$A$1:$G$49,MATCH($D156,products!$A$1:$A$49,0),MATCH(orders!L$1,products!$A$1:$G$1,0))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35">
      <c r="A157" s="2" t="s">
        <v>1361</v>
      </c>
      <c r="B157" s="5">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INDEX(products!$A$1:$G$49,MATCH($D157,products!$A$1:$A$49,0),MATCH(orders!I$1,products!$A$1:$G$1,0))</f>
        <v>Ara</v>
      </c>
      <c r="J157" t="str">
        <f>INDEX(products!$A$1:$G$49,MATCH($D157,products!$A$1:$A$49,0),MATCH(orders!J$1,products!$A$1:$G$1,0))</f>
        <v>M</v>
      </c>
      <c r="K157" s="6">
        <f>INDEX(products!$A$1:$G$49,MATCH($D157,products!$A$1:$A$49,0),MATCH(orders!K$1,products!$A$1:$G$1,0))</f>
        <v>2.5</v>
      </c>
      <c r="L157" s="7">
        <f>INDEX(products!$A$1:$G$49,MATCH($D157,products!$A$1:$A$49,0),MATCH(orders!L$1,products!$A$1:$G$1,0))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5">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INDEX(products!$A$1:$G$49,MATCH($D158,products!$A$1:$A$49,0),MATCH(orders!I$1,products!$A$1:$G$1,0))</f>
        <v>Ara</v>
      </c>
      <c r="J158" t="str">
        <f>INDEX(products!$A$1:$G$49,MATCH($D158,products!$A$1:$A$49,0),MATCH(orders!J$1,products!$A$1:$G$1,0))</f>
        <v>M</v>
      </c>
      <c r="K158" s="6">
        <f>INDEX(products!$A$1:$G$49,MATCH($D158,products!$A$1:$A$49,0),MATCH(orders!K$1,products!$A$1:$G$1,0))</f>
        <v>2.5</v>
      </c>
      <c r="L158" s="7">
        <f>INDEX(products!$A$1:$G$49,MATCH($D158,products!$A$1:$A$49,0),MATCH(orders!L$1,products!$A$1:$G$1,0))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5">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INDEX(products!$A$1:$G$49,MATCH($D159,products!$A$1:$A$49,0),MATCH(orders!I$1,products!$A$1:$G$1,0))</f>
        <v>Rob</v>
      </c>
      <c r="J159" t="str">
        <f>INDEX(products!$A$1:$G$49,MATCH($D159,products!$A$1:$A$49,0),MATCH(orders!J$1,products!$A$1:$G$1,0))</f>
        <v>D</v>
      </c>
      <c r="K159" s="6">
        <f>INDEX(products!$A$1:$G$49,MATCH($D159,products!$A$1:$A$49,0),MATCH(orders!K$1,products!$A$1:$G$1,0))</f>
        <v>2.5</v>
      </c>
      <c r="L159" s="7">
        <f>INDEX(products!$A$1:$G$49,MATCH($D159,products!$A$1:$A$49,0),MATCH(orders!L$1,products!$A$1:$G$1,0))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35">
      <c r="A160" s="2" t="s">
        <v>1379</v>
      </c>
      <c r="B160" s="5">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INDEX(products!$A$1:$G$49,MATCH($D160,products!$A$1:$A$49,0),MATCH(orders!I$1,products!$A$1:$G$1,0))</f>
        <v>Rob</v>
      </c>
      <c r="J160" t="str">
        <f>INDEX(products!$A$1:$G$49,MATCH($D160,products!$A$1:$A$49,0),MATCH(orders!J$1,products!$A$1:$G$1,0))</f>
        <v>D</v>
      </c>
      <c r="K160" s="6">
        <f>INDEX(products!$A$1:$G$49,MATCH($D160,products!$A$1:$A$49,0),MATCH(orders!K$1,products!$A$1:$G$1,0))</f>
        <v>2.5</v>
      </c>
      <c r="L160" s="7">
        <f>INDEX(products!$A$1:$G$49,MATCH($D160,products!$A$1:$A$49,0),MATCH(orders!L$1,products!$A$1:$G$1,0))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35">
      <c r="A161" s="2" t="s">
        <v>1384</v>
      </c>
      <c r="B161" s="5">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INDEX(products!$A$1:$G$49,MATCH($D161,products!$A$1:$A$49,0),MATCH(orders!I$1,products!$A$1:$G$1,0))</f>
        <v>Lib</v>
      </c>
      <c r="J161" t="str">
        <f>INDEX(products!$A$1:$G$49,MATCH($D161,products!$A$1:$A$49,0),MATCH(orders!J$1,products!$A$1:$G$1,0))</f>
        <v>L</v>
      </c>
      <c r="K161" s="6">
        <f>INDEX(products!$A$1:$G$49,MATCH($D161,products!$A$1:$A$49,0),MATCH(orders!K$1,products!$A$1:$G$1,0))</f>
        <v>2.5</v>
      </c>
      <c r="L161" s="7">
        <f>INDEX(products!$A$1:$G$49,MATCH($D161,products!$A$1:$A$49,0),MATCH(orders!L$1,products!$A$1:$G$1,0))</f>
        <v>36.454999999999998</v>
      </c>
      <c r="M161" s="7">
        <f t="shared" si="6"/>
        <v>218.73</v>
      </c>
      <c r="N161" t="str">
        <f t="shared" si="7"/>
        <v>Liberica</v>
      </c>
      <c r="O161" t="str">
        <f t="shared" si="8"/>
        <v>Light</v>
      </c>
      <c r="P161" t="str">
        <f>_xlfn.XLOOKUP(Orders[[#This Row],[Customer ID]],customers!$A$1:$A$1001,customers!$I$1:$I$1001,,0)</f>
        <v>No</v>
      </c>
    </row>
    <row r="162" spans="1:16" x14ac:dyDescent="0.35">
      <c r="A162" s="2" t="s">
        <v>1389</v>
      </c>
      <c r="B162" s="5">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INDEX(products!$A$1:$G$49,MATCH($D162,products!$A$1:$A$49,0),MATCH(orders!I$1,products!$A$1:$G$1,0))</f>
        <v>Exc</v>
      </c>
      <c r="J162" t="str">
        <f>INDEX(products!$A$1:$G$49,MATCH($D162,products!$A$1:$A$49,0),MATCH(orders!J$1,products!$A$1:$G$1,0))</f>
        <v>M</v>
      </c>
      <c r="K162" s="6">
        <f>INDEX(products!$A$1:$G$49,MATCH($D162,products!$A$1:$A$49,0),MATCH(orders!K$1,products!$A$1:$G$1,0))</f>
        <v>0.5</v>
      </c>
      <c r="L162" s="7">
        <f>INDEX(products!$A$1:$G$49,MATCH($D162,products!$A$1:$A$49,0),MATCH(orders!L$1,products!$A$1:$G$1,0))</f>
        <v>8.25</v>
      </c>
      <c r="M162" s="7">
        <f t="shared" si="6"/>
        <v>33</v>
      </c>
      <c r="N162" t="str">
        <f t="shared" si="7"/>
        <v>Excelsa</v>
      </c>
      <c r="O162" t="str">
        <f t="shared" si="8"/>
        <v>Medium</v>
      </c>
      <c r="P162" t="str">
        <f>_xlfn.XLOOKUP(Orders[[#This Row],[Customer ID]],customers!$A$1:$A$1001,customers!$I$1:$I$1001,,0)</f>
        <v>No</v>
      </c>
    </row>
    <row r="163" spans="1:16" x14ac:dyDescent="0.35">
      <c r="A163" s="2" t="s">
        <v>1395</v>
      </c>
      <c r="B163" s="5">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INDEX(products!$A$1:$G$49,MATCH($D163,products!$A$1:$A$49,0),MATCH(orders!I$1,products!$A$1:$G$1,0))</f>
        <v>Ara</v>
      </c>
      <c r="J163" t="str">
        <f>INDEX(products!$A$1:$G$49,MATCH($D163,products!$A$1:$A$49,0),MATCH(orders!J$1,products!$A$1:$G$1,0))</f>
        <v>L</v>
      </c>
      <c r="K163" s="6">
        <f>INDEX(products!$A$1:$G$49,MATCH($D163,products!$A$1:$A$49,0),MATCH(orders!K$1,products!$A$1:$G$1,0))</f>
        <v>0.5</v>
      </c>
      <c r="L163" s="7">
        <f>INDEX(products!$A$1:$G$49,MATCH($D163,products!$A$1:$A$49,0),MATCH(orders!L$1,products!$A$1:$G$1,0))</f>
        <v>7.77</v>
      </c>
      <c r="M163" s="7">
        <f t="shared" si="6"/>
        <v>23.31</v>
      </c>
      <c r="N163" t="str">
        <f t="shared" si="7"/>
        <v>Arabica</v>
      </c>
      <c r="O163" t="str">
        <f t="shared" si="8"/>
        <v>Light</v>
      </c>
      <c r="P163" t="str">
        <f>_xlfn.XLOOKUP(Orders[[#This Row],[Customer ID]],customers!$A$1:$A$1001,customers!$I$1:$I$1001,,0)</f>
        <v>No</v>
      </c>
    </row>
    <row r="164" spans="1:16" x14ac:dyDescent="0.35">
      <c r="A164" s="2" t="s">
        <v>1401</v>
      </c>
      <c r="B164" s="5">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INDEX(products!$A$1:$G$49,MATCH($D164,products!$A$1:$A$49,0),MATCH(orders!I$1,products!$A$1:$G$1,0))</f>
        <v>Exc</v>
      </c>
      <c r="J164" t="str">
        <f>INDEX(products!$A$1:$G$49,MATCH($D164,products!$A$1:$A$49,0),MATCH(orders!J$1,products!$A$1:$G$1,0))</f>
        <v>D</v>
      </c>
      <c r="K164" s="6">
        <f>INDEX(products!$A$1:$G$49,MATCH($D164,products!$A$1:$A$49,0),MATCH(orders!K$1,products!$A$1:$G$1,0))</f>
        <v>0.5</v>
      </c>
      <c r="L164" s="7">
        <f>INDEX(products!$A$1:$G$49,MATCH($D164,products!$A$1:$A$49,0),MATCH(orders!L$1,products!$A$1:$G$1,0))</f>
        <v>7.29</v>
      </c>
      <c r="M164" s="7">
        <f t="shared" si="6"/>
        <v>21.87</v>
      </c>
      <c r="N164" t="str">
        <f t="shared" si="7"/>
        <v>Excelsa</v>
      </c>
      <c r="O164" t="str">
        <f t="shared" si="8"/>
        <v>Dark</v>
      </c>
      <c r="P164" t="str">
        <f>_xlfn.XLOOKUP(Orders[[#This Row],[Customer ID]],customers!$A$1:$A$1001,customers!$I$1:$I$1001,,0)</f>
        <v>Yes</v>
      </c>
    </row>
    <row r="165" spans="1:16" x14ac:dyDescent="0.35">
      <c r="A165" s="2" t="s">
        <v>1407</v>
      </c>
      <c r="B165" s="5">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INDEX(products!$A$1:$G$49,MATCH($D165,products!$A$1:$A$49,0),MATCH(orders!I$1,products!$A$1:$G$1,0))</f>
        <v>Rob</v>
      </c>
      <c r="J165" t="str">
        <f>INDEX(products!$A$1:$G$49,MATCH($D165,products!$A$1:$A$49,0),MATCH(orders!J$1,products!$A$1:$G$1,0))</f>
        <v>D</v>
      </c>
      <c r="K165" s="6">
        <f>INDEX(products!$A$1:$G$49,MATCH($D165,products!$A$1:$A$49,0),MATCH(orders!K$1,products!$A$1:$G$1,0))</f>
        <v>0.2</v>
      </c>
      <c r="L165" s="7">
        <f>INDEX(products!$A$1:$G$49,MATCH($D165,products!$A$1:$A$49,0),MATCH(orders!L$1,products!$A$1:$G$1,0))</f>
        <v>2.6849999999999996</v>
      </c>
      <c r="M165" s="7">
        <f t="shared" si="6"/>
        <v>16.11</v>
      </c>
      <c r="N165" t="str">
        <f t="shared" si="7"/>
        <v>Robusta</v>
      </c>
      <c r="O165" t="str">
        <f t="shared" si="8"/>
        <v>Dark</v>
      </c>
      <c r="P165" t="str">
        <f>_xlfn.XLOOKUP(Orders[[#This Row],[Customer ID]],customers!$A$1:$A$1001,customers!$I$1:$I$1001,,0)</f>
        <v>No</v>
      </c>
    </row>
    <row r="166" spans="1:16" x14ac:dyDescent="0.35">
      <c r="A166" s="2" t="s">
        <v>1413</v>
      </c>
      <c r="B166" s="5">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INDEX(products!$A$1:$G$49,MATCH($D166,products!$A$1:$A$49,0),MATCH(orders!I$1,products!$A$1:$G$1,0))</f>
        <v>Exc</v>
      </c>
      <c r="J166" t="str">
        <f>INDEX(products!$A$1:$G$49,MATCH($D166,products!$A$1:$A$49,0),MATCH(orders!J$1,products!$A$1:$G$1,0))</f>
        <v>D</v>
      </c>
      <c r="K166" s="6">
        <f>INDEX(products!$A$1:$G$49,MATCH($D166,products!$A$1:$A$49,0),MATCH(orders!K$1,products!$A$1:$G$1,0))</f>
        <v>0.5</v>
      </c>
      <c r="L166" s="7">
        <f>INDEX(products!$A$1:$G$49,MATCH($D166,products!$A$1:$A$49,0),MATCH(orders!L$1,products!$A$1:$G$1,0))</f>
        <v>7.29</v>
      </c>
      <c r="M166" s="7">
        <f t="shared" si="6"/>
        <v>29.16</v>
      </c>
      <c r="N166" t="str">
        <f t="shared" si="7"/>
        <v>Excelsa</v>
      </c>
      <c r="O166" t="str">
        <f t="shared" si="8"/>
        <v>Dark</v>
      </c>
      <c r="P166" t="str">
        <f>_xlfn.XLOOKUP(Orders[[#This Row],[Customer ID]],customers!$A$1:$A$1001,customers!$I$1:$I$1001,,0)</f>
        <v>No</v>
      </c>
    </row>
    <row r="167" spans="1:16" x14ac:dyDescent="0.35">
      <c r="A167" s="2" t="s">
        <v>1420</v>
      </c>
      <c r="B167" s="5">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INDEX(products!$A$1:$G$49,MATCH($D167,products!$A$1:$A$49,0),MATCH(orders!I$1,products!$A$1:$G$1,0))</f>
        <v>Rob</v>
      </c>
      <c r="J167" t="str">
        <f>INDEX(products!$A$1:$G$49,MATCH($D167,products!$A$1:$A$49,0),MATCH(orders!J$1,products!$A$1:$G$1,0))</f>
        <v>D</v>
      </c>
      <c r="K167" s="6">
        <f>INDEX(products!$A$1:$G$49,MATCH($D167,products!$A$1:$A$49,0),MATCH(orders!K$1,products!$A$1:$G$1,0))</f>
        <v>1</v>
      </c>
      <c r="L167" s="7">
        <f>INDEX(products!$A$1:$G$49,MATCH($D167,products!$A$1:$A$49,0),MATCH(orders!L$1,products!$A$1:$G$1,0))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35">
      <c r="A168" s="2" t="s">
        <v>1425</v>
      </c>
      <c r="B168" s="5">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INDEX(products!$A$1:$G$49,MATCH($D168,products!$A$1:$A$49,0),MATCH(orders!I$1,products!$A$1:$G$1,0))</f>
        <v>Rob</v>
      </c>
      <c r="J168" t="str">
        <f>INDEX(products!$A$1:$G$49,MATCH($D168,products!$A$1:$A$49,0),MATCH(orders!J$1,products!$A$1:$G$1,0))</f>
        <v>D</v>
      </c>
      <c r="K168" s="6">
        <f>INDEX(products!$A$1:$G$49,MATCH($D168,products!$A$1:$A$49,0),MATCH(orders!K$1,products!$A$1:$G$1,0))</f>
        <v>0.5</v>
      </c>
      <c r="L168" s="7">
        <f>INDEX(products!$A$1:$G$49,MATCH($D168,products!$A$1:$A$49,0),MATCH(orders!L$1,products!$A$1:$G$1,0))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35">
      <c r="A169" s="2" t="s">
        <v>1430</v>
      </c>
      <c r="B169" s="5">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INDEX(products!$A$1:$G$49,MATCH($D169,products!$A$1:$A$49,0),MATCH(orders!I$1,products!$A$1:$G$1,0))</f>
        <v>Exc</v>
      </c>
      <c r="J169" t="str">
        <f>INDEX(products!$A$1:$G$49,MATCH($D169,products!$A$1:$A$49,0),MATCH(orders!J$1,products!$A$1:$G$1,0))</f>
        <v>M</v>
      </c>
      <c r="K169" s="6">
        <f>INDEX(products!$A$1:$G$49,MATCH($D169,products!$A$1:$A$49,0),MATCH(orders!K$1,products!$A$1:$G$1,0))</f>
        <v>0.5</v>
      </c>
      <c r="L169" s="7">
        <f>INDEX(products!$A$1:$G$49,MATCH($D169,products!$A$1:$A$49,0),MATCH(orders!L$1,products!$A$1:$G$1,0))</f>
        <v>8.25</v>
      </c>
      <c r="M169" s="7">
        <f t="shared" si="6"/>
        <v>41.25</v>
      </c>
      <c r="N169" t="str">
        <f t="shared" si="7"/>
        <v>Excelsa</v>
      </c>
      <c r="O169" t="str">
        <f t="shared" si="8"/>
        <v>Medium</v>
      </c>
      <c r="P169" t="str">
        <f>_xlfn.XLOOKUP(Orders[[#This Row],[Customer ID]],customers!$A$1:$A$1001,customers!$I$1:$I$1001,,0)</f>
        <v>Yes</v>
      </c>
    </row>
    <row r="170" spans="1:16" x14ac:dyDescent="0.35">
      <c r="A170" s="2" t="s">
        <v>1436</v>
      </c>
      <c r="B170" s="5">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INDEX(products!$A$1:$G$49,MATCH($D170,products!$A$1:$A$49,0),MATCH(orders!I$1,products!$A$1:$G$1,0))</f>
        <v>Ara</v>
      </c>
      <c r="J170" t="str">
        <f>INDEX(products!$A$1:$G$49,MATCH($D170,products!$A$1:$A$49,0),MATCH(orders!J$1,products!$A$1:$G$1,0))</f>
        <v>M</v>
      </c>
      <c r="K170" s="6">
        <f>INDEX(products!$A$1:$G$49,MATCH($D170,products!$A$1:$A$49,0),MATCH(orders!K$1,products!$A$1:$G$1,0))</f>
        <v>0.5</v>
      </c>
      <c r="L170" s="7">
        <f>INDEX(products!$A$1:$G$49,MATCH($D170,products!$A$1:$A$49,0),MATCH(orders!L$1,products!$A$1:$G$1,0))</f>
        <v>6.75</v>
      </c>
      <c r="M170" s="7">
        <f t="shared" si="6"/>
        <v>40.5</v>
      </c>
      <c r="N170" t="str">
        <f t="shared" si="7"/>
        <v>Arabica</v>
      </c>
      <c r="O170" t="str">
        <f t="shared" si="8"/>
        <v>Medium</v>
      </c>
      <c r="P170" t="str">
        <f>_xlfn.XLOOKUP(Orders[[#This Row],[Customer ID]],customers!$A$1:$A$1001,customers!$I$1:$I$1001,,0)</f>
        <v>No</v>
      </c>
    </row>
    <row r="171" spans="1:16" x14ac:dyDescent="0.35">
      <c r="A171" s="2" t="s">
        <v>1441</v>
      </c>
      <c r="B171" s="5">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INDEX(products!$A$1:$G$49,MATCH($D171,products!$A$1:$A$49,0),MATCH(orders!I$1,products!$A$1:$G$1,0))</f>
        <v>Rob</v>
      </c>
      <c r="J171" t="str">
        <f>INDEX(products!$A$1:$G$49,MATCH($D171,products!$A$1:$A$49,0),MATCH(orders!J$1,products!$A$1:$G$1,0))</f>
        <v>D</v>
      </c>
      <c r="K171" s="6">
        <f>INDEX(products!$A$1:$G$49,MATCH($D171,products!$A$1:$A$49,0),MATCH(orders!K$1,products!$A$1:$G$1,0))</f>
        <v>1</v>
      </c>
      <c r="L171" s="7">
        <f>INDEX(products!$A$1:$G$49,MATCH($D171,products!$A$1:$A$49,0),MATCH(orders!L$1,products!$A$1:$G$1,0))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35">
      <c r="A172" s="2" t="s">
        <v>1448</v>
      </c>
      <c r="B172" s="5">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INDEX(products!$A$1:$G$49,MATCH($D172,products!$A$1:$A$49,0),MATCH(orders!I$1,products!$A$1:$G$1,0))</f>
        <v>Exc</v>
      </c>
      <c r="J172" t="str">
        <f>INDEX(products!$A$1:$G$49,MATCH($D172,products!$A$1:$A$49,0),MATCH(orders!J$1,products!$A$1:$G$1,0))</f>
        <v>L</v>
      </c>
      <c r="K172" s="6">
        <f>INDEX(products!$A$1:$G$49,MATCH($D172,products!$A$1:$A$49,0),MATCH(orders!K$1,products!$A$1:$G$1,0))</f>
        <v>2.5</v>
      </c>
      <c r="L172" s="7">
        <f>INDEX(products!$A$1:$G$49,MATCH($D172,products!$A$1:$A$49,0),MATCH(orders!L$1,products!$A$1:$G$1,0))</f>
        <v>34.154999999999994</v>
      </c>
      <c r="M172" s="7">
        <f t="shared" si="6"/>
        <v>68.309999999999988</v>
      </c>
      <c r="N172" t="str">
        <f t="shared" si="7"/>
        <v>Excelsa</v>
      </c>
      <c r="O172" t="str">
        <f t="shared" si="8"/>
        <v>Light</v>
      </c>
      <c r="P172" t="str">
        <f>_xlfn.XLOOKUP(Orders[[#This Row],[Customer ID]],customers!$A$1:$A$1001,customers!$I$1:$I$1001,,0)</f>
        <v>No</v>
      </c>
    </row>
    <row r="173" spans="1:16" x14ac:dyDescent="0.35">
      <c r="A173" s="2" t="s">
        <v>1453</v>
      </c>
      <c r="B173" s="5">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INDEX(products!$A$1:$G$49,MATCH($D173,products!$A$1:$A$49,0),MATCH(orders!I$1,products!$A$1:$G$1,0))</f>
        <v>Exc</v>
      </c>
      <c r="J173" t="str">
        <f>INDEX(products!$A$1:$G$49,MATCH($D173,products!$A$1:$A$49,0),MATCH(orders!J$1,products!$A$1:$G$1,0))</f>
        <v>M</v>
      </c>
      <c r="K173" s="6">
        <f>INDEX(products!$A$1:$G$49,MATCH($D173,products!$A$1:$A$49,0),MATCH(orders!K$1,products!$A$1:$G$1,0))</f>
        <v>2.5</v>
      </c>
      <c r="L173" s="7">
        <f>INDEX(products!$A$1:$G$49,MATCH($D173,products!$A$1:$A$49,0),MATCH(orders!L$1,products!$A$1:$G$1,0))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5">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INDEX(products!$A$1:$G$49,MATCH($D174,products!$A$1:$A$49,0),MATCH(orders!I$1,products!$A$1:$G$1,0))</f>
        <v>Exc</v>
      </c>
      <c r="J174" t="str">
        <f>INDEX(products!$A$1:$G$49,MATCH($D174,products!$A$1:$A$49,0),MATCH(orders!J$1,products!$A$1:$G$1,0))</f>
        <v>D</v>
      </c>
      <c r="K174" s="6">
        <f>INDEX(products!$A$1:$G$49,MATCH($D174,products!$A$1:$A$49,0),MATCH(orders!K$1,products!$A$1:$G$1,0))</f>
        <v>0.5</v>
      </c>
      <c r="L174" s="7">
        <f>INDEX(products!$A$1:$G$49,MATCH($D174,products!$A$1:$A$49,0),MATCH(orders!L$1,products!$A$1:$G$1,0))</f>
        <v>7.29</v>
      </c>
      <c r="M174" s="7">
        <f t="shared" si="6"/>
        <v>21.87</v>
      </c>
      <c r="N174" t="str">
        <f t="shared" si="7"/>
        <v>Excelsa</v>
      </c>
      <c r="O174" t="str">
        <f t="shared" si="8"/>
        <v>Dark</v>
      </c>
      <c r="P174" t="str">
        <f>_xlfn.XLOOKUP(Orders[[#This Row],[Customer ID]],customers!$A$1:$A$1001,customers!$I$1:$I$1001,,0)</f>
        <v>No</v>
      </c>
    </row>
    <row r="175" spans="1:16" x14ac:dyDescent="0.35">
      <c r="A175" s="2" t="s">
        <v>1464</v>
      </c>
      <c r="B175" s="5">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INDEX(products!$A$1:$G$49,MATCH($D175,products!$A$1:$A$49,0),MATCH(orders!I$1,products!$A$1:$G$1,0))</f>
        <v>Rob</v>
      </c>
      <c r="J175" t="str">
        <f>INDEX(products!$A$1:$G$49,MATCH($D175,products!$A$1:$A$49,0),MATCH(orders!J$1,products!$A$1:$G$1,0))</f>
        <v>M</v>
      </c>
      <c r="K175" s="6">
        <f>INDEX(products!$A$1:$G$49,MATCH($D175,products!$A$1:$A$49,0),MATCH(orders!K$1,products!$A$1:$G$1,0))</f>
        <v>2.5</v>
      </c>
      <c r="L175" s="7">
        <f>INDEX(products!$A$1:$G$49,MATCH($D175,products!$A$1:$A$49,0),MATCH(orders!L$1,products!$A$1:$G$1,0))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35">
      <c r="A176" s="2" t="s">
        <v>1470</v>
      </c>
      <c r="B176" s="5">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INDEX(products!$A$1:$G$49,MATCH($D176,products!$A$1:$A$49,0),MATCH(orders!I$1,products!$A$1:$G$1,0))</f>
        <v>Exc</v>
      </c>
      <c r="J176" t="str">
        <f>INDEX(products!$A$1:$G$49,MATCH($D176,products!$A$1:$A$49,0),MATCH(orders!J$1,products!$A$1:$G$1,0))</f>
        <v>L</v>
      </c>
      <c r="K176" s="6">
        <f>INDEX(products!$A$1:$G$49,MATCH($D176,products!$A$1:$A$49,0),MATCH(orders!K$1,products!$A$1:$G$1,0))</f>
        <v>2.5</v>
      </c>
      <c r="L176" s="7">
        <f>INDEX(products!$A$1:$G$49,MATCH($D176,products!$A$1:$A$49,0),MATCH(orders!L$1,products!$A$1:$G$1,0))</f>
        <v>34.154999999999994</v>
      </c>
      <c r="M176" s="7">
        <f t="shared" si="6"/>
        <v>204.92999999999995</v>
      </c>
      <c r="N176" t="str">
        <f t="shared" si="7"/>
        <v>Excelsa</v>
      </c>
      <c r="O176" t="str">
        <f t="shared" si="8"/>
        <v>Light</v>
      </c>
      <c r="P176" t="str">
        <f>_xlfn.XLOOKUP(Orders[[#This Row],[Customer ID]],customers!$A$1:$A$1001,customers!$I$1:$I$1001,,0)</f>
        <v>Yes</v>
      </c>
    </row>
    <row r="177" spans="1:16" x14ac:dyDescent="0.35">
      <c r="A177" s="2" t="s">
        <v>1475</v>
      </c>
      <c r="B177" s="5">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INDEX(products!$A$1:$G$49,MATCH($D177,products!$A$1:$A$49,0),MATCH(orders!I$1,products!$A$1:$G$1,0))</f>
        <v>Exc</v>
      </c>
      <c r="J177" t="str">
        <f>INDEX(products!$A$1:$G$49,MATCH($D177,products!$A$1:$A$49,0),MATCH(orders!J$1,products!$A$1:$G$1,0))</f>
        <v>M</v>
      </c>
      <c r="K177" s="6">
        <f>INDEX(products!$A$1:$G$49,MATCH($D177,products!$A$1:$A$49,0),MATCH(orders!K$1,products!$A$1:$G$1,0))</f>
        <v>2.5</v>
      </c>
      <c r="L177" s="7">
        <f>INDEX(products!$A$1:$G$49,MATCH($D177,products!$A$1:$A$49,0),MATCH(orders!L$1,products!$A$1:$G$1,0))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5">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INDEX(products!$A$1:$G$49,MATCH($D178,products!$A$1:$A$49,0),MATCH(orders!I$1,products!$A$1:$G$1,0))</f>
        <v>Exc</v>
      </c>
      <c r="J178" t="str">
        <f>INDEX(products!$A$1:$G$49,MATCH($D178,products!$A$1:$A$49,0),MATCH(orders!J$1,products!$A$1:$G$1,0))</f>
        <v>L</v>
      </c>
      <c r="K178" s="6">
        <f>INDEX(products!$A$1:$G$49,MATCH($D178,products!$A$1:$A$49,0),MATCH(orders!K$1,products!$A$1:$G$1,0))</f>
        <v>2.5</v>
      </c>
      <c r="L178" s="7">
        <f>INDEX(products!$A$1:$G$49,MATCH($D178,products!$A$1:$A$49,0),MATCH(orders!L$1,products!$A$1:$G$1,0))</f>
        <v>34.154999999999994</v>
      </c>
      <c r="M178" s="7">
        <f t="shared" si="6"/>
        <v>34.154999999999994</v>
      </c>
      <c r="N178" t="str">
        <f t="shared" si="7"/>
        <v>Excelsa</v>
      </c>
      <c r="O178" t="str">
        <f t="shared" si="8"/>
        <v>Light</v>
      </c>
      <c r="P178" t="str">
        <f>_xlfn.XLOOKUP(Orders[[#This Row],[Customer ID]],customers!$A$1:$A$1001,customers!$I$1:$I$1001,,0)</f>
        <v>Yes</v>
      </c>
    </row>
    <row r="179" spans="1:16" x14ac:dyDescent="0.35">
      <c r="A179" s="2" t="s">
        <v>1487</v>
      </c>
      <c r="B179" s="5">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INDEX(products!$A$1:$G$49,MATCH($D179,products!$A$1:$A$49,0),MATCH(orders!I$1,products!$A$1:$G$1,0))</f>
        <v>Rob</v>
      </c>
      <c r="J179" t="str">
        <f>INDEX(products!$A$1:$G$49,MATCH($D179,products!$A$1:$A$49,0),MATCH(orders!J$1,products!$A$1:$G$1,0))</f>
        <v>L</v>
      </c>
      <c r="K179" s="6">
        <f>INDEX(products!$A$1:$G$49,MATCH($D179,products!$A$1:$A$49,0),MATCH(orders!K$1,products!$A$1:$G$1,0))</f>
        <v>2.5</v>
      </c>
      <c r="L179" s="7">
        <f>INDEX(products!$A$1:$G$49,MATCH($D179,products!$A$1:$A$49,0),MATCH(orders!L$1,products!$A$1:$G$1,0))</f>
        <v>27.484999999999996</v>
      </c>
      <c r="M179" s="7">
        <f t="shared" si="6"/>
        <v>109.93999999999998</v>
      </c>
      <c r="N179" t="str">
        <f t="shared" si="7"/>
        <v>Robusta</v>
      </c>
      <c r="O179" t="str">
        <f t="shared" si="8"/>
        <v>Light</v>
      </c>
      <c r="P179" t="str">
        <f>_xlfn.XLOOKUP(Orders[[#This Row],[Customer ID]],customers!$A$1:$A$1001,customers!$I$1:$I$1001,,0)</f>
        <v>Yes</v>
      </c>
    </row>
    <row r="180" spans="1:16" x14ac:dyDescent="0.35">
      <c r="A180" s="2" t="s">
        <v>1492</v>
      </c>
      <c r="B180" s="5">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INDEX(products!$A$1:$G$49,MATCH($D180,products!$A$1:$A$49,0),MATCH(orders!I$1,products!$A$1:$G$1,0))</f>
        <v>Ara</v>
      </c>
      <c r="J180" t="str">
        <f>INDEX(products!$A$1:$G$49,MATCH($D180,products!$A$1:$A$49,0),MATCH(orders!J$1,products!$A$1:$G$1,0))</f>
        <v>L</v>
      </c>
      <c r="K180" s="6">
        <f>INDEX(products!$A$1:$G$49,MATCH($D180,products!$A$1:$A$49,0),MATCH(orders!K$1,products!$A$1:$G$1,0))</f>
        <v>1</v>
      </c>
      <c r="L180" s="7">
        <f>INDEX(products!$A$1:$G$49,MATCH($D180,products!$A$1:$A$49,0),MATCH(orders!L$1,products!$A$1:$G$1,0))</f>
        <v>12.95</v>
      </c>
      <c r="M180" s="7">
        <f t="shared" si="6"/>
        <v>25.9</v>
      </c>
      <c r="N180" t="str">
        <f t="shared" si="7"/>
        <v>Arabica</v>
      </c>
      <c r="O180" t="str">
        <f t="shared" si="8"/>
        <v>Light</v>
      </c>
      <c r="P180" t="str">
        <f>_xlfn.XLOOKUP(Orders[[#This Row],[Customer ID]],customers!$A$1:$A$1001,customers!$I$1:$I$1001,,0)</f>
        <v>No</v>
      </c>
    </row>
    <row r="181" spans="1:16" x14ac:dyDescent="0.35">
      <c r="A181" s="2" t="s">
        <v>1498</v>
      </c>
      <c r="B181" s="5">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INDEX(products!$A$1:$G$49,MATCH($D181,products!$A$1:$A$49,0),MATCH(orders!I$1,products!$A$1:$G$1,0))</f>
        <v>Ara</v>
      </c>
      <c r="J181" t="str">
        <f>INDEX(products!$A$1:$G$49,MATCH($D181,products!$A$1:$A$49,0),MATCH(orders!J$1,products!$A$1:$G$1,0))</f>
        <v>D</v>
      </c>
      <c r="K181" s="6">
        <f>INDEX(products!$A$1:$G$49,MATCH($D181,products!$A$1:$A$49,0),MATCH(orders!K$1,products!$A$1:$G$1,0))</f>
        <v>0.2</v>
      </c>
      <c r="L181" s="7">
        <f>INDEX(products!$A$1:$G$49,MATCH($D181,products!$A$1:$A$49,0),MATCH(orders!L$1,products!$A$1:$G$1,0))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35">
      <c r="A182" s="2" t="s">
        <v>1503</v>
      </c>
      <c r="B182" s="5">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INDEX(products!$A$1:$G$49,MATCH($D182,products!$A$1:$A$49,0),MATCH(orders!I$1,products!$A$1:$G$1,0))</f>
        <v>Exc</v>
      </c>
      <c r="J182" t="str">
        <f>INDEX(products!$A$1:$G$49,MATCH($D182,products!$A$1:$A$49,0),MATCH(orders!J$1,products!$A$1:$G$1,0))</f>
        <v>L</v>
      </c>
      <c r="K182" s="6">
        <f>INDEX(products!$A$1:$G$49,MATCH($D182,products!$A$1:$A$49,0),MATCH(orders!K$1,products!$A$1:$G$1,0))</f>
        <v>0.2</v>
      </c>
      <c r="L182" s="7">
        <f>INDEX(products!$A$1:$G$49,MATCH($D182,products!$A$1:$A$49,0),MATCH(orders!L$1,products!$A$1:$G$1,0))</f>
        <v>4.4550000000000001</v>
      </c>
      <c r="M182" s="7">
        <f t="shared" si="6"/>
        <v>22.274999999999999</v>
      </c>
      <c r="N182" t="str">
        <f t="shared" si="7"/>
        <v>Excelsa</v>
      </c>
      <c r="O182" t="str">
        <f t="shared" si="8"/>
        <v>Light</v>
      </c>
      <c r="P182" t="str">
        <f>_xlfn.XLOOKUP(Orders[[#This Row],[Customer ID]],customers!$A$1:$A$1001,customers!$I$1:$I$1001,,0)</f>
        <v>No</v>
      </c>
    </row>
    <row r="183" spans="1:16" x14ac:dyDescent="0.35">
      <c r="A183" s="2" t="s">
        <v>1503</v>
      </c>
      <c r="B183" s="5">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INDEX(products!$A$1:$G$49,MATCH($D183,products!$A$1:$A$49,0),MATCH(orders!I$1,products!$A$1:$G$1,0))</f>
        <v>Ara</v>
      </c>
      <c r="J183" t="str">
        <f>INDEX(products!$A$1:$G$49,MATCH($D183,products!$A$1:$A$49,0),MATCH(orders!J$1,products!$A$1:$G$1,0))</f>
        <v>D</v>
      </c>
      <c r="K183" s="6">
        <f>INDEX(products!$A$1:$G$49,MATCH($D183,products!$A$1:$A$49,0),MATCH(orders!K$1,products!$A$1:$G$1,0))</f>
        <v>0.5</v>
      </c>
      <c r="L183" s="7">
        <f>INDEX(products!$A$1:$G$49,MATCH($D183,products!$A$1:$A$49,0),MATCH(orders!L$1,products!$A$1:$G$1,0))</f>
        <v>5.97</v>
      </c>
      <c r="M183" s="7">
        <f t="shared" si="6"/>
        <v>29.849999999999998</v>
      </c>
      <c r="N183" t="str">
        <f t="shared" si="7"/>
        <v>Arabica</v>
      </c>
      <c r="O183" t="str">
        <f t="shared" si="8"/>
        <v>Dark</v>
      </c>
      <c r="P183" t="str">
        <f>_xlfn.XLOOKUP(Orders[[#This Row],[Customer ID]],customers!$A$1:$A$1001,customers!$I$1:$I$1001,,0)</f>
        <v>No</v>
      </c>
    </row>
    <row r="184" spans="1:16" x14ac:dyDescent="0.35">
      <c r="A184" s="2" t="s">
        <v>1514</v>
      </c>
      <c r="B184" s="5">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INDEX(products!$A$1:$G$49,MATCH($D184,products!$A$1:$A$49,0),MATCH(orders!I$1,products!$A$1:$G$1,0))</f>
        <v>Rob</v>
      </c>
      <c r="J184" t="str">
        <f>INDEX(products!$A$1:$G$49,MATCH($D184,products!$A$1:$A$49,0),MATCH(orders!J$1,products!$A$1:$G$1,0))</f>
        <v>D</v>
      </c>
      <c r="K184" s="6">
        <f>INDEX(products!$A$1:$G$49,MATCH($D184,products!$A$1:$A$49,0),MATCH(orders!K$1,products!$A$1:$G$1,0))</f>
        <v>0.5</v>
      </c>
      <c r="L184" s="7">
        <f>INDEX(products!$A$1:$G$49,MATCH($D184,products!$A$1:$A$49,0),MATCH(orders!L$1,products!$A$1:$G$1,0))</f>
        <v>5.3699999999999992</v>
      </c>
      <c r="M184" s="7">
        <f t="shared" si="6"/>
        <v>32.22</v>
      </c>
      <c r="N184" t="str">
        <f t="shared" si="7"/>
        <v>Robusta</v>
      </c>
      <c r="O184" t="str">
        <f t="shared" si="8"/>
        <v>Dark</v>
      </c>
      <c r="P184" t="str">
        <f>_xlfn.XLOOKUP(Orders[[#This Row],[Customer ID]],customers!$A$1:$A$1001,customers!$I$1:$I$1001,,0)</f>
        <v>No</v>
      </c>
    </row>
    <row r="185" spans="1:16" x14ac:dyDescent="0.35">
      <c r="A185" s="2" t="s">
        <v>1520</v>
      </c>
      <c r="B185" s="5">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INDEX(products!$A$1:$G$49,MATCH($D185,products!$A$1:$A$49,0),MATCH(orders!I$1,products!$A$1:$G$1,0))</f>
        <v>Exc</v>
      </c>
      <c r="J185" t="str">
        <f>INDEX(products!$A$1:$G$49,MATCH($D185,products!$A$1:$A$49,0),MATCH(orders!J$1,products!$A$1:$G$1,0))</f>
        <v>M</v>
      </c>
      <c r="K185" s="6">
        <f>INDEX(products!$A$1:$G$49,MATCH($D185,products!$A$1:$A$49,0),MATCH(orders!K$1,products!$A$1:$G$1,0))</f>
        <v>0.2</v>
      </c>
      <c r="L185" s="7">
        <f>INDEX(products!$A$1:$G$49,MATCH($D185,products!$A$1:$A$49,0),MATCH(orders!L$1,products!$A$1:$G$1,0))</f>
        <v>4.125</v>
      </c>
      <c r="M185" s="7">
        <f t="shared" si="6"/>
        <v>8.25</v>
      </c>
      <c r="N185" t="str">
        <f t="shared" si="7"/>
        <v>Excelsa</v>
      </c>
      <c r="O185" t="str">
        <f t="shared" si="8"/>
        <v>Medium</v>
      </c>
      <c r="P185" t="str">
        <f>_xlfn.XLOOKUP(Orders[[#This Row],[Customer ID]],customers!$A$1:$A$1001,customers!$I$1:$I$1001,,0)</f>
        <v>No</v>
      </c>
    </row>
    <row r="186" spans="1:16" x14ac:dyDescent="0.35">
      <c r="A186" s="2" t="s">
        <v>1526</v>
      </c>
      <c r="B186" s="5">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INDEX(products!$A$1:$G$49,MATCH($D186,products!$A$1:$A$49,0),MATCH(orders!I$1,products!$A$1:$G$1,0))</f>
        <v>Ara</v>
      </c>
      <c r="J186" t="str">
        <f>INDEX(products!$A$1:$G$49,MATCH($D186,products!$A$1:$A$49,0),MATCH(orders!J$1,products!$A$1:$G$1,0))</f>
        <v>L</v>
      </c>
      <c r="K186" s="6">
        <f>INDEX(products!$A$1:$G$49,MATCH($D186,products!$A$1:$A$49,0),MATCH(orders!K$1,products!$A$1:$G$1,0))</f>
        <v>0.5</v>
      </c>
      <c r="L186" s="7">
        <f>INDEX(products!$A$1:$G$49,MATCH($D186,products!$A$1:$A$49,0),MATCH(orders!L$1,products!$A$1:$G$1,0))</f>
        <v>7.77</v>
      </c>
      <c r="M186" s="7">
        <f t="shared" si="6"/>
        <v>31.08</v>
      </c>
      <c r="N186" t="str">
        <f t="shared" si="7"/>
        <v>Arabica</v>
      </c>
      <c r="O186" t="str">
        <f t="shared" si="8"/>
        <v>Light</v>
      </c>
      <c r="P186" t="str">
        <f>_xlfn.XLOOKUP(Orders[[#This Row],[Customer ID]],customers!$A$1:$A$1001,customers!$I$1:$I$1001,,0)</f>
        <v>No</v>
      </c>
    </row>
    <row r="187" spans="1:16" x14ac:dyDescent="0.35">
      <c r="A187" s="2" t="s">
        <v>1532</v>
      </c>
      <c r="B187" s="5">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INDEX(products!$A$1:$G$49,MATCH($D187,products!$A$1:$A$49,0),MATCH(orders!I$1,products!$A$1:$G$1,0))</f>
        <v>Exc</v>
      </c>
      <c r="J187" t="str">
        <f>INDEX(products!$A$1:$G$49,MATCH($D187,products!$A$1:$A$49,0),MATCH(orders!J$1,products!$A$1:$G$1,0))</f>
        <v>D</v>
      </c>
      <c r="K187" s="6">
        <f>INDEX(products!$A$1:$G$49,MATCH($D187,products!$A$1:$A$49,0),MATCH(orders!K$1,products!$A$1:$G$1,0))</f>
        <v>0.5</v>
      </c>
      <c r="L187" s="7">
        <f>INDEX(products!$A$1:$G$49,MATCH($D187,products!$A$1:$A$49,0),MATCH(orders!L$1,products!$A$1:$G$1,0))</f>
        <v>7.29</v>
      </c>
      <c r="M187" s="7">
        <f t="shared" si="6"/>
        <v>36.450000000000003</v>
      </c>
      <c r="N187" t="str">
        <f t="shared" si="7"/>
        <v>Excelsa</v>
      </c>
      <c r="O187" t="str">
        <f t="shared" si="8"/>
        <v>Dark</v>
      </c>
      <c r="P187" t="str">
        <f>_xlfn.XLOOKUP(Orders[[#This Row],[Customer ID]],customers!$A$1:$A$1001,customers!$I$1:$I$1001,,0)</f>
        <v>Yes</v>
      </c>
    </row>
    <row r="188" spans="1:16" x14ac:dyDescent="0.35">
      <c r="A188" s="2" t="s">
        <v>1538</v>
      </c>
      <c r="B188" s="5">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INDEX(products!$A$1:$G$49,MATCH($D188,products!$A$1:$A$49,0),MATCH(orders!I$1,products!$A$1:$G$1,0))</f>
        <v>Rob</v>
      </c>
      <c r="J188" t="str">
        <f>INDEX(products!$A$1:$G$49,MATCH($D188,products!$A$1:$A$49,0),MATCH(orders!J$1,products!$A$1:$G$1,0))</f>
        <v>M</v>
      </c>
      <c r="K188" s="6">
        <f>INDEX(products!$A$1:$G$49,MATCH($D188,products!$A$1:$A$49,0),MATCH(orders!K$1,products!$A$1:$G$1,0))</f>
        <v>2.5</v>
      </c>
      <c r="L188" s="7">
        <f>INDEX(products!$A$1:$G$49,MATCH($D188,products!$A$1:$A$49,0),MATCH(orders!L$1,products!$A$1:$G$1,0))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35">
      <c r="A189" s="2" t="s">
        <v>1544</v>
      </c>
      <c r="B189" s="5">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INDEX(products!$A$1:$G$49,MATCH($D189,products!$A$1:$A$49,0),MATCH(orders!I$1,products!$A$1:$G$1,0))</f>
        <v>Lib</v>
      </c>
      <c r="J189" t="str">
        <f>INDEX(products!$A$1:$G$49,MATCH($D189,products!$A$1:$A$49,0),MATCH(orders!J$1,products!$A$1:$G$1,0))</f>
        <v>M</v>
      </c>
      <c r="K189" s="6">
        <f>INDEX(products!$A$1:$G$49,MATCH($D189,products!$A$1:$A$49,0),MATCH(orders!K$1,products!$A$1:$G$1,0))</f>
        <v>0.5</v>
      </c>
      <c r="L189" s="7">
        <f>INDEX(products!$A$1:$G$49,MATCH($D189,products!$A$1:$A$49,0),MATCH(orders!L$1,products!$A$1:$G$1,0))</f>
        <v>8.73</v>
      </c>
      <c r="M189" s="7">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5">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INDEX(products!$A$1:$G$49,MATCH($D190,products!$A$1:$A$49,0),MATCH(orders!I$1,products!$A$1:$G$1,0))</f>
        <v>Exc</v>
      </c>
      <c r="J190" t="str">
        <f>INDEX(products!$A$1:$G$49,MATCH($D190,products!$A$1:$A$49,0),MATCH(orders!J$1,products!$A$1:$G$1,0))</f>
        <v>L</v>
      </c>
      <c r="K190" s="6">
        <f>INDEX(products!$A$1:$G$49,MATCH($D190,products!$A$1:$A$49,0),MATCH(orders!K$1,products!$A$1:$G$1,0))</f>
        <v>0.2</v>
      </c>
      <c r="L190" s="7">
        <f>INDEX(products!$A$1:$G$49,MATCH($D190,products!$A$1:$A$49,0),MATCH(orders!L$1,products!$A$1:$G$1,0))</f>
        <v>4.4550000000000001</v>
      </c>
      <c r="M190" s="7">
        <f t="shared" si="6"/>
        <v>4.4550000000000001</v>
      </c>
      <c r="N190" t="str">
        <f t="shared" si="7"/>
        <v>Excelsa</v>
      </c>
      <c r="O190" t="str">
        <f t="shared" si="8"/>
        <v>Light</v>
      </c>
      <c r="P190" t="str">
        <f>_xlfn.XLOOKUP(Orders[[#This Row],[Customer ID]],customers!$A$1:$A$1001,customers!$I$1:$I$1001,,0)</f>
        <v>Yes</v>
      </c>
    </row>
    <row r="191" spans="1:16" x14ac:dyDescent="0.35">
      <c r="A191" s="2" t="s">
        <v>1555</v>
      </c>
      <c r="B191" s="5">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INDEX(products!$A$1:$G$49,MATCH($D191,products!$A$1:$A$49,0),MATCH(orders!I$1,products!$A$1:$G$1,0))</f>
        <v>Lib</v>
      </c>
      <c r="J191" t="str">
        <f>INDEX(products!$A$1:$G$49,MATCH($D191,products!$A$1:$A$49,0),MATCH(orders!J$1,products!$A$1:$G$1,0))</f>
        <v>M</v>
      </c>
      <c r="K191" s="6">
        <f>INDEX(products!$A$1:$G$49,MATCH($D191,products!$A$1:$A$49,0),MATCH(orders!K$1,products!$A$1:$G$1,0))</f>
        <v>1</v>
      </c>
      <c r="L191" s="7">
        <f>INDEX(products!$A$1:$G$49,MATCH($D191,products!$A$1:$A$49,0),MATCH(orders!L$1,products!$A$1:$G$1,0))</f>
        <v>14.55</v>
      </c>
      <c r="M191" s="7">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5">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INDEX(products!$A$1:$G$49,MATCH($D192,products!$A$1:$A$49,0),MATCH(orders!I$1,products!$A$1:$G$1,0))</f>
        <v>Lib</v>
      </c>
      <c r="J192" t="str">
        <f>INDEX(products!$A$1:$G$49,MATCH($D192,products!$A$1:$A$49,0),MATCH(orders!J$1,products!$A$1:$G$1,0))</f>
        <v>M</v>
      </c>
      <c r="K192" s="6">
        <f>INDEX(products!$A$1:$G$49,MATCH($D192,products!$A$1:$A$49,0),MATCH(orders!K$1,products!$A$1:$G$1,0))</f>
        <v>2.5</v>
      </c>
      <c r="L192" s="7">
        <f>INDEX(products!$A$1:$G$49,MATCH($D192,products!$A$1:$A$49,0),MATCH(orders!L$1,products!$A$1:$G$1,0))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5">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INDEX(products!$A$1:$G$49,MATCH($D193,products!$A$1:$A$49,0),MATCH(orders!I$1,products!$A$1:$G$1,0))</f>
        <v>Lib</v>
      </c>
      <c r="J193" t="str">
        <f>INDEX(products!$A$1:$G$49,MATCH($D193,products!$A$1:$A$49,0),MATCH(orders!J$1,products!$A$1:$G$1,0))</f>
        <v>D</v>
      </c>
      <c r="K193" s="6">
        <f>INDEX(products!$A$1:$G$49,MATCH($D193,products!$A$1:$A$49,0),MATCH(orders!K$1,products!$A$1:$G$1,0))</f>
        <v>0.2</v>
      </c>
      <c r="L193" s="7">
        <f>INDEX(products!$A$1:$G$49,MATCH($D193,products!$A$1:$A$49,0),MATCH(orders!L$1,products!$A$1:$G$1,0))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35">
      <c r="A194" s="2" t="s">
        <v>1573</v>
      </c>
      <c r="B194" s="5">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INDEX(products!$A$1:$G$49,MATCH($D194,products!$A$1:$A$49,0),MATCH(orders!I$1,products!$A$1:$G$1,0))</f>
        <v>Exc</v>
      </c>
      <c r="J194" t="str">
        <f>INDEX(products!$A$1:$G$49,MATCH($D194,products!$A$1:$A$49,0),MATCH(orders!J$1,products!$A$1:$G$1,0))</f>
        <v>D</v>
      </c>
      <c r="K194" s="6">
        <f>INDEX(products!$A$1:$G$49,MATCH($D194,products!$A$1:$A$49,0),MATCH(orders!K$1,products!$A$1:$G$1,0))</f>
        <v>1</v>
      </c>
      <c r="L194" s="7">
        <f>INDEX(products!$A$1:$G$49,MATCH($D194,products!$A$1:$A$49,0),MATCH(orders!L$1,products!$A$1:$G$1,0))</f>
        <v>12.15</v>
      </c>
      <c r="M194" s="7">
        <f t="shared" si="6"/>
        <v>72.900000000000006</v>
      </c>
      <c r="N194" t="str">
        <f t="shared" si="7"/>
        <v>Excelsa</v>
      </c>
      <c r="O194" t="str">
        <f t="shared" si="8"/>
        <v>Dark</v>
      </c>
      <c r="P194" t="str">
        <f>_xlfn.XLOOKUP(Orders[[#This Row],[Customer ID]],customers!$A$1:$A$1001,customers!$I$1:$I$1001,,0)</f>
        <v>Yes</v>
      </c>
    </row>
    <row r="195" spans="1:16" x14ac:dyDescent="0.35">
      <c r="A195" s="2" t="s">
        <v>1579</v>
      </c>
      <c r="B195" s="5">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INDEX(products!$A$1:$G$49,MATCH($D195,products!$A$1:$A$49,0),MATCH(orders!I$1,products!$A$1:$G$1,0))</f>
        <v>Exc</v>
      </c>
      <c r="J195" t="str">
        <f>INDEX(products!$A$1:$G$49,MATCH($D195,products!$A$1:$A$49,0),MATCH(orders!J$1,products!$A$1:$G$1,0))</f>
        <v>L</v>
      </c>
      <c r="K195" s="6">
        <f>INDEX(products!$A$1:$G$49,MATCH($D195,products!$A$1:$A$49,0),MATCH(orders!K$1,products!$A$1:$G$1,0))</f>
        <v>1</v>
      </c>
      <c r="L195" s="7">
        <f>INDEX(products!$A$1:$G$49,MATCH($D195,products!$A$1:$A$49,0),MATCH(orders!L$1,products!$A$1:$G$1,0))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5">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INDEX(products!$A$1:$G$49,MATCH($D196,products!$A$1:$A$49,0),MATCH(orders!I$1,products!$A$1:$G$1,0))</f>
        <v>Exc</v>
      </c>
      <c r="J196" t="str">
        <f>INDEX(products!$A$1:$G$49,MATCH($D196,products!$A$1:$A$49,0),MATCH(orders!J$1,products!$A$1:$G$1,0))</f>
        <v>D</v>
      </c>
      <c r="K196" s="6">
        <f>INDEX(products!$A$1:$G$49,MATCH($D196,products!$A$1:$A$49,0),MATCH(orders!K$1,products!$A$1:$G$1,0))</f>
        <v>0.5</v>
      </c>
      <c r="L196" s="7">
        <f>INDEX(products!$A$1:$G$49,MATCH($D196,products!$A$1:$A$49,0),MATCH(orders!L$1,products!$A$1:$G$1,0))</f>
        <v>7.29</v>
      </c>
      <c r="M196" s="7">
        <f t="shared" si="9"/>
        <v>36.450000000000003</v>
      </c>
      <c r="N196" t="str">
        <f t="shared" si="10"/>
        <v>Excelsa</v>
      </c>
      <c r="O196" t="str">
        <f t="shared" si="11"/>
        <v>Dark</v>
      </c>
      <c r="P196" t="str">
        <f>_xlfn.XLOOKUP(Orders[[#This Row],[Customer ID]],customers!$A$1:$A$1001,customers!$I$1:$I$1001,,0)</f>
        <v>No</v>
      </c>
    </row>
    <row r="197" spans="1:16" x14ac:dyDescent="0.35">
      <c r="A197" s="2" t="s">
        <v>1590</v>
      </c>
      <c r="B197" s="5">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INDEX(products!$A$1:$G$49,MATCH($D197,products!$A$1:$A$49,0),MATCH(orders!I$1,products!$A$1:$G$1,0))</f>
        <v>Ara</v>
      </c>
      <c r="J197" t="str">
        <f>INDEX(products!$A$1:$G$49,MATCH($D197,products!$A$1:$A$49,0),MATCH(orders!J$1,products!$A$1:$G$1,0))</f>
        <v>L</v>
      </c>
      <c r="K197" s="6">
        <f>INDEX(products!$A$1:$G$49,MATCH($D197,products!$A$1:$A$49,0),MATCH(orders!K$1,products!$A$1:$G$1,0))</f>
        <v>1</v>
      </c>
      <c r="L197" s="7">
        <f>INDEX(products!$A$1:$G$49,MATCH($D197,products!$A$1:$A$49,0),MATCH(orders!L$1,products!$A$1:$G$1,0))</f>
        <v>12.95</v>
      </c>
      <c r="M197" s="7">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5">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INDEX(products!$A$1:$G$49,MATCH($D198,products!$A$1:$A$49,0),MATCH(orders!I$1,products!$A$1:$G$1,0))</f>
        <v>Exc</v>
      </c>
      <c r="J198" t="str">
        <f>INDEX(products!$A$1:$G$49,MATCH($D198,products!$A$1:$A$49,0),MATCH(orders!J$1,products!$A$1:$G$1,0))</f>
        <v>L</v>
      </c>
      <c r="K198" s="6">
        <f>INDEX(products!$A$1:$G$49,MATCH($D198,products!$A$1:$A$49,0),MATCH(orders!K$1,products!$A$1:$G$1,0))</f>
        <v>0.5</v>
      </c>
      <c r="L198" s="7">
        <f>INDEX(products!$A$1:$G$49,MATCH($D198,products!$A$1:$A$49,0),MATCH(orders!L$1,products!$A$1:$G$1,0))</f>
        <v>8.91</v>
      </c>
      <c r="M198" s="7">
        <f t="shared" si="9"/>
        <v>53.46</v>
      </c>
      <c r="N198" t="str">
        <f t="shared" si="10"/>
        <v>Excelsa</v>
      </c>
      <c r="O198" t="str">
        <f t="shared" si="11"/>
        <v>Light</v>
      </c>
      <c r="P198" t="str">
        <f>_xlfn.XLOOKUP(Orders[[#This Row],[Customer ID]],customers!$A$1:$A$1001,customers!$I$1:$I$1001,,0)</f>
        <v>No</v>
      </c>
    </row>
    <row r="199" spans="1:16" x14ac:dyDescent="0.35">
      <c r="A199" s="2" t="s">
        <v>1596</v>
      </c>
      <c r="B199" s="5">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INDEX(products!$A$1:$G$49,MATCH($D199,products!$A$1:$A$49,0),MATCH(orders!I$1,products!$A$1:$G$1,0))</f>
        <v>Lib</v>
      </c>
      <c r="J199" t="str">
        <f>INDEX(products!$A$1:$G$49,MATCH($D199,products!$A$1:$A$49,0),MATCH(orders!J$1,products!$A$1:$G$1,0))</f>
        <v>D</v>
      </c>
      <c r="K199" s="6">
        <f>INDEX(products!$A$1:$G$49,MATCH($D199,products!$A$1:$A$49,0),MATCH(orders!K$1,products!$A$1:$G$1,0))</f>
        <v>2.5</v>
      </c>
      <c r="L199" s="7">
        <f>INDEX(products!$A$1:$G$49,MATCH($D199,products!$A$1:$A$49,0),MATCH(orders!L$1,products!$A$1:$G$1,0))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5">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INDEX(products!$A$1:$G$49,MATCH($D200,products!$A$1:$A$49,0),MATCH(orders!I$1,products!$A$1:$G$1,0))</f>
        <v>Lib</v>
      </c>
      <c r="J200" t="str">
        <f>INDEX(products!$A$1:$G$49,MATCH($D200,products!$A$1:$A$49,0),MATCH(orders!J$1,products!$A$1:$G$1,0))</f>
        <v>D</v>
      </c>
      <c r="K200" s="6">
        <f>INDEX(products!$A$1:$G$49,MATCH($D200,products!$A$1:$A$49,0),MATCH(orders!K$1,products!$A$1:$G$1,0))</f>
        <v>2.5</v>
      </c>
      <c r="L200" s="7">
        <f>INDEX(products!$A$1:$G$49,MATCH($D200,products!$A$1:$A$49,0),MATCH(orders!L$1,products!$A$1:$G$1,0))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35">
      <c r="A201" s="2" t="s">
        <v>1596</v>
      </c>
      <c r="B201" s="5">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INDEX(products!$A$1:$G$49,MATCH($D201,products!$A$1:$A$49,0),MATCH(orders!I$1,products!$A$1:$G$1,0))</f>
        <v>Lib</v>
      </c>
      <c r="J201" t="str">
        <f>INDEX(products!$A$1:$G$49,MATCH($D201,products!$A$1:$A$49,0),MATCH(orders!J$1,products!$A$1:$G$1,0))</f>
        <v>L</v>
      </c>
      <c r="K201" s="6">
        <f>INDEX(products!$A$1:$G$49,MATCH($D201,products!$A$1:$A$49,0),MATCH(orders!K$1,products!$A$1:$G$1,0))</f>
        <v>0.5</v>
      </c>
      <c r="L201" s="7">
        <f>INDEX(products!$A$1:$G$49,MATCH($D201,products!$A$1:$A$49,0),MATCH(orders!L$1,products!$A$1:$G$1,0))</f>
        <v>9.51</v>
      </c>
      <c r="M201" s="7">
        <f t="shared" si="9"/>
        <v>38.04</v>
      </c>
      <c r="N201" t="str">
        <f t="shared" si="10"/>
        <v>Liberica</v>
      </c>
      <c r="O201" t="str">
        <f t="shared" si="11"/>
        <v>Light</v>
      </c>
      <c r="P201" t="str">
        <f>_xlfn.XLOOKUP(Orders[[#This Row],[Customer ID]],customers!$A$1:$A$1001,customers!$I$1:$I$1001,,0)</f>
        <v>No</v>
      </c>
    </row>
    <row r="202" spans="1:16" x14ac:dyDescent="0.35">
      <c r="A202" s="2" t="s">
        <v>1596</v>
      </c>
      <c r="B202" s="5">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INDEX(products!$A$1:$G$49,MATCH($D202,products!$A$1:$A$49,0),MATCH(orders!I$1,products!$A$1:$G$1,0))</f>
        <v>Exc</v>
      </c>
      <c r="J202" t="str">
        <f>INDEX(products!$A$1:$G$49,MATCH($D202,products!$A$1:$A$49,0),MATCH(orders!J$1,products!$A$1:$G$1,0))</f>
        <v>M</v>
      </c>
      <c r="K202" s="6">
        <f>INDEX(products!$A$1:$G$49,MATCH($D202,products!$A$1:$A$49,0),MATCH(orders!K$1,products!$A$1:$G$1,0))</f>
        <v>1</v>
      </c>
      <c r="L202" s="7">
        <f>INDEX(products!$A$1:$G$49,MATCH($D202,products!$A$1:$A$49,0),MATCH(orders!L$1,products!$A$1:$G$1,0))</f>
        <v>13.75</v>
      </c>
      <c r="M202" s="7">
        <f t="shared" si="9"/>
        <v>41.25</v>
      </c>
      <c r="N202" t="str">
        <f t="shared" si="10"/>
        <v>Excelsa</v>
      </c>
      <c r="O202" t="str">
        <f t="shared" si="11"/>
        <v>Medium</v>
      </c>
      <c r="P202" t="str">
        <f>_xlfn.XLOOKUP(Orders[[#This Row],[Customer ID]],customers!$A$1:$A$1001,customers!$I$1:$I$1001,,0)</f>
        <v>No</v>
      </c>
    </row>
    <row r="203" spans="1:16" x14ac:dyDescent="0.35">
      <c r="A203" s="2" t="s">
        <v>1621</v>
      </c>
      <c r="B203" s="5">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INDEX(products!$A$1:$G$49,MATCH($D203,products!$A$1:$A$49,0),MATCH(orders!I$1,products!$A$1:$G$1,0))</f>
        <v>Lib</v>
      </c>
      <c r="J203" t="str">
        <f>INDEX(products!$A$1:$G$49,MATCH($D203,products!$A$1:$A$49,0),MATCH(orders!J$1,products!$A$1:$G$1,0))</f>
        <v>L</v>
      </c>
      <c r="K203" s="6">
        <f>INDEX(products!$A$1:$G$49,MATCH($D203,products!$A$1:$A$49,0),MATCH(orders!K$1,products!$A$1:$G$1,0))</f>
        <v>0.5</v>
      </c>
      <c r="L203" s="7">
        <f>INDEX(products!$A$1:$G$49,MATCH($D203,products!$A$1:$A$49,0),MATCH(orders!L$1,products!$A$1:$G$1,0))</f>
        <v>9.51</v>
      </c>
      <c r="M203" s="7">
        <f t="shared" si="9"/>
        <v>57.06</v>
      </c>
      <c r="N203" t="str">
        <f t="shared" si="10"/>
        <v>Liberica</v>
      </c>
      <c r="O203" t="str">
        <f t="shared" si="11"/>
        <v>Light</v>
      </c>
      <c r="P203" t="str">
        <f>_xlfn.XLOOKUP(Orders[[#This Row],[Customer ID]],customers!$A$1:$A$1001,customers!$I$1:$I$1001,,0)</f>
        <v>No</v>
      </c>
    </row>
    <row r="204" spans="1:16" x14ac:dyDescent="0.35">
      <c r="A204" s="2" t="s">
        <v>1626</v>
      </c>
      <c r="B204" s="5">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INDEX(products!$A$1:$G$49,MATCH($D204,products!$A$1:$A$49,0),MATCH(orders!I$1,products!$A$1:$G$1,0))</f>
        <v>Lib</v>
      </c>
      <c r="J204" t="str">
        <f>INDEX(products!$A$1:$G$49,MATCH($D204,products!$A$1:$A$49,0),MATCH(orders!J$1,products!$A$1:$G$1,0))</f>
        <v>D</v>
      </c>
      <c r="K204" s="6">
        <f>INDEX(products!$A$1:$G$49,MATCH($D204,products!$A$1:$A$49,0),MATCH(orders!K$1,products!$A$1:$G$1,0))</f>
        <v>2.5</v>
      </c>
      <c r="L204" s="7">
        <f>INDEX(products!$A$1:$G$49,MATCH($D204,products!$A$1:$A$49,0),MATCH(orders!L$1,products!$A$1:$G$1,0))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5">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INDEX(products!$A$1:$G$49,MATCH($D205,products!$A$1:$A$49,0),MATCH(orders!I$1,products!$A$1:$G$1,0))</f>
        <v>Lib</v>
      </c>
      <c r="J205" t="str">
        <f>INDEX(products!$A$1:$G$49,MATCH($D205,products!$A$1:$A$49,0),MATCH(orders!J$1,products!$A$1:$G$1,0))</f>
        <v>L</v>
      </c>
      <c r="K205" s="6">
        <f>INDEX(products!$A$1:$G$49,MATCH($D205,products!$A$1:$A$49,0),MATCH(orders!K$1,products!$A$1:$G$1,0))</f>
        <v>0.2</v>
      </c>
      <c r="L205" s="7">
        <f>INDEX(products!$A$1:$G$49,MATCH($D205,products!$A$1:$A$49,0),MATCH(orders!L$1,products!$A$1:$G$1,0))</f>
        <v>4.7549999999999999</v>
      </c>
      <c r="M205" s="7">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5">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INDEX(products!$A$1:$G$49,MATCH($D206,products!$A$1:$A$49,0),MATCH(orders!I$1,products!$A$1:$G$1,0))</f>
        <v>Exc</v>
      </c>
      <c r="J206" t="str">
        <f>INDEX(products!$A$1:$G$49,MATCH($D206,products!$A$1:$A$49,0),MATCH(orders!J$1,products!$A$1:$G$1,0))</f>
        <v>M</v>
      </c>
      <c r="K206" s="6">
        <f>INDEX(products!$A$1:$G$49,MATCH($D206,products!$A$1:$A$49,0),MATCH(orders!K$1,products!$A$1:$G$1,0))</f>
        <v>1</v>
      </c>
      <c r="L206" s="7">
        <f>INDEX(products!$A$1:$G$49,MATCH($D206,products!$A$1:$A$49,0),MATCH(orders!L$1,products!$A$1:$G$1,0))</f>
        <v>13.75</v>
      </c>
      <c r="M206" s="7">
        <f t="shared" si="9"/>
        <v>82.5</v>
      </c>
      <c r="N206" t="str">
        <f t="shared" si="10"/>
        <v>Excelsa</v>
      </c>
      <c r="O206" t="str">
        <f t="shared" si="11"/>
        <v>Medium</v>
      </c>
      <c r="P206" t="str">
        <f>_xlfn.XLOOKUP(Orders[[#This Row],[Customer ID]],customers!$A$1:$A$1001,customers!$I$1:$I$1001,,0)</f>
        <v>No</v>
      </c>
    </row>
    <row r="207" spans="1:16" x14ac:dyDescent="0.35">
      <c r="A207" s="2" t="s">
        <v>1643</v>
      </c>
      <c r="B207" s="5">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INDEX(products!$A$1:$G$49,MATCH($D207,products!$A$1:$A$49,0),MATCH(orders!I$1,products!$A$1:$G$1,0))</f>
        <v>Rob</v>
      </c>
      <c r="J207" t="str">
        <f>INDEX(products!$A$1:$G$49,MATCH($D207,products!$A$1:$A$49,0),MATCH(orders!J$1,products!$A$1:$G$1,0))</f>
        <v>D</v>
      </c>
      <c r="K207" s="6">
        <f>INDEX(products!$A$1:$G$49,MATCH($D207,products!$A$1:$A$49,0),MATCH(orders!K$1,products!$A$1:$G$1,0))</f>
        <v>0.2</v>
      </c>
      <c r="L207" s="7">
        <f>INDEX(products!$A$1:$G$49,MATCH($D207,products!$A$1:$A$49,0),MATCH(orders!L$1,products!$A$1:$G$1,0))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5">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INDEX(products!$A$1:$G$49,MATCH($D208,products!$A$1:$A$49,0),MATCH(orders!I$1,products!$A$1:$G$1,0))</f>
        <v>Ara</v>
      </c>
      <c r="J208" t="str">
        <f>INDEX(products!$A$1:$G$49,MATCH($D208,products!$A$1:$A$49,0),MATCH(orders!J$1,products!$A$1:$G$1,0))</f>
        <v>M</v>
      </c>
      <c r="K208" s="6">
        <f>INDEX(products!$A$1:$G$49,MATCH($D208,products!$A$1:$A$49,0),MATCH(orders!K$1,products!$A$1:$G$1,0))</f>
        <v>1</v>
      </c>
      <c r="L208" s="7">
        <f>INDEX(products!$A$1:$G$49,MATCH($D208,products!$A$1:$A$49,0),MATCH(orders!L$1,products!$A$1:$G$1,0))</f>
        <v>11.25</v>
      </c>
      <c r="M208" s="7">
        <f t="shared" si="9"/>
        <v>22.5</v>
      </c>
      <c r="N208" t="str">
        <f t="shared" si="10"/>
        <v>Arabica</v>
      </c>
      <c r="O208" t="str">
        <f t="shared" si="11"/>
        <v>Medium</v>
      </c>
      <c r="P208" t="str">
        <f>_xlfn.XLOOKUP(Orders[[#This Row],[Customer ID]],customers!$A$1:$A$1001,customers!$I$1:$I$1001,,0)</f>
        <v>No</v>
      </c>
    </row>
    <row r="209" spans="1:16" x14ac:dyDescent="0.35">
      <c r="A209" s="2" t="s">
        <v>1653</v>
      </c>
      <c r="B209" s="5">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INDEX(products!$A$1:$G$49,MATCH($D209,products!$A$1:$A$49,0),MATCH(orders!I$1,products!$A$1:$G$1,0))</f>
        <v>Ara</v>
      </c>
      <c r="J209" t="str">
        <f>INDEX(products!$A$1:$G$49,MATCH($D209,products!$A$1:$A$49,0),MATCH(orders!J$1,products!$A$1:$G$1,0))</f>
        <v>M</v>
      </c>
      <c r="K209" s="6">
        <f>INDEX(products!$A$1:$G$49,MATCH($D209,products!$A$1:$A$49,0),MATCH(orders!K$1,products!$A$1:$G$1,0))</f>
        <v>0.5</v>
      </c>
      <c r="L209" s="7">
        <f>INDEX(products!$A$1:$G$49,MATCH($D209,products!$A$1:$A$49,0),MATCH(orders!L$1,products!$A$1:$G$1,0))</f>
        <v>6.75</v>
      </c>
      <c r="M209" s="7">
        <f t="shared" si="9"/>
        <v>40.5</v>
      </c>
      <c r="N209" t="str">
        <f t="shared" si="10"/>
        <v>Arabica</v>
      </c>
      <c r="O209" t="str">
        <f t="shared" si="11"/>
        <v>Medium</v>
      </c>
      <c r="P209" t="str">
        <f>_xlfn.XLOOKUP(Orders[[#This Row],[Customer ID]],customers!$A$1:$A$1001,customers!$I$1:$I$1001,,0)</f>
        <v>Yes</v>
      </c>
    </row>
    <row r="210" spans="1:16" x14ac:dyDescent="0.35">
      <c r="A210" s="2" t="s">
        <v>1659</v>
      </c>
      <c r="B210" s="5">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INDEX(products!$A$1:$G$49,MATCH($D210,products!$A$1:$A$49,0),MATCH(orders!I$1,products!$A$1:$G$1,0))</f>
        <v>Exc</v>
      </c>
      <c r="J210" t="str">
        <f>INDEX(products!$A$1:$G$49,MATCH($D210,products!$A$1:$A$49,0),MATCH(orders!J$1,products!$A$1:$G$1,0))</f>
        <v>D</v>
      </c>
      <c r="K210" s="6">
        <f>INDEX(products!$A$1:$G$49,MATCH($D210,products!$A$1:$A$49,0),MATCH(orders!K$1,products!$A$1:$G$1,0))</f>
        <v>0.5</v>
      </c>
      <c r="L210" s="7">
        <f>INDEX(products!$A$1:$G$49,MATCH($D210,products!$A$1:$A$49,0),MATCH(orders!L$1,products!$A$1:$G$1,0))</f>
        <v>7.29</v>
      </c>
      <c r="M210" s="7">
        <f t="shared" si="9"/>
        <v>29.16</v>
      </c>
      <c r="N210" t="str">
        <f t="shared" si="10"/>
        <v>Excelsa</v>
      </c>
      <c r="O210" t="str">
        <f t="shared" si="11"/>
        <v>Dark</v>
      </c>
      <c r="P210" t="str">
        <f>_xlfn.XLOOKUP(Orders[[#This Row],[Customer ID]],customers!$A$1:$A$1001,customers!$I$1:$I$1001,,0)</f>
        <v>Yes</v>
      </c>
    </row>
    <row r="211" spans="1:16" x14ac:dyDescent="0.35">
      <c r="A211" s="2" t="s">
        <v>1665</v>
      </c>
      <c r="B211" s="5">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INDEX(products!$A$1:$G$49,MATCH($D211,products!$A$1:$A$49,0),MATCH(orders!I$1,products!$A$1:$G$1,0))</f>
        <v>Ara</v>
      </c>
      <c r="J211" t="str">
        <f>INDEX(products!$A$1:$G$49,MATCH($D211,products!$A$1:$A$49,0),MATCH(orders!J$1,products!$A$1:$G$1,0))</f>
        <v>M</v>
      </c>
      <c r="K211" s="6">
        <f>INDEX(products!$A$1:$G$49,MATCH($D211,products!$A$1:$A$49,0),MATCH(orders!K$1,products!$A$1:$G$1,0))</f>
        <v>0.5</v>
      </c>
      <c r="L211" s="7">
        <f>INDEX(products!$A$1:$G$49,MATCH($D211,products!$A$1:$A$49,0),MATCH(orders!L$1,products!$A$1:$G$1,0))</f>
        <v>6.75</v>
      </c>
      <c r="M211" s="7">
        <f t="shared" si="9"/>
        <v>6.75</v>
      </c>
      <c r="N211" t="str">
        <f t="shared" si="10"/>
        <v>Arabica</v>
      </c>
      <c r="O211" t="str">
        <f t="shared" si="11"/>
        <v>Medium</v>
      </c>
      <c r="P211" t="str">
        <f>_xlfn.XLOOKUP(Orders[[#This Row],[Customer ID]],customers!$A$1:$A$1001,customers!$I$1:$I$1001,,0)</f>
        <v>No</v>
      </c>
    </row>
    <row r="212" spans="1:16" x14ac:dyDescent="0.35">
      <c r="A212" s="2" t="s">
        <v>1671</v>
      </c>
      <c r="B212" s="5">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INDEX(products!$A$1:$G$49,MATCH($D212,products!$A$1:$A$49,0),MATCH(orders!I$1,products!$A$1:$G$1,0))</f>
        <v>Lib</v>
      </c>
      <c r="J212" t="str">
        <f>INDEX(products!$A$1:$G$49,MATCH($D212,products!$A$1:$A$49,0),MATCH(orders!J$1,products!$A$1:$G$1,0))</f>
        <v>D</v>
      </c>
      <c r="K212" s="6">
        <f>INDEX(products!$A$1:$G$49,MATCH($D212,products!$A$1:$A$49,0),MATCH(orders!K$1,products!$A$1:$G$1,0))</f>
        <v>1</v>
      </c>
      <c r="L212" s="7">
        <f>INDEX(products!$A$1:$G$49,MATCH($D212,products!$A$1:$A$49,0),MATCH(orders!L$1,products!$A$1:$G$1,0))</f>
        <v>12.95</v>
      </c>
      <c r="M212" s="7">
        <f t="shared" si="9"/>
        <v>51.8</v>
      </c>
      <c r="N212" t="str">
        <f t="shared" si="10"/>
        <v>Liberica</v>
      </c>
      <c r="O212" t="str">
        <f t="shared" si="11"/>
        <v>Dark</v>
      </c>
      <c r="P212" t="str">
        <f>_xlfn.XLOOKUP(Orders[[#This Row],[Customer ID]],customers!$A$1:$A$1001,customers!$I$1:$I$1001,,0)</f>
        <v>Yes</v>
      </c>
    </row>
    <row r="213" spans="1:16" x14ac:dyDescent="0.35">
      <c r="A213" s="2" t="s">
        <v>1677</v>
      </c>
      <c r="B213" s="5">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INDEX(products!$A$1:$G$49,MATCH($D213,products!$A$1:$A$49,0),MATCH(orders!I$1,products!$A$1:$G$1,0))</f>
        <v>Exc</v>
      </c>
      <c r="J213" t="str">
        <f>INDEX(products!$A$1:$G$49,MATCH($D213,products!$A$1:$A$49,0),MATCH(orders!J$1,products!$A$1:$G$1,0))</f>
        <v>L</v>
      </c>
      <c r="K213" s="6">
        <f>INDEX(products!$A$1:$G$49,MATCH($D213,products!$A$1:$A$49,0),MATCH(orders!K$1,products!$A$1:$G$1,0))</f>
        <v>0.5</v>
      </c>
      <c r="L213" s="7">
        <f>INDEX(products!$A$1:$G$49,MATCH($D213,products!$A$1:$A$49,0),MATCH(orders!L$1,products!$A$1:$G$1,0))</f>
        <v>8.91</v>
      </c>
      <c r="M213" s="7">
        <f t="shared" si="9"/>
        <v>53.46</v>
      </c>
      <c r="N213" t="str">
        <f t="shared" si="10"/>
        <v>Excelsa</v>
      </c>
      <c r="O213" t="str">
        <f t="shared" si="11"/>
        <v>Light</v>
      </c>
      <c r="P213" t="str">
        <f>_xlfn.XLOOKUP(Orders[[#This Row],[Customer ID]],customers!$A$1:$A$1001,customers!$I$1:$I$1001,,0)</f>
        <v>No</v>
      </c>
    </row>
    <row r="214" spans="1:16" x14ac:dyDescent="0.35">
      <c r="A214" s="2" t="s">
        <v>1682</v>
      </c>
      <c r="B214" s="5">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INDEX(products!$A$1:$G$49,MATCH($D214,products!$A$1:$A$49,0),MATCH(orders!I$1,products!$A$1:$G$1,0))</f>
        <v>Exc</v>
      </c>
      <c r="J214" t="str">
        <f>INDEX(products!$A$1:$G$49,MATCH($D214,products!$A$1:$A$49,0),MATCH(orders!J$1,products!$A$1:$G$1,0))</f>
        <v>D</v>
      </c>
      <c r="K214" s="6">
        <f>INDEX(products!$A$1:$G$49,MATCH($D214,products!$A$1:$A$49,0),MATCH(orders!K$1,products!$A$1:$G$1,0))</f>
        <v>0.2</v>
      </c>
      <c r="L214" s="7">
        <f>INDEX(products!$A$1:$G$49,MATCH($D214,products!$A$1:$A$49,0),MATCH(orders!L$1,products!$A$1:$G$1,0))</f>
        <v>3.645</v>
      </c>
      <c r="M214" s="7">
        <f t="shared" si="9"/>
        <v>14.58</v>
      </c>
      <c r="N214" t="str">
        <f t="shared" si="10"/>
        <v>Excelsa</v>
      </c>
      <c r="O214" t="str">
        <f t="shared" si="11"/>
        <v>Dark</v>
      </c>
      <c r="P214" t="str">
        <f>_xlfn.XLOOKUP(Orders[[#This Row],[Customer ID]],customers!$A$1:$A$1001,customers!$I$1:$I$1001,,0)</f>
        <v>Yes</v>
      </c>
    </row>
    <row r="215" spans="1:16" x14ac:dyDescent="0.35">
      <c r="A215" s="2" t="s">
        <v>1688</v>
      </c>
      <c r="B215" s="5">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INDEX(products!$A$1:$G$49,MATCH($D215,products!$A$1:$A$49,0),MATCH(orders!I$1,products!$A$1:$G$1,0))</f>
        <v>Rob</v>
      </c>
      <c r="J215" t="str">
        <f>INDEX(products!$A$1:$G$49,MATCH($D215,products!$A$1:$A$49,0),MATCH(orders!J$1,products!$A$1:$G$1,0))</f>
        <v>D</v>
      </c>
      <c r="K215" s="6">
        <f>INDEX(products!$A$1:$G$49,MATCH($D215,products!$A$1:$A$49,0),MATCH(orders!K$1,products!$A$1:$G$1,0))</f>
        <v>2.5</v>
      </c>
      <c r="L215" s="7">
        <f>INDEX(products!$A$1:$G$49,MATCH($D215,products!$A$1:$A$49,0),MATCH(orders!L$1,products!$A$1:$G$1,0))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35">
      <c r="A216" s="2" t="s">
        <v>1694</v>
      </c>
      <c r="B216" s="5">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INDEX(products!$A$1:$G$49,MATCH($D216,products!$A$1:$A$49,0),MATCH(orders!I$1,products!$A$1:$G$1,0))</f>
        <v>Lib</v>
      </c>
      <c r="J216" t="str">
        <f>INDEX(products!$A$1:$G$49,MATCH($D216,products!$A$1:$A$49,0),MATCH(orders!J$1,products!$A$1:$G$1,0))</f>
        <v>L</v>
      </c>
      <c r="K216" s="6">
        <f>INDEX(products!$A$1:$G$49,MATCH($D216,products!$A$1:$A$49,0),MATCH(orders!K$1,products!$A$1:$G$1,0))</f>
        <v>1</v>
      </c>
      <c r="L216" s="7">
        <f>INDEX(products!$A$1:$G$49,MATCH($D216,products!$A$1:$A$49,0),MATCH(orders!L$1,products!$A$1:$G$1,0))</f>
        <v>15.85</v>
      </c>
      <c r="M216" s="7">
        <f t="shared" si="9"/>
        <v>31.7</v>
      </c>
      <c r="N216" t="str">
        <f t="shared" si="10"/>
        <v>Liberica</v>
      </c>
      <c r="O216" t="str">
        <f t="shared" si="11"/>
        <v>Light</v>
      </c>
      <c r="P216" t="str">
        <f>_xlfn.XLOOKUP(Orders[[#This Row],[Customer ID]],customers!$A$1:$A$1001,customers!$I$1:$I$1001,,0)</f>
        <v>No</v>
      </c>
    </row>
    <row r="217" spans="1:16" x14ac:dyDescent="0.35">
      <c r="A217" s="2" t="s">
        <v>1701</v>
      </c>
      <c r="B217" s="5">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INDEX(products!$A$1:$G$49,MATCH($D217,products!$A$1:$A$49,0),MATCH(orders!I$1,products!$A$1:$G$1,0))</f>
        <v>Lib</v>
      </c>
      <c r="J217" t="str">
        <f>INDEX(products!$A$1:$G$49,MATCH($D217,products!$A$1:$A$49,0),MATCH(orders!J$1,products!$A$1:$G$1,0))</f>
        <v>D</v>
      </c>
      <c r="K217" s="6">
        <f>INDEX(products!$A$1:$G$49,MATCH($D217,products!$A$1:$A$49,0),MATCH(orders!K$1,products!$A$1:$G$1,0))</f>
        <v>0.2</v>
      </c>
      <c r="L217" s="7">
        <f>INDEX(products!$A$1:$G$49,MATCH($D217,products!$A$1:$A$49,0),MATCH(orders!L$1,products!$A$1:$G$1,0))</f>
        <v>3.8849999999999998</v>
      </c>
      <c r="M217" s="7">
        <f t="shared" si="9"/>
        <v>23.31</v>
      </c>
      <c r="N217" t="str">
        <f t="shared" si="10"/>
        <v>Liberica</v>
      </c>
      <c r="O217" t="str">
        <f t="shared" si="11"/>
        <v>Dark</v>
      </c>
      <c r="P217" t="str">
        <f>_xlfn.XLOOKUP(Orders[[#This Row],[Customer ID]],customers!$A$1:$A$1001,customers!$I$1:$I$1001,,0)</f>
        <v>No</v>
      </c>
    </row>
    <row r="218" spans="1:16" x14ac:dyDescent="0.35">
      <c r="A218" s="2" t="s">
        <v>1707</v>
      </c>
      <c r="B218" s="5">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INDEX(products!$A$1:$G$49,MATCH($D218,products!$A$1:$A$49,0),MATCH(orders!I$1,products!$A$1:$G$1,0))</f>
        <v>Lib</v>
      </c>
      <c r="J218" t="str">
        <f>INDEX(products!$A$1:$G$49,MATCH($D218,products!$A$1:$A$49,0),MATCH(orders!J$1,products!$A$1:$G$1,0))</f>
        <v>M</v>
      </c>
      <c r="K218" s="6">
        <f>INDEX(products!$A$1:$G$49,MATCH($D218,products!$A$1:$A$49,0),MATCH(orders!K$1,products!$A$1:$G$1,0))</f>
        <v>1</v>
      </c>
      <c r="L218" s="7">
        <f>INDEX(products!$A$1:$G$49,MATCH($D218,products!$A$1:$A$49,0),MATCH(orders!L$1,products!$A$1:$G$1,0))</f>
        <v>14.55</v>
      </c>
      <c r="M218" s="7">
        <f t="shared" si="9"/>
        <v>58.2</v>
      </c>
      <c r="N218" t="str">
        <f t="shared" si="10"/>
        <v>Liberica</v>
      </c>
      <c r="O218" t="str">
        <f t="shared" si="11"/>
        <v>Medium</v>
      </c>
      <c r="P218" t="str">
        <f>_xlfn.XLOOKUP(Orders[[#This Row],[Customer ID]],customers!$A$1:$A$1001,customers!$I$1:$I$1001,,0)</f>
        <v>Yes</v>
      </c>
    </row>
    <row r="219" spans="1:16" x14ac:dyDescent="0.35">
      <c r="A219" s="2" t="s">
        <v>1713</v>
      </c>
      <c r="B219" s="5">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INDEX(products!$A$1:$G$49,MATCH($D219,products!$A$1:$A$49,0),MATCH(orders!I$1,products!$A$1:$G$1,0))</f>
        <v>Exc</v>
      </c>
      <c r="J219" t="str">
        <f>INDEX(products!$A$1:$G$49,MATCH($D219,products!$A$1:$A$49,0),MATCH(orders!J$1,products!$A$1:$G$1,0))</f>
        <v>L</v>
      </c>
      <c r="K219" s="6">
        <f>INDEX(products!$A$1:$G$49,MATCH($D219,products!$A$1:$A$49,0),MATCH(orders!K$1,products!$A$1:$G$1,0))</f>
        <v>0.5</v>
      </c>
      <c r="L219" s="7">
        <f>INDEX(products!$A$1:$G$49,MATCH($D219,products!$A$1:$A$49,0),MATCH(orders!L$1,products!$A$1:$G$1,0))</f>
        <v>8.91</v>
      </c>
      <c r="M219" s="7">
        <f t="shared" si="9"/>
        <v>35.64</v>
      </c>
      <c r="N219" t="str">
        <f t="shared" si="10"/>
        <v>Excelsa</v>
      </c>
      <c r="O219" t="str">
        <f t="shared" si="11"/>
        <v>Light</v>
      </c>
      <c r="P219" t="str">
        <f>_xlfn.XLOOKUP(Orders[[#This Row],[Customer ID]],customers!$A$1:$A$1001,customers!$I$1:$I$1001,,0)</f>
        <v>No</v>
      </c>
    </row>
    <row r="220" spans="1:16" x14ac:dyDescent="0.35">
      <c r="A220" s="2" t="s">
        <v>1719</v>
      </c>
      <c r="B220" s="5">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INDEX(products!$A$1:$G$49,MATCH($D220,products!$A$1:$A$49,0),MATCH(orders!I$1,products!$A$1:$G$1,0))</f>
        <v>Ara</v>
      </c>
      <c r="J220" t="str">
        <f>INDEX(products!$A$1:$G$49,MATCH($D220,products!$A$1:$A$49,0),MATCH(orders!J$1,products!$A$1:$G$1,0))</f>
        <v>M</v>
      </c>
      <c r="K220" s="6">
        <f>INDEX(products!$A$1:$G$49,MATCH($D220,products!$A$1:$A$49,0),MATCH(orders!K$1,products!$A$1:$G$1,0))</f>
        <v>1</v>
      </c>
      <c r="L220" s="7">
        <f>INDEX(products!$A$1:$G$49,MATCH($D220,products!$A$1:$A$49,0),MATCH(orders!L$1,products!$A$1:$G$1,0))</f>
        <v>11.25</v>
      </c>
      <c r="M220" s="7">
        <f t="shared" si="9"/>
        <v>56.25</v>
      </c>
      <c r="N220" t="str">
        <f t="shared" si="10"/>
        <v>Arabica</v>
      </c>
      <c r="O220" t="str">
        <f t="shared" si="11"/>
        <v>Medium</v>
      </c>
      <c r="P220" t="str">
        <f>_xlfn.XLOOKUP(Orders[[#This Row],[Customer ID]],customers!$A$1:$A$1001,customers!$I$1:$I$1001,,0)</f>
        <v>Yes</v>
      </c>
    </row>
    <row r="221" spans="1:16" x14ac:dyDescent="0.35">
      <c r="A221" s="2" t="s">
        <v>1725</v>
      </c>
      <c r="B221" s="5">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INDEX(products!$A$1:$G$49,MATCH($D221,products!$A$1:$A$49,0),MATCH(orders!I$1,products!$A$1:$G$1,0))</f>
        <v>Rob</v>
      </c>
      <c r="J221" t="str">
        <f>INDEX(products!$A$1:$G$49,MATCH($D221,products!$A$1:$A$49,0),MATCH(orders!J$1,products!$A$1:$G$1,0))</f>
        <v>L</v>
      </c>
      <c r="K221" s="6">
        <f>INDEX(products!$A$1:$G$49,MATCH($D221,products!$A$1:$A$49,0),MATCH(orders!K$1,products!$A$1:$G$1,0))</f>
        <v>0.2</v>
      </c>
      <c r="L221" s="7">
        <f>INDEX(products!$A$1:$G$49,MATCH($D221,products!$A$1:$A$49,0),MATCH(orders!L$1,products!$A$1:$G$1,0))</f>
        <v>3.5849999999999995</v>
      </c>
      <c r="M221" s="7">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5">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INDEX(products!$A$1:$G$49,MATCH($D222,products!$A$1:$A$49,0),MATCH(orders!I$1,products!$A$1:$G$1,0))</f>
        <v>Rob</v>
      </c>
      <c r="J222" t="str">
        <f>INDEX(products!$A$1:$G$49,MATCH($D222,products!$A$1:$A$49,0),MATCH(orders!J$1,products!$A$1:$G$1,0))</f>
        <v>M</v>
      </c>
      <c r="K222" s="6">
        <f>INDEX(products!$A$1:$G$49,MATCH($D222,products!$A$1:$A$49,0),MATCH(orders!K$1,products!$A$1:$G$1,0))</f>
        <v>0.2</v>
      </c>
      <c r="L222" s="7">
        <f>INDEX(products!$A$1:$G$49,MATCH($D222,products!$A$1:$A$49,0),MATCH(orders!L$1,products!$A$1:$G$1,0))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5">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INDEX(products!$A$1:$G$49,MATCH($D223,products!$A$1:$A$49,0),MATCH(orders!I$1,products!$A$1:$G$1,0))</f>
        <v>Ara</v>
      </c>
      <c r="J223" t="str">
        <f>INDEX(products!$A$1:$G$49,MATCH($D223,products!$A$1:$A$49,0),MATCH(orders!J$1,products!$A$1:$G$1,0))</f>
        <v>L</v>
      </c>
      <c r="K223" s="6">
        <f>INDEX(products!$A$1:$G$49,MATCH($D223,products!$A$1:$A$49,0),MATCH(orders!K$1,products!$A$1:$G$1,0))</f>
        <v>1</v>
      </c>
      <c r="L223" s="7">
        <f>INDEX(products!$A$1:$G$49,MATCH($D223,products!$A$1:$A$49,0),MATCH(orders!L$1,products!$A$1:$G$1,0))</f>
        <v>12.95</v>
      </c>
      <c r="M223" s="7">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5">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INDEX(products!$A$1:$G$49,MATCH($D224,products!$A$1:$A$49,0),MATCH(orders!I$1,products!$A$1:$G$1,0))</f>
        <v>Lib</v>
      </c>
      <c r="J224" t="str">
        <f>INDEX(products!$A$1:$G$49,MATCH($D224,products!$A$1:$A$49,0),MATCH(orders!J$1,products!$A$1:$G$1,0))</f>
        <v>D</v>
      </c>
      <c r="K224" s="6">
        <f>INDEX(products!$A$1:$G$49,MATCH($D224,products!$A$1:$A$49,0),MATCH(orders!K$1,products!$A$1:$G$1,0))</f>
        <v>0.5</v>
      </c>
      <c r="L224" s="7">
        <f>INDEX(products!$A$1:$G$49,MATCH($D224,products!$A$1:$A$49,0),MATCH(orders!L$1,products!$A$1:$G$1,0))</f>
        <v>7.77</v>
      </c>
      <c r="M224" s="7">
        <f t="shared" si="9"/>
        <v>23.31</v>
      </c>
      <c r="N224" t="str">
        <f t="shared" si="10"/>
        <v>Liberica</v>
      </c>
      <c r="O224" t="str">
        <f t="shared" si="11"/>
        <v>Dark</v>
      </c>
      <c r="P224" t="str">
        <f>_xlfn.XLOOKUP(Orders[[#This Row],[Customer ID]],customers!$A$1:$A$1001,customers!$I$1:$I$1001,,0)</f>
        <v>No</v>
      </c>
    </row>
    <row r="225" spans="1:16" x14ac:dyDescent="0.35">
      <c r="A225" s="2" t="s">
        <v>1748</v>
      </c>
      <c r="B225" s="5">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INDEX(products!$A$1:$G$49,MATCH($D225,products!$A$1:$A$49,0),MATCH(orders!I$1,products!$A$1:$G$1,0))</f>
        <v>Exc</v>
      </c>
      <c r="J225" t="str">
        <f>INDEX(products!$A$1:$G$49,MATCH($D225,products!$A$1:$A$49,0),MATCH(orders!J$1,products!$A$1:$G$1,0))</f>
        <v>L</v>
      </c>
      <c r="K225" s="6">
        <f>INDEX(products!$A$1:$G$49,MATCH($D225,products!$A$1:$A$49,0),MATCH(orders!K$1,products!$A$1:$G$1,0))</f>
        <v>1</v>
      </c>
      <c r="L225" s="7">
        <f>INDEX(products!$A$1:$G$49,MATCH($D225,products!$A$1:$A$49,0),MATCH(orders!L$1,products!$A$1:$G$1,0))</f>
        <v>14.85</v>
      </c>
      <c r="M225" s="7">
        <f t="shared" si="9"/>
        <v>59.4</v>
      </c>
      <c r="N225" t="str">
        <f t="shared" si="10"/>
        <v>Excelsa</v>
      </c>
      <c r="O225" t="str">
        <f t="shared" si="11"/>
        <v>Light</v>
      </c>
      <c r="P225" t="str">
        <f>_xlfn.XLOOKUP(Orders[[#This Row],[Customer ID]],customers!$A$1:$A$1001,customers!$I$1:$I$1001,,0)</f>
        <v>Yes</v>
      </c>
    </row>
    <row r="226" spans="1:16" x14ac:dyDescent="0.35">
      <c r="A226" s="2" t="s">
        <v>1753</v>
      </c>
      <c r="B226" s="5">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INDEX(products!$A$1:$G$49,MATCH($D226,products!$A$1:$A$49,0),MATCH(orders!I$1,products!$A$1:$G$1,0))</f>
        <v>Lib</v>
      </c>
      <c r="J226" t="str">
        <f>INDEX(products!$A$1:$G$49,MATCH($D226,products!$A$1:$A$49,0),MATCH(orders!J$1,products!$A$1:$G$1,0))</f>
        <v>D</v>
      </c>
      <c r="K226" s="6">
        <f>INDEX(products!$A$1:$G$49,MATCH($D226,products!$A$1:$A$49,0),MATCH(orders!K$1,products!$A$1:$G$1,0))</f>
        <v>2.5</v>
      </c>
      <c r="L226" s="7">
        <f>INDEX(products!$A$1:$G$49,MATCH($D226,products!$A$1:$A$49,0),MATCH(orders!L$1,products!$A$1:$G$1,0))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5">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INDEX(products!$A$1:$G$49,MATCH($D227,products!$A$1:$A$49,0),MATCH(orders!I$1,products!$A$1:$G$1,0))</f>
        <v>Rob</v>
      </c>
      <c r="J227" t="str">
        <f>INDEX(products!$A$1:$G$49,MATCH($D227,products!$A$1:$A$49,0),MATCH(orders!J$1,products!$A$1:$G$1,0))</f>
        <v>L</v>
      </c>
      <c r="K227" s="6">
        <f>INDEX(products!$A$1:$G$49,MATCH($D227,products!$A$1:$A$49,0),MATCH(orders!K$1,products!$A$1:$G$1,0))</f>
        <v>0.2</v>
      </c>
      <c r="L227" s="7">
        <f>INDEX(products!$A$1:$G$49,MATCH($D227,products!$A$1:$A$49,0),MATCH(orders!L$1,products!$A$1:$G$1,0))</f>
        <v>3.5849999999999995</v>
      </c>
      <c r="M227" s="7">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5">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INDEX(products!$A$1:$G$49,MATCH($D228,products!$A$1:$A$49,0),MATCH(orders!I$1,products!$A$1:$G$1,0))</f>
        <v>Ara</v>
      </c>
      <c r="J228" t="str">
        <f>INDEX(products!$A$1:$G$49,MATCH($D228,products!$A$1:$A$49,0),MATCH(orders!J$1,products!$A$1:$G$1,0))</f>
        <v>M</v>
      </c>
      <c r="K228" s="6">
        <f>INDEX(products!$A$1:$G$49,MATCH($D228,products!$A$1:$A$49,0),MATCH(orders!K$1,products!$A$1:$G$1,0))</f>
        <v>2.5</v>
      </c>
      <c r="L228" s="7">
        <f>INDEX(products!$A$1:$G$49,MATCH($D228,products!$A$1:$A$49,0),MATCH(orders!L$1,products!$A$1:$G$1,0))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5">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INDEX(products!$A$1:$G$49,MATCH($D229,products!$A$1:$A$49,0),MATCH(orders!I$1,products!$A$1:$G$1,0))</f>
        <v>Rob</v>
      </c>
      <c r="J229" t="str">
        <f>INDEX(products!$A$1:$G$49,MATCH($D229,products!$A$1:$A$49,0),MATCH(orders!J$1,products!$A$1:$G$1,0))</f>
        <v>D</v>
      </c>
      <c r="K229" s="6">
        <f>INDEX(products!$A$1:$G$49,MATCH($D229,products!$A$1:$A$49,0),MATCH(orders!K$1,products!$A$1:$G$1,0))</f>
        <v>0.2</v>
      </c>
      <c r="L229" s="7">
        <f>INDEX(products!$A$1:$G$49,MATCH($D229,products!$A$1:$A$49,0),MATCH(orders!L$1,products!$A$1:$G$1,0))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35">
      <c r="A230" s="2" t="s">
        <v>1777</v>
      </c>
      <c r="B230" s="5">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INDEX(products!$A$1:$G$49,MATCH($D230,products!$A$1:$A$49,0),MATCH(orders!I$1,products!$A$1:$G$1,0))</f>
        <v>Rob</v>
      </c>
      <c r="J230" t="str">
        <f>INDEX(products!$A$1:$G$49,MATCH($D230,products!$A$1:$A$49,0),MATCH(orders!J$1,products!$A$1:$G$1,0))</f>
        <v>L</v>
      </c>
      <c r="K230" s="6">
        <f>INDEX(products!$A$1:$G$49,MATCH($D230,products!$A$1:$A$49,0),MATCH(orders!K$1,products!$A$1:$G$1,0))</f>
        <v>0.2</v>
      </c>
      <c r="L230" s="7">
        <f>INDEX(products!$A$1:$G$49,MATCH($D230,products!$A$1:$A$49,0),MATCH(orders!L$1,products!$A$1:$G$1,0))</f>
        <v>3.5849999999999995</v>
      </c>
      <c r="M230" s="7">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5">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INDEX(products!$A$1:$G$49,MATCH($D231,products!$A$1:$A$49,0),MATCH(orders!I$1,products!$A$1:$G$1,0))</f>
        <v>Lib</v>
      </c>
      <c r="J231" t="str">
        <f>INDEX(products!$A$1:$G$49,MATCH($D231,products!$A$1:$A$49,0),MATCH(orders!J$1,products!$A$1:$G$1,0))</f>
        <v>M</v>
      </c>
      <c r="K231" s="6">
        <f>INDEX(products!$A$1:$G$49,MATCH($D231,products!$A$1:$A$49,0),MATCH(orders!K$1,products!$A$1:$G$1,0))</f>
        <v>0.2</v>
      </c>
      <c r="L231" s="7">
        <f>INDEX(products!$A$1:$G$49,MATCH($D231,products!$A$1:$A$49,0),MATCH(orders!L$1,products!$A$1:$G$1,0))</f>
        <v>4.3650000000000002</v>
      </c>
      <c r="M231" s="7">
        <f t="shared" si="9"/>
        <v>8.73</v>
      </c>
      <c r="N231" t="str">
        <f t="shared" si="10"/>
        <v>Liberica</v>
      </c>
      <c r="O231" t="str">
        <f t="shared" si="11"/>
        <v>Medium</v>
      </c>
      <c r="P231" t="str">
        <f>_xlfn.XLOOKUP(Orders[[#This Row],[Customer ID]],customers!$A$1:$A$1001,customers!$I$1:$I$1001,,0)</f>
        <v>No</v>
      </c>
    </row>
    <row r="232" spans="1:16" x14ac:dyDescent="0.35">
      <c r="A232" s="2" t="s">
        <v>1789</v>
      </c>
      <c r="B232" s="5">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INDEX(products!$A$1:$G$49,MATCH($D232,products!$A$1:$A$49,0),MATCH(orders!I$1,products!$A$1:$G$1,0))</f>
        <v>Ara</v>
      </c>
      <c r="J232" t="str">
        <f>INDEX(products!$A$1:$G$49,MATCH($D232,products!$A$1:$A$49,0),MATCH(orders!J$1,products!$A$1:$G$1,0))</f>
        <v>M</v>
      </c>
      <c r="K232" s="6">
        <f>INDEX(products!$A$1:$G$49,MATCH($D232,products!$A$1:$A$49,0),MATCH(orders!K$1,products!$A$1:$G$1,0))</f>
        <v>2.5</v>
      </c>
      <c r="L232" s="7">
        <f>INDEX(products!$A$1:$G$49,MATCH($D232,products!$A$1:$A$49,0),MATCH(orders!L$1,products!$A$1:$G$1,0))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5">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INDEX(products!$A$1:$G$49,MATCH($D233,products!$A$1:$A$49,0),MATCH(orders!I$1,products!$A$1:$G$1,0))</f>
        <v>Lib</v>
      </c>
      <c r="J233" t="str">
        <f>INDEX(products!$A$1:$G$49,MATCH($D233,products!$A$1:$A$49,0),MATCH(orders!J$1,products!$A$1:$G$1,0))</f>
        <v>M</v>
      </c>
      <c r="K233" s="6">
        <f>INDEX(products!$A$1:$G$49,MATCH($D233,products!$A$1:$A$49,0),MATCH(orders!K$1,products!$A$1:$G$1,0))</f>
        <v>0.2</v>
      </c>
      <c r="L233" s="7">
        <f>INDEX(products!$A$1:$G$49,MATCH($D233,products!$A$1:$A$49,0),MATCH(orders!L$1,products!$A$1:$G$1,0))</f>
        <v>4.3650000000000002</v>
      </c>
      <c r="M233" s="7">
        <f t="shared" si="9"/>
        <v>8.73</v>
      </c>
      <c r="N233" t="str">
        <f t="shared" si="10"/>
        <v>Liberica</v>
      </c>
      <c r="O233" t="str">
        <f t="shared" si="11"/>
        <v>Medium</v>
      </c>
      <c r="P233" t="str">
        <f>_xlfn.XLOOKUP(Orders[[#This Row],[Customer ID]],customers!$A$1:$A$1001,customers!$I$1:$I$1001,,0)</f>
        <v>Yes</v>
      </c>
    </row>
    <row r="234" spans="1:16" x14ac:dyDescent="0.35">
      <c r="A234" s="2" t="s">
        <v>1800</v>
      </c>
      <c r="B234" s="5">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INDEX(products!$A$1:$G$49,MATCH($D234,products!$A$1:$A$49,0),MATCH(orders!I$1,products!$A$1:$G$1,0))</f>
        <v>Lib</v>
      </c>
      <c r="J234" t="str">
        <f>INDEX(products!$A$1:$G$49,MATCH($D234,products!$A$1:$A$49,0),MATCH(orders!J$1,products!$A$1:$G$1,0))</f>
        <v>L</v>
      </c>
      <c r="K234" s="6">
        <f>INDEX(products!$A$1:$G$49,MATCH($D234,products!$A$1:$A$49,0),MATCH(orders!K$1,products!$A$1:$G$1,0))</f>
        <v>0.2</v>
      </c>
      <c r="L234" s="7">
        <f>INDEX(products!$A$1:$G$49,MATCH($D234,products!$A$1:$A$49,0),MATCH(orders!L$1,products!$A$1:$G$1,0))</f>
        <v>4.7549999999999999</v>
      </c>
      <c r="M234" s="7">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5">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INDEX(products!$A$1:$G$49,MATCH($D235,products!$A$1:$A$49,0),MATCH(orders!I$1,products!$A$1:$G$1,0))</f>
        <v>Exc</v>
      </c>
      <c r="J235" t="str">
        <f>INDEX(products!$A$1:$G$49,MATCH($D235,products!$A$1:$A$49,0),MATCH(orders!J$1,products!$A$1:$G$1,0))</f>
        <v>M</v>
      </c>
      <c r="K235" s="6">
        <f>INDEX(products!$A$1:$G$49,MATCH($D235,products!$A$1:$A$49,0),MATCH(orders!K$1,products!$A$1:$G$1,0))</f>
        <v>0.2</v>
      </c>
      <c r="L235" s="7">
        <f>INDEX(products!$A$1:$G$49,MATCH($D235,products!$A$1:$A$49,0),MATCH(orders!L$1,products!$A$1:$G$1,0))</f>
        <v>4.125</v>
      </c>
      <c r="M235" s="7">
        <f t="shared" si="9"/>
        <v>20.625</v>
      </c>
      <c r="N235" t="str">
        <f t="shared" si="10"/>
        <v>Excelsa</v>
      </c>
      <c r="O235" t="str">
        <f t="shared" si="11"/>
        <v>Medium</v>
      </c>
      <c r="P235" t="str">
        <f>_xlfn.XLOOKUP(Orders[[#This Row],[Customer ID]],customers!$A$1:$A$1001,customers!$I$1:$I$1001,,0)</f>
        <v>No</v>
      </c>
    </row>
    <row r="236" spans="1:16" x14ac:dyDescent="0.35">
      <c r="A236" s="2" t="s">
        <v>1812</v>
      </c>
      <c r="B236" s="5">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INDEX(products!$A$1:$G$49,MATCH($D236,products!$A$1:$A$49,0),MATCH(orders!I$1,products!$A$1:$G$1,0))</f>
        <v>Lib</v>
      </c>
      <c r="J236" t="str">
        <f>INDEX(products!$A$1:$G$49,MATCH($D236,products!$A$1:$A$49,0),MATCH(orders!J$1,products!$A$1:$G$1,0))</f>
        <v>L</v>
      </c>
      <c r="K236" s="6">
        <f>INDEX(products!$A$1:$G$49,MATCH($D236,products!$A$1:$A$49,0),MATCH(orders!K$1,products!$A$1:$G$1,0))</f>
        <v>2.5</v>
      </c>
      <c r="L236" s="7">
        <f>INDEX(products!$A$1:$G$49,MATCH($D236,products!$A$1:$A$49,0),MATCH(orders!L$1,products!$A$1:$G$1,0))</f>
        <v>36.454999999999998</v>
      </c>
      <c r="M236" s="7">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5">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INDEX(products!$A$1:$G$49,MATCH($D237,products!$A$1:$A$49,0),MATCH(orders!I$1,products!$A$1:$G$1,0))</f>
        <v>Lib</v>
      </c>
      <c r="J237" t="str">
        <f>INDEX(products!$A$1:$G$49,MATCH($D237,products!$A$1:$A$49,0),MATCH(orders!J$1,products!$A$1:$G$1,0))</f>
        <v>L</v>
      </c>
      <c r="K237" s="6">
        <f>INDEX(products!$A$1:$G$49,MATCH($D237,products!$A$1:$A$49,0),MATCH(orders!K$1,products!$A$1:$G$1,0))</f>
        <v>2.5</v>
      </c>
      <c r="L237" s="7">
        <f>INDEX(products!$A$1:$G$49,MATCH($D237,products!$A$1:$A$49,0),MATCH(orders!L$1,products!$A$1:$G$1,0))</f>
        <v>36.454999999999998</v>
      </c>
      <c r="M237" s="7">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5">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INDEX(products!$A$1:$G$49,MATCH($D238,products!$A$1:$A$49,0),MATCH(orders!I$1,products!$A$1:$G$1,0))</f>
        <v>Lib</v>
      </c>
      <c r="J238" t="str">
        <f>INDEX(products!$A$1:$G$49,MATCH($D238,products!$A$1:$A$49,0),MATCH(orders!J$1,products!$A$1:$G$1,0))</f>
        <v>D</v>
      </c>
      <c r="K238" s="6">
        <f>INDEX(products!$A$1:$G$49,MATCH($D238,products!$A$1:$A$49,0),MATCH(orders!K$1,products!$A$1:$G$1,0))</f>
        <v>2.5</v>
      </c>
      <c r="L238" s="7">
        <f>INDEX(products!$A$1:$G$49,MATCH($D238,products!$A$1:$A$49,0),MATCH(orders!L$1,products!$A$1:$G$1,0))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35">
      <c r="A239" s="2" t="s">
        <v>1828</v>
      </c>
      <c r="B239" s="5">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INDEX(products!$A$1:$G$49,MATCH($D239,products!$A$1:$A$49,0),MATCH(orders!I$1,products!$A$1:$G$1,0))</f>
        <v>Rob</v>
      </c>
      <c r="J239" t="str">
        <f>INDEX(products!$A$1:$G$49,MATCH($D239,products!$A$1:$A$49,0),MATCH(orders!J$1,products!$A$1:$G$1,0))</f>
        <v>L</v>
      </c>
      <c r="K239" s="6">
        <f>INDEX(products!$A$1:$G$49,MATCH($D239,products!$A$1:$A$49,0),MATCH(orders!K$1,products!$A$1:$G$1,0))</f>
        <v>0.2</v>
      </c>
      <c r="L239" s="7">
        <f>INDEX(products!$A$1:$G$49,MATCH($D239,products!$A$1:$A$49,0),MATCH(orders!L$1,products!$A$1:$G$1,0))</f>
        <v>3.5849999999999995</v>
      </c>
      <c r="M239" s="7">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5">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INDEX(products!$A$1:$G$49,MATCH($D240,products!$A$1:$A$49,0),MATCH(orders!I$1,products!$A$1:$G$1,0))</f>
        <v>Rob</v>
      </c>
      <c r="J240" t="str">
        <f>INDEX(products!$A$1:$G$49,MATCH($D240,products!$A$1:$A$49,0),MATCH(orders!J$1,products!$A$1:$G$1,0))</f>
        <v>M</v>
      </c>
      <c r="K240" s="6">
        <f>INDEX(products!$A$1:$G$49,MATCH($D240,products!$A$1:$A$49,0),MATCH(orders!K$1,products!$A$1:$G$1,0))</f>
        <v>2.5</v>
      </c>
      <c r="L240" s="7">
        <f>INDEX(products!$A$1:$G$49,MATCH($D240,products!$A$1:$A$49,0),MATCH(orders!L$1,products!$A$1:$G$1,0))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5">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INDEX(products!$A$1:$G$49,MATCH($D241,products!$A$1:$A$49,0),MATCH(orders!I$1,products!$A$1:$G$1,0))</f>
        <v>Exc</v>
      </c>
      <c r="J241" t="str">
        <f>INDEX(products!$A$1:$G$49,MATCH($D241,products!$A$1:$A$49,0),MATCH(orders!J$1,products!$A$1:$G$1,0))</f>
        <v>L</v>
      </c>
      <c r="K241" s="6">
        <f>INDEX(products!$A$1:$G$49,MATCH($D241,products!$A$1:$A$49,0),MATCH(orders!K$1,products!$A$1:$G$1,0))</f>
        <v>1</v>
      </c>
      <c r="L241" s="7">
        <f>INDEX(products!$A$1:$G$49,MATCH($D241,products!$A$1:$A$49,0),MATCH(orders!L$1,products!$A$1:$G$1,0))</f>
        <v>14.85</v>
      </c>
      <c r="M241" s="7">
        <f t="shared" si="9"/>
        <v>59.4</v>
      </c>
      <c r="N241" t="str">
        <f t="shared" si="10"/>
        <v>Excelsa</v>
      </c>
      <c r="O241" t="str">
        <f t="shared" si="11"/>
        <v>Light</v>
      </c>
      <c r="P241" t="str">
        <f>_xlfn.XLOOKUP(Orders[[#This Row],[Customer ID]],customers!$A$1:$A$1001,customers!$I$1:$I$1001,,0)</f>
        <v>No</v>
      </c>
    </row>
    <row r="242" spans="1:16" x14ac:dyDescent="0.35">
      <c r="A242" s="2" t="s">
        <v>1845</v>
      </c>
      <c r="B242" s="5">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INDEX(products!$A$1:$G$49,MATCH($D242,products!$A$1:$A$49,0),MATCH(orders!I$1,products!$A$1:$G$1,0))</f>
        <v>Ara</v>
      </c>
      <c r="J242" t="str">
        <f>INDEX(products!$A$1:$G$49,MATCH($D242,products!$A$1:$A$49,0),MATCH(orders!J$1,products!$A$1:$G$1,0))</f>
        <v>M</v>
      </c>
      <c r="K242" s="6">
        <f>INDEX(products!$A$1:$G$49,MATCH($D242,products!$A$1:$A$49,0),MATCH(orders!K$1,products!$A$1:$G$1,0))</f>
        <v>2.5</v>
      </c>
      <c r="L242" s="7">
        <f>INDEX(products!$A$1:$G$49,MATCH($D242,products!$A$1:$A$49,0),MATCH(orders!L$1,products!$A$1:$G$1,0))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5">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INDEX(products!$A$1:$G$49,MATCH($D243,products!$A$1:$A$49,0),MATCH(orders!I$1,products!$A$1:$G$1,0))</f>
        <v>Rob</v>
      </c>
      <c r="J243" t="str">
        <f>INDEX(products!$A$1:$G$49,MATCH($D243,products!$A$1:$A$49,0),MATCH(orders!J$1,products!$A$1:$G$1,0))</f>
        <v>M</v>
      </c>
      <c r="K243" s="6">
        <f>INDEX(products!$A$1:$G$49,MATCH($D243,products!$A$1:$A$49,0),MATCH(orders!K$1,products!$A$1:$G$1,0))</f>
        <v>2.5</v>
      </c>
      <c r="L243" s="7">
        <f>INDEX(products!$A$1:$G$49,MATCH($D243,products!$A$1:$A$49,0),MATCH(orders!L$1,products!$A$1:$G$1,0))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5">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INDEX(products!$A$1:$G$49,MATCH($D244,products!$A$1:$A$49,0),MATCH(orders!I$1,products!$A$1:$G$1,0))</f>
        <v>Exc</v>
      </c>
      <c r="J244" t="str">
        <f>INDEX(products!$A$1:$G$49,MATCH($D244,products!$A$1:$A$49,0),MATCH(orders!J$1,products!$A$1:$G$1,0))</f>
        <v>D</v>
      </c>
      <c r="K244" s="6">
        <f>INDEX(products!$A$1:$G$49,MATCH($D244,products!$A$1:$A$49,0),MATCH(orders!K$1,products!$A$1:$G$1,0))</f>
        <v>1</v>
      </c>
      <c r="L244" s="7">
        <f>INDEX(products!$A$1:$G$49,MATCH($D244,products!$A$1:$A$49,0),MATCH(orders!L$1,products!$A$1:$G$1,0))</f>
        <v>12.15</v>
      </c>
      <c r="M244" s="7">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5">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INDEX(products!$A$1:$G$49,MATCH($D245,products!$A$1:$A$49,0),MATCH(orders!I$1,products!$A$1:$G$1,0))</f>
        <v>Exc</v>
      </c>
      <c r="J245" t="str">
        <f>INDEX(products!$A$1:$G$49,MATCH($D245,products!$A$1:$A$49,0),MATCH(orders!J$1,products!$A$1:$G$1,0))</f>
        <v>D</v>
      </c>
      <c r="K245" s="6">
        <f>INDEX(products!$A$1:$G$49,MATCH($D245,products!$A$1:$A$49,0),MATCH(orders!K$1,products!$A$1:$G$1,0))</f>
        <v>0.5</v>
      </c>
      <c r="L245" s="7">
        <f>INDEX(products!$A$1:$G$49,MATCH($D245,products!$A$1:$A$49,0),MATCH(orders!L$1,products!$A$1:$G$1,0))</f>
        <v>7.29</v>
      </c>
      <c r="M245" s="7">
        <f t="shared" si="9"/>
        <v>29.16</v>
      </c>
      <c r="N245" t="str">
        <f t="shared" si="10"/>
        <v>Excelsa</v>
      </c>
      <c r="O245" t="str">
        <f t="shared" si="11"/>
        <v>Dark</v>
      </c>
      <c r="P245" t="str">
        <f>_xlfn.XLOOKUP(Orders[[#This Row],[Customer ID]],customers!$A$1:$A$1001,customers!$I$1:$I$1001,,0)</f>
        <v>Yes</v>
      </c>
    </row>
    <row r="246" spans="1:16" x14ac:dyDescent="0.35">
      <c r="A246" s="2" t="s">
        <v>1866</v>
      </c>
      <c r="B246" s="5">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INDEX(products!$A$1:$G$49,MATCH($D246,products!$A$1:$A$49,0),MATCH(orders!I$1,products!$A$1:$G$1,0))</f>
        <v>Lib</v>
      </c>
      <c r="J246" t="str">
        <f>INDEX(products!$A$1:$G$49,MATCH($D246,products!$A$1:$A$49,0),MATCH(orders!J$1,products!$A$1:$G$1,0))</f>
        <v>M</v>
      </c>
      <c r="K246" s="6">
        <f>INDEX(products!$A$1:$G$49,MATCH($D246,products!$A$1:$A$49,0),MATCH(orders!K$1,products!$A$1:$G$1,0))</f>
        <v>2.5</v>
      </c>
      <c r="L246" s="7">
        <f>INDEX(products!$A$1:$G$49,MATCH($D246,products!$A$1:$A$49,0),MATCH(orders!L$1,products!$A$1:$G$1,0))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5">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INDEX(products!$A$1:$G$49,MATCH($D247,products!$A$1:$A$49,0),MATCH(orders!I$1,products!$A$1:$G$1,0))</f>
        <v>Lib</v>
      </c>
      <c r="J247" t="str">
        <f>INDEX(products!$A$1:$G$49,MATCH($D247,products!$A$1:$A$49,0),MATCH(orders!J$1,products!$A$1:$G$1,0))</f>
        <v>L</v>
      </c>
      <c r="K247" s="6">
        <f>INDEX(products!$A$1:$G$49,MATCH($D247,products!$A$1:$A$49,0),MATCH(orders!K$1,products!$A$1:$G$1,0))</f>
        <v>0.2</v>
      </c>
      <c r="L247" s="7">
        <f>INDEX(products!$A$1:$G$49,MATCH($D247,products!$A$1:$A$49,0),MATCH(orders!L$1,products!$A$1:$G$1,0))</f>
        <v>4.7549999999999999</v>
      </c>
      <c r="M247" s="7">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5">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INDEX(products!$A$1:$G$49,MATCH($D248,products!$A$1:$A$49,0),MATCH(orders!I$1,products!$A$1:$G$1,0))</f>
        <v>Lib</v>
      </c>
      <c r="J248" t="str">
        <f>INDEX(products!$A$1:$G$49,MATCH($D248,products!$A$1:$A$49,0),MATCH(orders!J$1,products!$A$1:$G$1,0))</f>
        <v>D</v>
      </c>
      <c r="K248" s="6">
        <f>INDEX(products!$A$1:$G$49,MATCH($D248,products!$A$1:$A$49,0),MATCH(orders!K$1,products!$A$1:$G$1,0))</f>
        <v>1</v>
      </c>
      <c r="L248" s="7">
        <f>INDEX(products!$A$1:$G$49,MATCH($D248,products!$A$1:$A$49,0),MATCH(orders!L$1,products!$A$1:$G$1,0))</f>
        <v>12.95</v>
      </c>
      <c r="M248" s="7">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5">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INDEX(products!$A$1:$G$49,MATCH($D249,products!$A$1:$A$49,0),MATCH(orders!I$1,products!$A$1:$G$1,0))</f>
        <v>Rob</v>
      </c>
      <c r="J249" t="str">
        <f>INDEX(products!$A$1:$G$49,MATCH($D249,products!$A$1:$A$49,0),MATCH(orders!J$1,products!$A$1:$G$1,0))</f>
        <v>L</v>
      </c>
      <c r="K249" s="6">
        <f>INDEX(products!$A$1:$G$49,MATCH($D249,products!$A$1:$A$49,0),MATCH(orders!K$1,products!$A$1:$G$1,0))</f>
        <v>0.2</v>
      </c>
      <c r="L249" s="7">
        <f>INDEX(products!$A$1:$G$49,MATCH($D249,products!$A$1:$A$49,0),MATCH(orders!L$1,products!$A$1:$G$1,0))</f>
        <v>3.5849999999999995</v>
      </c>
      <c r="M249" s="7">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5">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INDEX(products!$A$1:$G$49,MATCH($D250,products!$A$1:$A$49,0),MATCH(orders!I$1,products!$A$1:$G$1,0))</f>
        <v>Ara</v>
      </c>
      <c r="J250" t="str">
        <f>INDEX(products!$A$1:$G$49,MATCH($D250,products!$A$1:$A$49,0),MATCH(orders!J$1,products!$A$1:$G$1,0))</f>
        <v>D</v>
      </c>
      <c r="K250" s="6">
        <f>INDEX(products!$A$1:$G$49,MATCH($D250,products!$A$1:$A$49,0),MATCH(orders!K$1,products!$A$1:$G$1,0))</f>
        <v>1</v>
      </c>
      <c r="L250" s="7">
        <f>INDEX(products!$A$1:$G$49,MATCH($D250,products!$A$1:$A$49,0),MATCH(orders!L$1,products!$A$1:$G$1,0))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5">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INDEX(products!$A$1:$G$49,MATCH($D251,products!$A$1:$A$49,0),MATCH(orders!I$1,products!$A$1:$G$1,0))</f>
        <v>Lib</v>
      </c>
      <c r="J251" t="str">
        <f>INDEX(products!$A$1:$G$49,MATCH($D251,products!$A$1:$A$49,0),MATCH(orders!J$1,products!$A$1:$G$1,0))</f>
        <v>L</v>
      </c>
      <c r="K251" s="6">
        <f>INDEX(products!$A$1:$G$49,MATCH($D251,products!$A$1:$A$49,0),MATCH(orders!K$1,products!$A$1:$G$1,0))</f>
        <v>1</v>
      </c>
      <c r="L251" s="7">
        <f>INDEX(products!$A$1:$G$49,MATCH($D251,products!$A$1:$A$49,0),MATCH(orders!L$1,products!$A$1:$G$1,0))</f>
        <v>15.85</v>
      </c>
      <c r="M251" s="7">
        <f t="shared" si="9"/>
        <v>15.85</v>
      </c>
      <c r="N251" t="str">
        <f t="shared" si="10"/>
        <v>Liberica</v>
      </c>
      <c r="O251" t="str">
        <f t="shared" si="11"/>
        <v>Light</v>
      </c>
      <c r="P251" t="str">
        <f>_xlfn.XLOOKUP(Orders[[#This Row],[Customer ID]],customers!$A$1:$A$1001,customers!$I$1:$I$1001,,0)</f>
        <v>Yes</v>
      </c>
    </row>
    <row r="252" spans="1:16" x14ac:dyDescent="0.35">
      <c r="A252" s="2" t="s">
        <v>1900</v>
      </c>
      <c r="B252" s="5">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INDEX(products!$A$1:$G$49,MATCH($D252,products!$A$1:$A$49,0),MATCH(orders!I$1,products!$A$1:$G$1,0))</f>
        <v>Rob</v>
      </c>
      <c r="J252" t="str">
        <f>INDEX(products!$A$1:$G$49,MATCH($D252,products!$A$1:$A$49,0),MATCH(orders!J$1,products!$A$1:$G$1,0))</f>
        <v>M</v>
      </c>
      <c r="K252" s="6">
        <f>INDEX(products!$A$1:$G$49,MATCH($D252,products!$A$1:$A$49,0),MATCH(orders!K$1,products!$A$1:$G$1,0))</f>
        <v>0.2</v>
      </c>
      <c r="L252" s="7">
        <f>INDEX(products!$A$1:$G$49,MATCH($D252,products!$A$1:$A$49,0),MATCH(orders!L$1,products!$A$1:$G$1,0))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5">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INDEX(products!$A$1:$G$49,MATCH($D253,products!$A$1:$A$49,0),MATCH(orders!I$1,products!$A$1:$G$1,0))</f>
        <v>Exc</v>
      </c>
      <c r="J253" t="str">
        <f>INDEX(products!$A$1:$G$49,MATCH($D253,products!$A$1:$A$49,0),MATCH(orders!J$1,products!$A$1:$G$1,0))</f>
        <v>M</v>
      </c>
      <c r="K253" s="6">
        <f>INDEX(products!$A$1:$G$49,MATCH($D253,products!$A$1:$A$49,0),MATCH(orders!K$1,products!$A$1:$G$1,0))</f>
        <v>1</v>
      </c>
      <c r="L253" s="7">
        <f>INDEX(products!$A$1:$G$49,MATCH($D253,products!$A$1:$A$49,0),MATCH(orders!L$1,products!$A$1:$G$1,0))</f>
        <v>13.75</v>
      </c>
      <c r="M253" s="7">
        <f t="shared" si="9"/>
        <v>68.75</v>
      </c>
      <c r="N253" t="str">
        <f t="shared" si="10"/>
        <v>Excelsa</v>
      </c>
      <c r="O253" t="str">
        <f t="shared" si="11"/>
        <v>Medium</v>
      </c>
      <c r="P253" t="str">
        <f>_xlfn.XLOOKUP(Orders[[#This Row],[Customer ID]],customers!$A$1:$A$1001,customers!$I$1:$I$1001,,0)</f>
        <v>Yes</v>
      </c>
    </row>
    <row r="254" spans="1:16" x14ac:dyDescent="0.35">
      <c r="A254" s="2" t="s">
        <v>1912</v>
      </c>
      <c r="B254" s="5">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INDEX(products!$A$1:$G$49,MATCH($D254,products!$A$1:$A$49,0),MATCH(orders!I$1,products!$A$1:$G$1,0))</f>
        <v>Ara</v>
      </c>
      <c r="J254" t="str">
        <f>INDEX(products!$A$1:$G$49,MATCH($D254,products!$A$1:$A$49,0),MATCH(orders!J$1,products!$A$1:$G$1,0))</f>
        <v>D</v>
      </c>
      <c r="K254" s="6">
        <f>INDEX(products!$A$1:$G$49,MATCH($D254,products!$A$1:$A$49,0),MATCH(orders!K$1,products!$A$1:$G$1,0))</f>
        <v>1</v>
      </c>
      <c r="L254" s="7">
        <f>INDEX(products!$A$1:$G$49,MATCH($D254,products!$A$1:$A$49,0),MATCH(orders!L$1,products!$A$1:$G$1,0))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35">
      <c r="A255" s="2" t="s">
        <v>1917</v>
      </c>
      <c r="B255" s="5">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INDEX(products!$A$1:$G$49,MATCH($D255,products!$A$1:$A$49,0),MATCH(orders!I$1,products!$A$1:$G$1,0))</f>
        <v>Lib</v>
      </c>
      <c r="J255" t="str">
        <f>INDEX(products!$A$1:$G$49,MATCH($D255,products!$A$1:$A$49,0),MATCH(orders!J$1,products!$A$1:$G$1,0))</f>
        <v>M</v>
      </c>
      <c r="K255" s="6">
        <f>INDEX(products!$A$1:$G$49,MATCH($D255,products!$A$1:$A$49,0),MATCH(orders!K$1,products!$A$1:$G$1,0))</f>
        <v>1</v>
      </c>
      <c r="L255" s="7">
        <f>INDEX(products!$A$1:$G$49,MATCH($D255,products!$A$1:$A$49,0),MATCH(orders!L$1,products!$A$1:$G$1,0))</f>
        <v>14.55</v>
      </c>
      <c r="M255" s="7">
        <f t="shared" si="9"/>
        <v>58.2</v>
      </c>
      <c r="N255" t="str">
        <f t="shared" si="10"/>
        <v>Liberica</v>
      </c>
      <c r="O255" t="str">
        <f t="shared" si="11"/>
        <v>Medium</v>
      </c>
      <c r="P255" t="str">
        <f>_xlfn.XLOOKUP(Orders[[#This Row],[Customer ID]],customers!$A$1:$A$1001,customers!$I$1:$I$1001,,0)</f>
        <v>No</v>
      </c>
    </row>
    <row r="256" spans="1:16" x14ac:dyDescent="0.35">
      <c r="A256" s="2" t="s">
        <v>1923</v>
      </c>
      <c r="B256" s="5">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INDEX(products!$A$1:$G$49,MATCH($D256,products!$A$1:$A$49,0),MATCH(orders!I$1,products!$A$1:$G$1,0))</f>
        <v>Rob</v>
      </c>
      <c r="J256" t="str">
        <f>INDEX(products!$A$1:$G$49,MATCH($D256,products!$A$1:$A$49,0),MATCH(orders!J$1,products!$A$1:$G$1,0))</f>
        <v>L</v>
      </c>
      <c r="K256" s="6">
        <f>INDEX(products!$A$1:$G$49,MATCH($D256,products!$A$1:$A$49,0),MATCH(orders!K$1,products!$A$1:$G$1,0))</f>
        <v>0.5</v>
      </c>
      <c r="L256" s="7">
        <f>INDEX(products!$A$1:$G$49,MATCH($D256,products!$A$1:$A$49,0),MATCH(orders!L$1,products!$A$1:$G$1,0))</f>
        <v>7.169999999999999</v>
      </c>
      <c r="M256" s="7">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5">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INDEX(products!$A$1:$G$49,MATCH($D257,products!$A$1:$A$49,0),MATCH(orders!I$1,products!$A$1:$G$1,0))</f>
        <v>Rob</v>
      </c>
      <c r="J257" t="str">
        <f>INDEX(products!$A$1:$G$49,MATCH($D257,products!$A$1:$A$49,0),MATCH(orders!J$1,products!$A$1:$G$1,0))</f>
        <v>L</v>
      </c>
      <c r="K257" s="6">
        <f>INDEX(products!$A$1:$G$49,MATCH($D257,products!$A$1:$A$49,0),MATCH(orders!K$1,products!$A$1:$G$1,0))</f>
        <v>0.5</v>
      </c>
      <c r="L257" s="7">
        <f>INDEX(products!$A$1:$G$49,MATCH($D257,products!$A$1:$A$49,0),MATCH(orders!L$1,products!$A$1:$G$1,0))</f>
        <v>7.169999999999999</v>
      </c>
      <c r="M257" s="7">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5">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INDEX(products!$A$1:$G$49,MATCH($D258,products!$A$1:$A$49,0),MATCH(orders!I$1,products!$A$1:$G$1,0))</f>
        <v>Lib</v>
      </c>
      <c r="J258" t="str">
        <f>INDEX(products!$A$1:$G$49,MATCH($D258,products!$A$1:$A$49,0),MATCH(orders!J$1,products!$A$1:$G$1,0))</f>
        <v>M</v>
      </c>
      <c r="K258" s="6">
        <f>INDEX(products!$A$1:$G$49,MATCH($D258,products!$A$1:$A$49,0),MATCH(orders!K$1,products!$A$1:$G$1,0))</f>
        <v>0.5</v>
      </c>
      <c r="L258" s="7">
        <f>INDEX(products!$A$1:$G$49,MATCH($D258,products!$A$1:$A$49,0),MATCH(orders!L$1,products!$A$1:$G$1,0))</f>
        <v>8.73</v>
      </c>
      <c r="M258" s="7">
        <f t="shared" si="9"/>
        <v>17.46</v>
      </c>
      <c r="N258" t="str">
        <f t="shared" si="10"/>
        <v>Liberica</v>
      </c>
      <c r="O258" t="str">
        <f t="shared" si="11"/>
        <v>Medium</v>
      </c>
      <c r="P258" t="str">
        <f>_xlfn.XLOOKUP(Orders[[#This Row],[Customer ID]],customers!$A$1:$A$1001,customers!$I$1:$I$1001,,0)</f>
        <v>Yes</v>
      </c>
    </row>
    <row r="259" spans="1:16" x14ac:dyDescent="0.35">
      <c r="A259" s="2" t="s">
        <v>1940</v>
      </c>
      <c r="B259" s="5">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INDEX(products!$A$1:$G$49,MATCH($D259,products!$A$1:$A$49,0),MATCH(orders!I$1,products!$A$1:$G$1,0))</f>
        <v>Exc</v>
      </c>
      <c r="J259" t="str">
        <f>INDEX(products!$A$1:$G$49,MATCH($D259,products!$A$1:$A$49,0),MATCH(orders!J$1,products!$A$1:$G$1,0))</f>
        <v>D</v>
      </c>
      <c r="K259" s="6">
        <f>INDEX(products!$A$1:$G$49,MATCH($D259,products!$A$1:$A$49,0),MATCH(orders!K$1,products!$A$1:$G$1,0))</f>
        <v>2.5</v>
      </c>
      <c r="L259" s="7">
        <f>INDEX(products!$A$1:$G$49,MATCH($D259,products!$A$1:$A$49,0),MATCH(orders!L$1,products!$A$1:$G$1,0))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5">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INDEX(products!$A$1:$G$49,MATCH($D260,products!$A$1:$A$49,0),MATCH(orders!I$1,products!$A$1:$G$1,0))</f>
        <v>Exc</v>
      </c>
      <c r="J260" t="str">
        <f>INDEX(products!$A$1:$G$49,MATCH($D260,products!$A$1:$A$49,0),MATCH(orders!J$1,products!$A$1:$G$1,0))</f>
        <v>D</v>
      </c>
      <c r="K260" s="6">
        <f>INDEX(products!$A$1:$G$49,MATCH($D260,products!$A$1:$A$49,0),MATCH(orders!K$1,products!$A$1:$G$1,0))</f>
        <v>2.5</v>
      </c>
      <c r="L260" s="7">
        <f>INDEX(products!$A$1:$G$49,MATCH($D260,products!$A$1:$A$49,0),MATCH(orders!L$1,products!$A$1:$G$1,0))</f>
        <v>27.945</v>
      </c>
      <c r="M260" s="7">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5">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INDEX(products!$A$1:$G$49,MATCH($D261,products!$A$1:$A$49,0),MATCH(orders!I$1,products!$A$1:$G$1,0))</f>
        <v>Rob</v>
      </c>
      <c r="J261" t="str">
        <f>INDEX(products!$A$1:$G$49,MATCH($D261,products!$A$1:$A$49,0),MATCH(orders!J$1,products!$A$1:$G$1,0))</f>
        <v>M</v>
      </c>
      <c r="K261" s="6">
        <f>INDEX(products!$A$1:$G$49,MATCH($D261,products!$A$1:$A$49,0),MATCH(orders!K$1,products!$A$1:$G$1,0))</f>
        <v>0.2</v>
      </c>
      <c r="L261" s="7">
        <f>INDEX(products!$A$1:$G$49,MATCH($D261,products!$A$1:$A$49,0),MATCH(orders!L$1,products!$A$1:$G$1,0))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35">
      <c r="A262" s="2" t="s">
        <v>1958</v>
      </c>
      <c r="B262" s="5">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INDEX(products!$A$1:$G$49,MATCH($D262,products!$A$1:$A$49,0),MATCH(orders!I$1,products!$A$1:$G$1,0))</f>
        <v>Rob</v>
      </c>
      <c r="J262" t="str">
        <f>INDEX(products!$A$1:$G$49,MATCH($D262,products!$A$1:$A$49,0),MATCH(orders!J$1,products!$A$1:$G$1,0))</f>
        <v>L</v>
      </c>
      <c r="K262" s="6">
        <f>INDEX(products!$A$1:$G$49,MATCH($D262,products!$A$1:$A$49,0),MATCH(orders!K$1,products!$A$1:$G$1,0))</f>
        <v>2.5</v>
      </c>
      <c r="L262" s="7">
        <f>INDEX(products!$A$1:$G$49,MATCH($D262,products!$A$1:$A$49,0),MATCH(orders!L$1,products!$A$1:$G$1,0))</f>
        <v>27.484999999999996</v>
      </c>
      <c r="M262" s="7">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5">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INDEX(products!$A$1:$G$49,MATCH($D263,products!$A$1:$A$49,0),MATCH(orders!I$1,products!$A$1:$G$1,0))</f>
        <v>Rob</v>
      </c>
      <c r="J263" t="str">
        <f>INDEX(products!$A$1:$G$49,MATCH($D263,products!$A$1:$A$49,0),MATCH(orders!J$1,products!$A$1:$G$1,0))</f>
        <v>L</v>
      </c>
      <c r="K263" s="6">
        <f>INDEX(products!$A$1:$G$49,MATCH($D263,products!$A$1:$A$49,0),MATCH(orders!K$1,products!$A$1:$G$1,0))</f>
        <v>1</v>
      </c>
      <c r="L263" s="7">
        <f>INDEX(products!$A$1:$G$49,MATCH($D263,products!$A$1:$A$49,0),MATCH(orders!L$1,products!$A$1:$G$1,0))</f>
        <v>11.95</v>
      </c>
      <c r="M263" s="7">
        <f t="shared" si="12"/>
        <v>59.75</v>
      </c>
      <c r="N263" t="str">
        <f t="shared" si="13"/>
        <v>Robusta</v>
      </c>
      <c r="O263" t="str">
        <f t="shared" si="14"/>
        <v>Light</v>
      </c>
      <c r="P263" t="str">
        <f>_xlfn.XLOOKUP(Orders[[#This Row],[Customer ID]],customers!$A$1:$A$1001,customers!$I$1:$I$1001,,0)</f>
        <v>Yes</v>
      </c>
    </row>
    <row r="264" spans="1:16" x14ac:dyDescent="0.35">
      <c r="A264" s="2" t="s">
        <v>1969</v>
      </c>
      <c r="B264" s="5">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INDEX(products!$A$1:$G$49,MATCH($D264,products!$A$1:$A$49,0),MATCH(orders!I$1,products!$A$1:$G$1,0))</f>
        <v>Exc</v>
      </c>
      <c r="J264" t="str">
        <f>INDEX(products!$A$1:$G$49,MATCH($D264,products!$A$1:$A$49,0),MATCH(orders!J$1,products!$A$1:$G$1,0))</f>
        <v>M</v>
      </c>
      <c r="K264" s="6">
        <f>INDEX(products!$A$1:$G$49,MATCH($D264,products!$A$1:$A$49,0),MATCH(orders!K$1,products!$A$1:$G$1,0))</f>
        <v>1</v>
      </c>
      <c r="L264" s="7">
        <f>INDEX(products!$A$1:$G$49,MATCH($D264,products!$A$1:$A$49,0),MATCH(orders!L$1,products!$A$1:$G$1,0))</f>
        <v>13.75</v>
      </c>
      <c r="M264" s="7">
        <f t="shared" si="12"/>
        <v>41.25</v>
      </c>
      <c r="N264" t="str">
        <f t="shared" si="13"/>
        <v>Excelsa</v>
      </c>
      <c r="O264" t="str">
        <f t="shared" si="14"/>
        <v>Medium</v>
      </c>
      <c r="P264" t="str">
        <f>_xlfn.XLOOKUP(Orders[[#This Row],[Customer ID]],customers!$A$1:$A$1001,customers!$I$1:$I$1001,,0)</f>
        <v>No</v>
      </c>
    </row>
    <row r="265" spans="1:16" x14ac:dyDescent="0.35">
      <c r="A265" s="2" t="s">
        <v>1975</v>
      </c>
      <c r="B265" s="5">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INDEX(products!$A$1:$G$49,MATCH($D265,products!$A$1:$A$49,0),MATCH(orders!I$1,products!$A$1:$G$1,0))</f>
        <v>Lib</v>
      </c>
      <c r="J265" t="str">
        <f>INDEX(products!$A$1:$G$49,MATCH($D265,products!$A$1:$A$49,0),MATCH(orders!J$1,products!$A$1:$G$1,0))</f>
        <v>M</v>
      </c>
      <c r="K265" s="6">
        <f>INDEX(products!$A$1:$G$49,MATCH($D265,products!$A$1:$A$49,0),MATCH(orders!K$1,products!$A$1:$G$1,0))</f>
        <v>2.5</v>
      </c>
      <c r="L265" s="7">
        <f>INDEX(products!$A$1:$G$49,MATCH($D265,products!$A$1:$A$49,0),MATCH(orders!L$1,products!$A$1:$G$1,0))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5">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INDEX(products!$A$1:$G$49,MATCH($D266,products!$A$1:$A$49,0),MATCH(orders!I$1,products!$A$1:$G$1,0))</f>
        <v>Rob</v>
      </c>
      <c r="J266" t="str">
        <f>INDEX(products!$A$1:$G$49,MATCH($D266,products!$A$1:$A$49,0),MATCH(orders!J$1,products!$A$1:$G$1,0))</f>
        <v>L</v>
      </c>
      <c r="K266" s="6">
        <f>INDEX(products!$A$1:$G$49,MATCH($D266,products!$A$1:$A$49,0),MATCH(orders!K$1,products!$A$1:$G$1,0))</f>
        <v>1</v>
      </c>
      <c r="L266" s="7">
        <f>INDEX(products!$A$1:$G$49,MATCH($D266,products!$A$1:$A$49,0),MATCH(orders!L$1,products!$A$1:$G$1,0))</f>
        <v>11.95</v>
      </c>
      <c r="M266" s="7">
        <f t="shared" si="12"/>
        <v>59.75</v>
      </c>
      <c r="N266" t="str">
        <f t="shared" si="13"/>
        <v>Robusta</v>
      </c>
      <c r="O266" t="str">
        <f t="shared" si="14"/>
        <v>Light</v>
      </c>
      <c r="P266" t="str">
        <f>_xlfn.XLOOKUP(Orders[[#This Row],[Customer ID]],customers!$A$1:$A$1001,customers!$I$1:$I$1001,,0)</f>
        <v>Yes</v>
      </c>
    </row>
    <row r="267" spans="1:16" x14ac:dyDescent="0.35">
      <c r="A267" s="2" t="s">
        <v>1986</v>
      </c>
      <c r="B267" s="5">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INDEX(products!$A$1:$G$49,MATCH($D267,products!$A$1:$A$49,0),MATCH(orders!I$1,products!$A$1:$G$1,0))</f>
        <v>Ara</v>
      </c>
      <c r="J267" t="str">
        <f>INDEX(products!$A$1:$G$49,MATCH($D267,products!$A$1:$A$49,0),MATCH(orders!J$1,products!$A$1:$G$1,0))</f>
        <v>D</v>
      </c>
      <c r="K267" s="6">
        <f>INDEX(products!$A$1:$G$49,MATCH($D267,products!$A$1:$A$49,0),MATCH(orders!K$1,products!$A$1:$G$1,0))</f>
        <v>0.5</v>
      </c>
      <c r="L267" s="7">
        <f>INDEX(products!$A$1:$G$49,MATCH($D267,products!$A$1:$A$49,0),MATCH(orders!L$1,products!$A$1:$G$1,0))</f>
        <v>5.97</v>
      </c>
      <c r="M267" s="7">
        <f t="shared" si="12"/>
        <v>5.97</v>
      </c>
      <c r="N267" t="str">
        <f t="shared" si="13"/>
        <v>Arabica</v>
      </c>
      <c r="O267" t="str">
        <f t="shared" si="14"/>
        <v>Dark</v>
      </c>
      <c r="P267" t="str">
        <f>_xlfn.XLOOKUP(Orders[[#This Row],[Customer ID]],customers!$A$1:$A$1001,customers!$I$1:$I$1001,,0)</f>
        <v>Yes</v>
      </c>
    </row>
    <row r="268" spans="1:16" x14ac:dyDescent="0.35">
      <c r="A268" s="2" t="s">
        <v>1992</v>
      </c>
      <c r="B268" s="5">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INDEX(products!$A$1:$G$49,MATCH($D268,products!$A$1:$A$49,0),MATCH(orders!I$1,products!$A$1:$G$1,0))</f>
        <v>Exc</v>
      </c>
      <c r="J268" t="str">
        <f>INDEX(products!$A$1:$G$49,MATCH($D268,products!$A$1:$A$49,0),MATCH(orders!J$1,products!$A$1:$G$1,0))</f>
        <v>D</v>
      </c>
      <c r="K268" s="6">
        <f>INDEX(products!$A$1:$G$49,MATCH($D268,products!$A$1:$A$49,0),MATCH(orders!K$1,products!$A$1:$G$1,0))</f>
        <v>1</v>
      </c>
      <c r="L268" s="7">
        <f>INDEX(products!$A$1:$G$49,MATCH($D268,products!$A$1:$A$49,0),MATCH(orders!L$1,products!$A$1:$G$1,0))</f>
        <v>12.15</v>
      </c>
      <c r="M268" s="7">
        <f t="shared" si="12"/>
        <v>24.3</v>
      </c>
      <c r="N268" t="str">
        <f t="shared" si="13"/>
        <v>Excelsa</v>
      </c>
      <c r="O268" t="str">
        <f t="shared" si="14"/>
        <v>Dark</v>
      </c>
      <c r="P268" t="str">
        <f>_xlfn.XLOOKUP(Orders[[#This Row],[Customer ID]],customers!$A$1:$A$1001,customers!$I$1:$I$1001,,0)</f>
        <v>No</v>
      </c>
    </row>
    <row r="269" spans="1:16" x14ac:dyDescent="0.35">
      <c r="A269" s="2" t="s">
        <v>1998</v>
      </c>
      <c r="B269" s="5">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INDEX(products!$A$1:$G$49,MATCH($D269,products!$A$1:$A$49,0),MATCH(orders!I$1,products!$A$1:$G$1,0))</f>
        <v>Exc</v>
      </c>
      <c r="J269" t="str">
        <f>INDEX(products!$A$1:$G$49,MATCH($D269,products!$A$1:$A$49,0),MATCH(orders!J$1,products!$A$1:$G$1,0))</f>
        <v>D</v>
      </c>
      <c r="K269" s="6">
        <f>INDEX(products!$A$1:$G$49,MATCH($D269,products!$A$1:$A$49,0),MATCH(orders!K$1,products!$A$1:$G$1,0))</f>
        <v>0.2</v>
      </c>
      <c r="L269" s="7">
        <f>INDEX(products!$A$1:$G$49,MATCH($D269,products!$A$1:$A$49,0),MATCH(orders!L$1,products!$A$1:$G$1,0))</f>
        <v>3.645</v>
      </c>
      <c r="M269" s="7">
        <f t="shared" si="12"/>
        <v>21.87</v>
      </c>
      <c r="N269" t="str">
        <f t="shared" si="13"/>
        <v>Excelsa</v>
      </c>
      <c r="O269" t="str">
        <f t="shared" si="14"/>
        <v>Dark</v>
      </c>
      <c r="P269" t="str">
        <f>_xlfn.XLOOKUP(Orders[[#This Row],[Customer ID]],customers!$A$1:$A$1001,customers!$I$1:$I$1001,,0)</f>
        <v>Yes</v>
      </c>
    </row>
    <row r="270" spans="1:16" x14ac:dyDescent="0.35">
      <c r="A270" s="2" t="s">
        <v>2004</v>
      </c>
      <c r="B270" s="5">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INDEX(products!$A$1:$G$49,MATCH($D270,products!$A$1:$A$49,0),MATCH(orders!I$1,products!$A$1:$G$1,0))</f>
        <v>Ara</v>
      </c>
      <c r="J270" t="str">
        <f>INDEX(products!$A$1:$G$49,MATCH($D270,products!$A$1:$A$49,0),MATCH(orders!J$1,products!$A$1:$G$1,0))</f>
        <v>D</v>
      </c>
      <c r="K270" s="6">
        <f>INDEX(products!$A$1:$G$49,MATCH($D270,products!$A$1:$A$49,0),MATCH(orders!K$1,products!$A$1:$G$1,0))</f>
        <v>1</v>
      </c>
      <c r="L270" s="7">
        <f>INDEX(products!$A$1:$G$49,MATCH($D270,products!$A$1:$A$49,0),MATCH(orders!L$1,products!$A$1:$G$1,0))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5">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INDEX(products!$A$1:$G$49,MATCH($D271,products!$A$1:$A$49,0),MATCH(orders!I$1,products!$A$1:$G$1,0))</f>
        <v>Ara</v>
      </c>
      <c r="J271" t="str">
        <f>INDEX(products!$A$1:$G$49,MATCH($D271,products!$A$1:$A$49,0),MATCH(orders!J$1,products!$A$1:$G$1,0))</f>
        <v>D</v>
      </c>
      <c r="K271" s="6">
        <f>INDEX(products!$A$1:$G$49,MATCH($D271,products!$A$1:$A$49,0),MATCH(orders!K$1,products!$A$1:$G$1,0))</f>
        <v>0.2</v>
      </c>
      <c r="L271" s="7">
        <f>INDEX(products!$A$1:$G$49,MATCH($D271,products!$A$1:$A$49,0),MATCH(orders!L$1,products!$A$1:$G$1,0))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35">
      <c r="A272" s="2" t="s">
        <v>2015</v>
      </c>
      <c r="B272" s="5">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INDEX(products!$A$1:$G$49,MATCH($D272,products!$A$1:$A$49,0),MATCH(orders!I$1,products!$A$1:$G$1,0))</f>
        <v>Exc</v>
      </c>
      <c r="J272" t="str">
        <f>INDEX(products!$A$1:$G$49,MATCH($D272,products!$A$1:$A$49,0),MATCH(orders!J$1,products!$A$1:$G$1,0))</f>
        <v>D</v>
      </c>
      <c r="K272" s="6">
        <f>INDEX(products!$A$1:$G$49,MATCH($D272,products!$A$1:$A$49,0),MATCH(orders!K$1,products!$A$1:$G$1,0))</f>
        <v>0.5</v>
      </c>
      <c r="L272" s="7">
        <f>INDEX(products!$A$1:$G$49,MATCH($D272,products!$A$1:$A$49,0),MATCH(orders!L$1,products!$A$1:$G$1,0))</f>
        <v>7.29</v>
      </c>
      <c r="M272" s="7">
        <f t="shared" si="12"/>
        <v>7.29</v>
      </c>
      <c r="N272" t="str">
        <f t="shared" si="13"/>
        <v>Excelsa</v>
      </c>
      <c r="O272" t="str">
        <f t="shared" si="14"/>
        <v>Dark</v>
      </c>
      <c r="P272" t="str">
        <f>_xlfn.XLOOKUP(Orders[[#This Row],[Customer ID]],customers!$A$1:$A$1001,customers!$I$1:$I$1001,,0)</f>
        <v>Yes</v>
      </c>
    </row>
    <row r="273" spans="1:16" x14ac:dyDescent="0.35">
      <c r="A273" s="2" t="s">
        <v>2019</v>
      </c>
      <c r="B273" s="5">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INDEX(products!$A$1:$G$49,MATCH($D273,products!$A$1:$A$49,0),MATCH(orders!I$1,products!$A$1:$G$1,0))</f>
        <v>Ara</v>
      </c>
      <c r="J273" t="str">
        <f>INDEX(products!$A$1:$G$49,MATCH($D273,products!$A$1:$A$49,0),MATCH(orders!J$1,products!$A$1:$G$1,0))</f>
        <v>D</v>
      </c>
      <c r="K273" s="6">
        <f>INDEX(products!$A$1:$G$49,MATCH($D273,products!$A$1:$A$49,0),MATCH(orders!K$1,products!$A$1:$G$1,0))</f>
        <v>0.2</v>
      </c>
      <c r="L273" s="7">
        <f>INDEX(products!$A$1:$G$49,MATCH($D273,products!$A$1:$A$49,0),MATCH(orders!L$1,products!$A$1:$G$1,0))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35">
      <c r="A274" s="2" t="s">
        <v>2025</v>
      </c>
      <c r="B274" s="5">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INDEX(products!$A$1:$G$49,MATCH($D274,products!$A$1:$A$49,0),MATCH(orders!I$1,products!$A$1:$G$1,0))</f>
        <v>Rob</v>
      </c>
      <c r="J274" t="str">
        <f>INDEX(products!$A$1:$G$49,MATCH($D274,products!$A$1:$A$49,0),MATCH(orders!J$1,products!$A$1:$G$1,0))</f>
        <v>L</v>
      </c>
      <c r="K274" s="6">
        <f>INDEX(products!$A$1:$G$49,MATCH($D274,products!$A$1:$A$49,0),MATCH(orders!K$1,products!$A$1:$G$1,0))</f>
        <v>1</v>
      </c>
      <c r="L274" s="7">
        <f>INDEX(products!$A$1:$G$49,MATCH($D274,products!$A$1:$A$49,0),MATCH(orders!L$1,products!$A$1:$G$1,0))</f>
        <v>11.95</v>
      </c>
      <c r="M274" s="7">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5">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INDEX(products!$A$1:$G$49,MATCH($D275,products!$A$1:$A$49,0),MATCH(orders!I$1,products!$A$1:$G$1,0))</f>
        <v>Ara</v>
      </c>
      <c r="J275" t="str">
        <f>INDEX(products!$A$1:$G$49,MATCH($D275,products!$A$1:$A$49,0),MATCH(orders!J$1,products!$A$1:$G$1,0))</f>
        <v>L</v>
      </c>
      <c r="K275" s="6">
        <f>INDEX(products!$A$1:$G$49,MATCH($D275,products!$A$1:$A$49,0),MATCH(orders!K$1,products!$A$1:$G$1,0))</f>
        <v>0.2</v>
      </c>
      <c r="L275" s="7">
        <f>INDEX(products!$A$1:$G$49,MATCH($D275,products!$A$1:$A$49,0),MATCH(orders!L$1,products!$A$1:$G$1,0))</f>
        <v>3.8849999999999998</v>
      </c>
      <c r="M275" s="7">
        <f t="shared" si="12"/>
        <v>7.77</v>
      </c>
      <c r="N275" t="str">
        <f t="shared" si="13"/>
        <v>Arabica</v>
      </c>
      <c r="O275" t="str">
        <f t="shared" si="14"/>
        <v>Light</v>
      </c>
      <c r="P275" t="str">
        <f>_xlfn.XLOOKUP(Orders[[#This Row],[Customer ID]],customers!$A$1:$A$1001,customers!$I$1:$I$1001,,0)</f>
        <v>No</v>
      </c>
    </row>
    <row r="276" spans="1:16" x14ac:dyDescent="0.35">
      <c r="A276" s="2" t="s">
        <v>2038</v>
      </c>
      <c r="B276" s="5">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INDEX(products!$A$1:$G$49,MATCH($D276,products!$A$1:$A$49,0),MATCH(orders!I$1,products!$A$1:$G$1,0))</f>
        <v>Ara</v>
      </c>
      <c r="J276" t="str">
        <f>INDEX(products!$A$1:$G$49,MATCH($D276,products!$A$1:$A$49,0),MATCH(orders!J$1,products!$A$1:$G$1,0))</f>
        <v>M</v>
      </c>
      <c r="K276" s="6">
        <f>INDEX(products!$A$1:$G$49,MATCH($D276,products!$A$1:$A$49,0),MATCH(orders!K$1,products!$A$1:$G$1,0))</f>
        <v>2.5</v>
      </c>
      <c r="L276" s="7">
        <f>INDEX(products!$A$1:$G$49,MATCH($D276,products!$A$1:$A$49,0),MATCH(orders!L$1,products!$A$1:$G$1,0))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5">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INDEX(products!$A$1:$G$49,MATCH($D277,products!$A$1:$A$49,0),MATCH(orders!I$1,products!$A$1:$G$1,0))</f>
        <v>Exc</v>
      </c>
      <c r="J277" t="str">
        <f>INDEX(products!$A$1:$G$49,MATCH($D277,products!$A$1:$A$49,0),MATCH(orders!J$1,products!$A$1:$G$1,0))</f>
        <v>L</v>
      </c>
      <c r="K277" s="6">
        <f>INDEX(products!$A$1:$G$49,MATCH($D277,products!$A$1:$A$49,0),MATCH(orders!K$1,products!$A$1:$G$1,0))</f>
        <v>2.5</v>
      </c>
      <c r="L277" s="7">
        <f>INDEX(products!$A$1:$G$49,MATCH($D277,products!$A$1:$A$49,0),MATCH(orders!L$1,products!$A$1:$G$1,0))</f>
        <v>34.154999999999994</v>
      </c>
      <c r="M277" s="7">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5">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INDEX(products!$A$1:$G$49,MATCH($D278,products!$A$1:$A$49,0),MATCH(orders!I$1,products!$A$1:$G$1,0))</f>
        <v>Rob</v>
      </c>
      <c r="J278" t="str">
        <f>INDEX(products!$A$1:$G$49,MATCH($D278,products!$A$1:$A$49,0),MATCH(orders!J$1,products!$A$1:$G$1,0))</f>
        <v>L</v>
      </c>
      <c r="K278" s="6">
        <f>INDEX(products!$A$1:$G$49,MATCH($D278,products!$A$1:$A$49,0),MATCH(orders!K$1,products!$A$1:$G$1,0))</f>
        <v>2.5</v>
      </c>
      <c r="L278" s="7">
        <f>INDEX(products!$A$1:$G$49,MATCH($D278,products!$A$1:$A$49,0),MATCH(orders!L$1,products!$A$1:$G$1,0))</f>
        <v>27.484999999999996</v>
      </c>
      <c r="M278" s="7">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5">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INDEX(products!$A$1:$G$49,MATCH($D279,products!$A$1:$A$49,0),MATCH(orders!I$1,products!$A$1:$G$1,0))</f>
        <v>Exc</v>
      </c>
      <c r="J279" t="str">
        <f>INDEX(products!$A$1:$G$49,MATCH($D279,products!$A$1:$A$49,0),MATCH(orders!J$1,products!$A$1:$G$1,0))</f>
        <v>L</v>
      </c>
      <c r="K279" s="6">
        <f>INDEX(products!$A$1:$G$49,MATCH($D279,products!$A$1:$A$49,0),MATCH(orders!K$1,products!$A$1:$G$1,0))</f>
        <v>1</v>
      </c>
      <c r="L279" s="7">
        <f>INDEX(products!$A$1:$G$49,MATCH($D279,products!$A$1:$A$49,0),MATCH(orders!L$1,products!$A$1:$G$1,0))</f>
        <v>14.85</v>
      </c>
      <c r="M279" s="7">
        <f t="shared" si="12"/>
        <v>89.1</v>
      </c>
      <c r="N279" t="str">
        <f t="shared" si="13"/>
        <v>Excelsa</v>
      </c>
      <c r="O279" t="str">
        <f t="shared" si="14"/>
        <v>Light</v>
      </c>
      <c r="P279" t="str">
        <f>_xlfn.XLOOKUP(Orders[[#This Row],[Customer ID]],customers!$A$1:$A$1001,customers!$I$1:$I$1001,,0)</f>
        <v>No</v>
      </c>
    </row>
    <row r="280" spans="1:16" x14ac:dyDescent="0.35">
      <c r="A280" s="2" t="s">
        <v>2062</v>
      </c>
      <c r="B280" s="5">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INDEX(products!$A$1:$G$49,MATCH($D280,products!$A$1:$A$49,0),MATCH(orders!I$1,products!$A$1:$G$1,0))</f>
        <v>Ara</v>
      </c>
      <c r="J280" t="str">
        <f>INDEX(products!$A$1:$G$49,MATCH($D280,products!$A$1:$A$49,0),MATCH(orders!J$1,products!$A$1:$G$1,0))</f>
        <v>L</v>
      </c>
      <c r="K280" s="6">
        <f>INDEX(products!$A$1:$G$49,MATCH($D280,products!$A$1:$A$49,0),MATCH(orders!K$1,products!$A$1:$G$1,0))</f>
        <v>0.2</v>
      </c>
      <c r="L280" s="7">
        <f>INDEX(products!$A$1:$G$49,MATCH($D280,products!$A$1:$A$49,0),MATCH(orders!L$1,products!$A$1:$G$1,0))</f>
        <v>3.8849999999999998</v>
      </c>
      <c r="M280" s="7">
        <f t="shared" si="12"/>
        <v>7.77</v>
      </c>
      <c r="N280" t="str">
        <f t="shared" si="13"/>
        <v>Arabica</v>
      </c>
      <c r="O280" t="str">
        <f t="shared" si="14"/>
        <v>Light</v>
      </c>
      <c r="P280" t="str">
        <f>_xlfn.XLOOKUP(Orders[[#This Row],[Customer ID]],customers!$A$1:$A$1001,customers!$I$1:$I$1001,,0)</f>
        <v>Yes</v>
      </c>
    </row>
    <row r="281" spans="1:16" x14ac:dyDescent="0.35">
      <c r="A281" s="2" t="s">
        <v>2068</v>
      </c>
      <c r="B281" s="5">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INDEX(products!$A$1:$G$49,MATCH($D281,products!$A$1:$A$49,0),MATCH(orders!I$1,products!$A$1:$G$1,0))</f>
        <v>Lib</v>
      </c>
      <c r="J281" t="str">
        <f>INDEX(products!$A$1:$G$49,MATCH($D281,products!$A$1:$A$49,0),MATCH(orders!J$1,products!$A$1:$G$1,0))</f>
        <v>M</v>
      </c>
      <c r="K281" s="6">
        <f>INDEX(products!$A$1:$G$49,MATCH($D281,products!$A$1:$A$49,0),MATCH(orders!K$1,products!$A$1:$G$1,0))</f>
        <v>2.5</v>
      </c>
      <c r="L281" s="7">
        <f>INDEX(products!$A$1:$G$49,MATCH($D281,products!$A$1:$A$49,0),MATCH(orders!L$1,products!$A$1:$G$1,0))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5">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INDEX(products!$A$1:$G$49,MATCH($D282,products!$A$1:$A$49,0),MATCH(orders!I$1,products!$A$1:$G$1,0))</f>
        <v>Exc</v>
      </c>
      <c r="J282" t="str">
        <f>INDEX(products!$A$1:$G$49,MATCH($D282,products!$A$1:$A$49,0),MATCH(orders!J$1,products!$A$1:$G$1,0))</f>
        <v>M</v>
      </c>
      <c r="K282" s="6">
        <f>INDEX(products!$A$1:$G$49,MATCH($D282,products!$A$1:$A$49,0),MATCH(orders!K$1,products!$A$1:$G$1,0))</f>
        <v>0.5</v>
      </c>
      <c r="L282" s="7">
        <f>INDEX(products!$A$1:$G$49,MATCH($D282,products!$A$1:$A$49,0),MATCH(orders!L$1,products!$A$1:$G$1,0))</f>
        <v>8.25</v>
      </c>
      <c r="M282" s="7">
        <f t="shared" si="12"/>
        <v>41.25</v>
      </c>
      <c r="N282" t="str">
        <f t="shared" si="13"/>
        <v>Excelsa</v>
      </c>
      <c r="O282" t="str">
        <f t="shared" si="14"/>
        <v>Medium</v>
      </c>
      <c r="P282" t="str">
        <f>_xlfn.XLOOKUP(Orders[[#This Row],[Customer ID]],customers!$A$1:$A$1001,customers!$I$1:$I$1001,,0)</f>
        <v>Yes</v>
      </c>
    </row>
    <row r="283" spans="1:16" x14ac:dyDescent="0.35">
      <c r="A283" s="2" t="s">
        <v>2079</v>
      </c>
      <c r="B283" s="5">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INDEX(products!$A$1:$G$49,MATCH($D283,products!$A$1:$A$49,0),MATCH(orders!I$1,products!$A$1:$G$1,0))</f>
        <v>Exc</v>
      </c>
      <c r="J283" t="str">
        <f>INDEX(products!$A$1:$G$49,MATCH($D283,products!$A$1:$A$49,0),MATCH(orders!J$1,products!$A$1:$G$1,0))</f>
        <v>L</v>
      </c>
      <c r="K283" s="6">
        <f>INDEX(products!$A$1:$G$49,MATCH($D283,products!$A$1:$A$49,0),MATCH(orders!K$1,products!$A$1:$G$1,0))</f>
        <v>1</v>
      </c>
      <c r="L283" s="7">
        <f>INDEX(products!$A$1:$G$49,MATCH($D283,products!$A$1:$A$49,0),MATCH(orders!L$1,products!$A$1:$G$1,0))</f>
        <v>14.85</v>
      </c>
      <c r="M283" s="7">
        <f t="shared" si="12"/>
        <v>59.4</v>
      </c>
      <c r="N283" t="str">
        <f t="shared" si="13"/>
        <v>Excelsa</v>
      </c>
      <c r="O283" t="str">
        <f t="shared" si="14"/>
        <v>Light</v>
      </c>
      <c r="P283" t="str">
        <f>_xlfn.XLOOKUP(Orders[[#This Row],[Customer ID]],customers!$A$1:$A$1001,customers!$I$1:$I$1001,,0)</f>
        <v>Yes</v>
      </c>
    </row>
    <row r="284" spans="1:16" x14ac:dyDescent="0.35">
      <c r="A284" s="2" t="s">
        <v>2085</v>
      </c>
      <c r="B284" s="5">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INDEX(products!$A$1:$G$49,MATCH($D284,products!$A$1:$A$49,0),MATCH(orders!I$1,products!$A$1:$G$1,0))</f>
        <v>Ara</v>
      </c>
      <c r="J284" t="str">
        <f>INDEX(products!$A$1:$G$49,MATCH($D284,products!$A$1:$A$49,0),MATCH(orders!J$1,products!$A$1:$G$1,0))</f>
        <v>L</v>
      </c>
      <c r="K284" s="6">
        <f>INDEX(products!$A$1:$G$49,MATCH($D284,products!$A$1:$A$49,0),MATCH(orders!K$1,products!$A$1:$G$1,0))</f>
        <v>0.5</v>
      </c>
      <c r="L284" s="7">
        <f>INDEX(products!$A$1:$G$49,MATCH($D284,products!$A$1:$A$49,0),MATCH(orders!L$1,products!$A$1:$G$1,0))</f>
        <v>7.77</v>
      </c>
      <c r="M284" s="7">
        <f t="shared" si="12"/>
        <v>7.77</v>
      </c>
      <c r="N284" t="str">
        <f t="shared" si="13"/>
        <v>Arabica</v>
      </c>
      <c r="O284" t="str">
        <f t="shared" si="14"/>
        <v>Light</v>
      </c>
      <c r="P284" t="str">
        <f>_xlfn.XLOOKUP(Orders[[#This Row],[Customer ID]],customers!$A$1:$A$1001,customers!$I$1:$I$1001,,0)</f>
        <v>No</v>
      </c>
    </row>
    <row r="285" spans="1:16" x14ac:dyDescent="0.35">
      <c r="A285" s="2" t="s">
        <v>2091</v>
      </c>
      <c r="B285" s="5">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INDEX(products!$A$1:$G$49,MATCH($D285,products!$A$1:$A$49,0),MATCH(orders!I$1,products!$A$1:$G$1,0))</f>
        <v>Rob</v>
      </c>
      <c r="J285" t="str">
        <f>INDEX(products!$A$1:$G$49,MATCH($D285,products!$A$1:$A$49,0),MATCH(orders!J$1,products!$A$1:$G$1,0))</f>
        <v>D</v>
      </c>
      <c r="K285" s="6">
        <f>INDEX(products!$A$1:$G$49,MATCH($D285,products!$A$1:$A$49,0),MATCH(orders!K$1,products!$A$1:$G$1,0))</f>
        <v>0.5</v>
      </c>
      <c r="L285" s="7">
        <f>INDEX(products!$A$1:$G$49,MATCH($D285,products!$A$1:$A$49,0),MATCH(orders!L$1,products!$A$1:$G$1,0))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5">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INDEX(products!$A$1:$G$49,MATCH($D286,products!$A$1:$A$49,0),MATCH(orders!I$1,products!$A$1:$G$1,0))</f>
        <v>Exc</v>
      </c>
      <c r="J286" t="str">
        <f>INDEX(products!$A$1:$G$49,MATCH($D286,products!$A$1:$A$49,0),MATCH(orders!J$1,products!$A$1:$G$1,0))</f>
        <v>M</v>
      </c>
      <c r="K286" s="6">
        <f>INDEX(products!$A$1:$G$49,MATCH($D286,products!$A$1:$A$49,0),MATCH(orders!K$1,products!$A$1:$G$1,0))</f>
        <v>2.5</v>
      </c>
      <c r="L286" s="7">
        <f>INDEX(products!$A$1:$G$49,MATCH($D286,products!$A$1:$A$49,0),MATCH(orders!L$1,products!$A$1:$G$1,0))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5">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INDEX(products!$A$1:$G$49,MATCH($D287,products!$A$1:$A$49,0),MATCH(orders!I$1,products!$A$1:$G$1,0))</f>
        <v>Lib</v>
      </c>
      <c r="J287" t="str">
        <f>INDEX(products!$A$1:$G$49,MATCH($D287,products!$A$1:$A$49,0),MATCH(orders!J$1,products!$A$1:$G$1,0))</f>
        <v>L</v>
      </c>
      <c r="K287" s="6">
        <f>INDEX(products!$A$1:$G$49,MATCH($D287,products!$A$1:$A$49,0),MATCH(orders!K$1,products!$A$1:$G$1,0))</f>
        <v>2.5</v>
      </c>
      <c r="L287" s="7">
        <f>INDEX(products!$A$1:$G$49,MATCH($D287,products!$A$1:$A$49,0),MATCH(orders!L$1,products!$A$1:$G$1,0))</f>
        <v>36.454999999999998</v>
      </c>
      <c r="M287" s="7">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5">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INDEX(products!$A$1:$G$49,MATCH($D288,products!$A$1:$A$49,0),MATCH(orders!I$1,products!$A$1:$G$1,0))</f>
        <v>Ara</v>
      </c>
      <c r="J288" t="str">
        <f>INDEX(products!$A$1:$G$49,MATCH($D288,products!$A$1:$A$49,0),MATCH(orders!J$1,products!$A$1:$G$1,0))</f>
        <v>M</v>
      </c>
      <c r="K288" s="6">
        <f>INDEX(products!$A$1:$G$49,MATCH($D288,products!$A$1:$A$49,0),MATCH(orders!K$1,products!$A$1:$G$1,0))</f>
        <v>0.2</v>
      </c>
      <c r="L288" s="7">
        <f>INDEX(products!$A$1:$G$49,MATCH($D288,products!$A$1:$A$49,0),MATCH(orders!L$1,products!$A$1:$G$1,0))</f>
        <v>3.375</v>
      </c>
      <c r="M288" s="7">
        <f t="shared" si="12"/>
        <v>13.5</v>
      </c>
      <c r="N288" t="str">
        <f t="shared" si="13"/>
        <v>Arabica</v>
      </c>
      <c r="O288" t="str">
        <f t="shared" si="14"/>
        <v>Medium</v>
      </c>
      <c r="P288" t="str">
        <f>_xlfn.XLOOKUP(Orders[[#This Row],[Customer ID]],customers!$A$1:$A$1001,customers!$I$1:$I$1001,,0)</f>
        <v>Yes</v>
      </c>
    </row>
    <row r="289" spans="1:16" x14ac:dyDescent="0.35">
      <c r="A289" s="2" t="s">
        <v>2112</v>
      </c>
      <c r="B289" s="5">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INDEX(products!$A$1:$G$49,MATCH($D289,products!$A$1:$A$49,0),MATCH(orders!I$1,products!$A$1:$G$1,0))</f>
        <v>Rob</v>
      </c>
      <c r="J289" t="str">
        <f>INDEX(products!$A$1:$G$49,MATCH($D289,products!$A$1:$A$49,0),MATCH(orders!J$1,products!$A$1:$G$1,0))</f>
        <v>L</v>
      </c>
      <c r="K289" s="6">
        <f>INDEX(products!$A$1:$G$49,MATCH($D289,products!$A$1:$A$49,0),MATCH(orders!K$1,products!$A$1:$G$1,0))</f>
        <v>0.2</v>
      </c>
      <c r="L289" s="7">
        <f>INDEX(products!$A$1:$G$49,MATCH($D289,products!$A$1:$A$49,0),MATCH(orders!L$1,products!$A$1:$G$1,0))</f>
        <v>3.5849999999999995</v>
      </c>
      <c r="M289" s="7">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5">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INDEX(products!$A$1:$G$49,MATCH($D290,products!$A$1:$A$49,0),MATCH(orders!I$1,products!$A$1:$G$1,0))</f>
        <v>Exc</v>
      </c>
      <c r="J290" t="str">
        <f>INDEX(products!$A$1:$G$49,MATCH($D290,products!$A$1:$A$49,0),MATCH(orders!J$1,products!$A$1:$G$1,0))</f>
        <v>M</v>
      </c>
      <c r="K290" s="6">
        <f>INDEX(products!$A$1:$G$49,MATCH($D290,products!$A$1:$A$49,0),MATCH(orders!K$1,products!$A$1:$G$1,0))</f>
        <v>0.5</v>
      </c>
      <c r="L290" s="7">
        <f>INDEX(products!$A$1:$G$49,MATCH($D290,products!$A$1:$A$49,0),MATCH(orders!L$1,products!$A$1:$G$1,0))</f>
        <v>8.25</v>
      </c>
      <c r="M290" s="7">
        <f t="shared" si="12"/>
        <v>8.25</v>
      </c>
      <c r="N290" t="str">
        <f t="shared" si="13"/>
        <v>Excelsa</v>
      </c>
      <c r="O290" t="str">
        <f t="shared" si="14"/>
        <v>Medium</v>
      </c>
      <c r="P290" t="str">
        <f>_xlfn.XLOOKUP(Orders[[#This Row],[Customer ID]],customers!$A$1:$A$1001,customers!$I$1:$I$1001,,0)</f>
        <v>Yes</v>
      </c>
    </row>
    <row r="291" spans="1:16" x14ac:dyDescent="0.35">
      <c r="A291" s="2" t="s">
        <v>2123</v>
      </c>
      <c r="B291" s="5">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INDEX(products!$A$1:$G$49,MATCH($D291,products!$A$1:$A$49,0),MATCH(orders!I$1,products!$A$1:$G$1,0))</f>
        <v>Rob</v>
      </c>
      <c r="J291" t="str">
        <f>INDEX(products!$A$1:$G$49,MATCH($D291,products!$A$1:$A$49,0),MATCH(orders!J$1,products!$A$1:$G$1,0))</f>
        <v>D</v>
      </c>
      <c r="K291" s="6">
        <f>INDEX(products!$A$1:$G$49,MATCH($D291,products!$A$1:$A$49,0),MATCH(orders!K$1,products!$A$1:$G$1,0))</f>
        <v>0.2</v>
      </c>
      <c r="L291" s="7">
        <f>INDEX(products!$A$1:$G$49,MATCH($D291,products!$A$1:$A$49,0),MATCH(orders!L$1,products!$A$1:$G$1,0))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5">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INDEX(products!$A$1:$G$49,MATCH($D292,products!$A$1:$A$49,0),MATCH(orders!I$1,products!$A$1:$G$1,0))</f>
        <v>Ara</v>
      </c>
      <c r="J292" t="str">
        <f>INDEX(products!$A$1:$G$49,MATCH($D292,products!$A$1:$A$49,0),MATCH(orders!J$1,products!$A$1:$G$1,0))</f>
        <v>D</v>
      </c>
      <c r="K292" s="6">
        <f>INDEX(products!$A$1:$G$49,MATCH($D292,products!$A$1:$A$49,0),MATCH(orders!K$1,products!$A$1:$G$1,0))</f>
        <v>1</v>
      </c>
      <c r="L292" s="7">
        <f>INDEX(products!$A$1:$G$49,MATCH($D292,products!$A$1:$A$49,0),MATCH(orders!L$1,products!$A$1:$G$1,0))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35">
      <c r="A293" s="2" t="s">
        <v>2133</v>
      </c>
      <c r="B293" s="5">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INDEX(products!$A$1:$G$49,MATCH($D293,products!$A$1:$A$49,0),MATCH(orders!I$1,products!$A$1:$G$1,0))</f>
        <v>Exc</v>
      </c>
      <c r="J293" t="str">
        <f>INDEX(products!$A$1:$G$49,MATCH($D293,products!$A$1:$A$49,0),MATCH(orders!J$1,products!$A$1:$G$1,0))</f>
        <v>M</v>
      </c>
      <c r="K293" s="6">
        <f>INDEX(products!$A$1:$G$49,MATCH($D293,products!$A$1:$A$49,0),MATCH(orders!K$1,products!$A$1:$G$1,0))</f>
        <v>0.5</v>
      </c>
      <c r="L293" s="7">
        <f>INDEX(products!$A$1:$G$49,MATCH($D293,products!$A$1:$A$49,0),MATCH(orders!L$1,products!$A$1:$G$1,0))</f>
        <v>8.25</v>
      </c>
      <c r="M293" s="7">
        <f t="shared" si="12"/>
        <v>16.5</v>
      </c>
      <c r="N293" t="str">
        <f t="shared" si="13"/>
        <v>Excelsa</v>
      </c>
      <c r="O293" t="str">
        <f t="shared" si="14"/>
        <v>Medium</v>
      </c>
      <c r="P293" t="str">
        <f>_xlfn.XLOOKUP(Orders[[#This Row],[Customer ID]],customers!$A$1:$A$1001,customers!$I$1:$I$1001,,0)</f>
        <v>No</v>
      </c>
    </row>
    <row r="294" spans="1:16" x14ac:dyDescent="0.35">
      <c r="A294" s="2" t="s">
        <v>2137</v>
      </c>
      <c r="B294" s="5">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INDEX(products!$A$1:$G$49,MATCH($D294,products!$A$1:$A$49,0),MATCH(orders!I$1,products!$A$1:$G$1,0))</f>
        <v>Ara</v>
      </c>
      <c r="J294" t="str">
        <f>INDEX(products!$A$1:$G$49,MATCH($D294,products!$A$1:$A$49,0),MATCH(orders!J$1,products!$A$1:$G$1,0))</f>
        <v>D</v>
      </c>
      <c r="K294" s="6">
        <f>INDEX(products!$A$1:$G$49,MATCH($D294,products!$A$1:$A$49,0),MATCH(orders!K$1,products!$A$1:$G$1,0))</f>
        <v>0.5</v>
      </c>
      <c r="L294" s="7">
        <f>INDEX(products!$A$1:$G$49,MATCH($D294,products!$A$1:$A$49,0),MATCH(orders!L$1,products!$A$1:$G$1,0))</f>
        <v>5.97</v>
      </c>
      <c r="M294" s="7">
        <f t="shared" si="12"/>
        <v>17.91</v>
      </c>
      <c r="N294" t="str">
        <f t="shared" si="13"/>
        <v>Arabica</v>
      </c>
      <c r="O294" t="str">
        <f t="shared" si="14"/>
        <v>Dark</v>
      </c>
      <c r="P294" t="str">
        <f>_xlfn.XLOOKUP(Orders[[#This Row],[Customer ID]],customers!$A$1:$A$1001,customers!$I$1:$I$1001,,0)</f>
        <v>No</v>
      </c>
    </row>
    <row r="295" spans="1:16" x14ac:dyDescent="0.35">
      <c r="A295" s="2" t="s">
        <v>2142</v>
      </c>
      <c r="B295" s="5">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INDEX(products!$A$1:$G$49,MATCH($D295,products!$A$1:$A$49,0),MATCH(orders!I$1,products!$A$1:$G$1,0))</f>
        <v>Ara</v>
      </c>
      <c r="J295" t="str">
        <f>INDEX(products!$A$1:$G$49,MATCH($D295,products!$A$1:$A$49,0),MATCH(orders!J$1,products!$A$1:$G$1,0))</f>
        <v>D</v>
      </c>
      <c r="K295" s="6">
        <f>INDEX(products!$A$1:$G$49,MATCH($D295,products!$A$1:$A$49,0),MATCH(orders!K$1,products!$A$1:$G$1,0))</f>
        <v>0.5</v>
      </c>
      <c r="L295" s="7">
        <f>INDEX(products!$A$1:$G$49,MATCH($D295,products!$A$1:$A$49,0),MATCH(orders!L$1,products!$A$1:$G$1,0))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5">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INDEX(products!$A$1:$G$49,MATCH($D296,products!$A$1:$A$49,0),MATCH(orders!I$1,products!$A$1:$G$1,0))</f>
        <v>Exc</v>
      </c>
      <c r="J296" t="str">
        <f>INDEX(products!$A$1:$G$49,MATCH($D296,products!$A$1:$A$49,0),MATCH(orders!J$1,products!$A$1:$G$1,0))</f>
        <v>L</v>
      </c>
      <c r="K296" s="6">
        <f>INDEX(products!$A$1:$G$49,MATCH($D296,products!$A$1:$A$49,0),MATCH(orders!K$1,products!$A$1:$G$1,0))</f>
        <v>1</v>
      </c>
      <c r="L296" s="7">
        <f>INDEX(products!$A$1:$G$49,MATCH($D296,products!$A$1:$A$49,0),MATCH(orders!L$1,products!$A$1:$G$1,0))</f>
        <v>14.85</v>
      </c>
      <c r="M296" s="7">
        <f t="shared" si="12"/>
        <v>44.55</v>
      </c>
      <c r="N296" t="str">
        <f t="shared" si="13"/>
        <v>Excelsa</v>
      </c>
      <c r="O296" t="str">
        <f t="shared" si="14"/>
        <v>Light</v>
      </c>
      <c r="P296" t="str">
        <f>_xlfn.XLOOKUP(Orders[[#This Row],[Customer ID]],customers!$A$1:$A$1001,customers!$I$1:$I$1001,,0)</f>
        <v>No</v>
      </c>
    </row>
    <row r="297" spans="1:16" x14ac:dyDescent="0.35">
      <c r="A297" s="2" t="s">
        <v>2153</v>
      </c>
      <c r="B297" s="5">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INDEX(products!$A$1:$G$49,MATCH($D297,products!$A$1:$A$49,0),MATCH(orders!I$1,products!$A$1:$G$1,0))</f>
        <v>Exc</v>
      </c>
      <c r="J297" t="str">
        <f>INDEX(products!$A$1:$G$49,MATCH($D297,products!$A$1:$A$49,0),MATCH(orders!J$1,products!$A$1:$G$1,0))</f>
        <v>M</v>
      </c>
      <c r="K297" s="6">
        <f>INDEX(products!$A$1:$G$49,MATCH($D297,products!$A$1:$A$49,0),MATCH(orders!K$1,products!$A$1:$G$1,0))</f>
        <v>1</v>
      </c>
      <c r="L297" s="7">
        <f>INDEX(products!$A$1:$G$49,MATCH($D297,products!$A$1:$A$49,0),MATCH(orders!L$1,products!$A$1:$G$1,0))</f>
        <v>13.75</v>
      </c>
      <c r="M297" s="7">
        <f t="shared" si="12"/>
        <v>27.5</v>
      </c>
      <c r="N297" t="str">
        <f t="shared" si="13"/>
        <v>Excelsa</v>
      </c>
      <c r="O297" t="str">
        <f t="shared" si="14"/>
        <v>Medium</v>
      </c>
      <c r="P297" t="str">
        <f>_xlfn.XLOOKUP(Orders[[#This Row],[Customer ID]],customers!$A$1:$A$1001,customers!$I$1:$I$1001,,0)</f>
        <v>No</v>
      </c>
    </row>
    <row r="298" spans="1:16" x14ac:dyDescent="0.35">
      <c r="A298" s="2" t="s">
        <v>2157</v>
      </c>
      <c r="B298" s="5">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INDEX(products!$A$1:$G$49,MATCH($D298,products!$A$1:$A$49,0),MATCH(orders!I$1,products!$A$1:$G$1,0))</f>
        <v>Rob</v>
      </c>
      <c r="J298" t="str">
        <f>INDEX(products!$A$1:$G$49,MATCH($D298,products!$A$1:$A$49,0),MATCH(orders!J$1,products!$A$1:$G$1,0))</f>
        <v>M</v>
      </c>
      <c r="K298" s="6">
        <f>INDEX(products!$A$1:$G$49,MATCH($D298,products!$A$1:$A$49,0),MATCH(orders!K$1,products!$A$1:$G$1,0))</f>
        <v>0.5</v>
      </c>
      <c r="L298" s="7">
        <f>INDEX(products!$A$1:$G$49,MATCH($D298,products!$A$1:$A$49,0),MATCH(orders!L$1,products!$A$1:$G$1,0))</f>
        <v>5.97</v>
      </c>
      <c r="M298" s="7">
        <f t="shared" si="12"/>
        <v>35.82</v>
      </c>
      <c r="N298" t="str">
        <f t="shared" si="13"/>
        <v>Robusta</v>
      </c>
      <c r="O298" t="str">
        <f t="shared" si="14"/>
        <v>Medium</v>
      </c>
      <c r="P298" t="str">
        <f>_xlfn.XLOOKUP(Orders[[#This Row],[Customer ID]],customers!$A$1:$A$1001,customers!$I$1:$I$1001,,0)</f>
        <v>Yes</v>
      </c>
    </row>
    <row r="299" spans="1:16" x14ac:dyDescent="0.35">
      <c r="A299" s="2" t="s">
        <v>2163</v>
      </c>
      <c r="B299" s="5">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INDEX(products!$A$1:$G$49,MATCH($D299,products!$A$1:$A$49,0),MATCH(orders!I$1,products!$A$1:$G$1,0))</f>
        <v>Rob</v>
      </c>
      <c r="J299" t="str">
        <f>INDEX(products!$A$1:$G$49,MATCH($D299,products!$A$1:$A$49,0),MATCH(orders!J$1,products!$A$1:$G$1,0))</f>
        <v>D</v>
      </c>
      <c r="K299" s="6">
        <f>INDEX(products!$A$1:$G$49,MATCH($D299,products!$A$1:$A$49,0),MATCH(orders!K$1,products!$A$1:$G$1,0))</f>
        <v>0.5</v>
      </c>
      <c r="L299" s="7">
        <f>INDEX(products!$A$1:$G$49,MATCH($D299,products!$A$1:$A$49,0),MATCH(orders!L$1,products!$A$1:$G$1,0))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35">
      <c r="A300" s="2" t="s">
        <v>2169</v>
      </c>
      <c r="B300" s="5">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INDEX(products!$A$1:$G$49,MATCH($D300,products!$A$1:$A$49,0),MATCH(orders!I$1,products!$A$1:$G$1,0))</f>
        <v>Exc</v>
      </c>
      <c r="J300" t="str">
        <f>INDEX(products!$A$1:$G$49,MATCH($D300,products!$A$1:$A$49,0),MATCH(orders!J$1,products!$A$1:$G$1,0))</f>
        <v>L</v>
      </c>
      <c r="K300" s="6">
        <f>INDEX(products!$A$1:$G$49,MATCH($D300,products!$A$1:$A$49,0),MATCH(orders!K$1,products!$A$1:$G$1,0))</f>
        <v>0.2</v>
      </c>
      <c r="L300" s="7">
        <f>INDEX(products!$A$1:$G$49,MATCH($D300,products!$A$1:$A$49,0),MATCH(orders!L$1,products!$A$1:$G$1,0))</f>
        <v>4.4550000000000001</v>
      </c>
      <c r="M300" s="7">
        <f t="shared" si="12"/>
        <v>26.73</v>
      </c>
      <c r="N300" t="str">
        <f t="shared" si="13"/>
        <v>Excelsa</v>
      </c>
      <c r="O300" t="str">
        <f t="shared" si="14"/>
        <v>Light</v>
      </c>
      <c r="P300" t="str">
        <f>_xlfn.XLOOKUP(Orders[[#This Row],[Customer ID]],customers!$A$1:$A$1001,customers!$I$1:$I$1001,,0)</f>
        <v>Yes</v>
      </c>
    </row>
    <row r="301" spans="1:16" x14ac:dyDescent="0.35">
      <c r="A301" s="2" t="s">
        <v>2175</v>
      </c>
      <c r="B301" s="5">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INDEX(products!$A$1:$G$49,MATCH($D301,products!$A$1:$A$49,0),MATCH(orders!I$1,products!$A$1:$G$1,0))</f>
        <v>Exc</v>
      </c>
      <c r="J301" t="str">
        <f>INDEX(products!$A$1:$G$49,MATCH($D301,products!$A$1:$A$49,0),MATCH(orders!J$1,products!$A$1:$G$1,0))</f>
        <v>L</v>
      </c>
      <c r="K301" s="6">
        <f>INDEX(products!$A$1:$G$49,MATCH($D301,products!$A$1:$A$49,0),MATCH(orders!K$1,products!$A$1:$G$1,0))</f>
        <v>2.5</v>
      </c>
      <c r="L301" s="7">
        <f>INDEX(products!$A$1:$G$49,MATCH($D301,products!$A$1:$A$49,0),MATCH(orders!L$1,products!$A$1:$G$1,0))</f>
        <v>34.154999999999994</v>
      </c>
      <c r="M301" s="7">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5">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INDEX(products!$A$1:$G$49,MATCH($D302,products!$A$1:$A$49,0),MATCH(orders!I$1,products!$A$1:$G$1,0))</f>
        <v>Ara</v>
      </c>
      <c r="J302" t="str">
        <f>INDEX(products!$A$1:$G$49,MATCH($D302,products!$A$1:$A$49,0),MATCH(orders!J$1,products!$A$1:$G$1,0))</f>
        <v>L</v>
      </c>
      <c r="K302" s="6">
        <f>INDEX(products!$A$1:$G$49,MATCH($D302,products!$A$1:$A$49,0),MATCH(orders!K$1,products!$A$1:$G$1,0))</f>
        <v>1</v>
      </c>
      <c r="L302" s="7">
        <f>INDEX(products!$A$1:$G$49,MATCH($D302,products!$A$1:$A$49,0),MATCH(orders!L$1,products!$A$1:$G$1,0))</f>
        <v>12.95</v>
      </c>
      <c r="M302" s="7">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5">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INDEX(products!$A$1:$G$49,MATCH($D303,products!$A$1:$A$49,0),MATCH(orders!I$1,products!$A$1:$G$1,0))</f>
        <v>Lib</v>
      </c>
      <c r="J303" t="str">
        <f>INDEX(products!$A$1:$G$49,MATCH($D303,products!$A$1:$A$49,0),MATCH(orders!J$1,products!$A$1:$G$1,0))</f>
        <v>D</v>
      </c>
      <c r="K303" s="6">
        <f>INDEX(products!$A$1:$G$49,MATCH($D303,products!$A$1:$A$49,0),MATCH(orders!K$1,products!$A$1:$G$1,0))</f>
        <v>0.2</v>
      </c>
      <c r="L303" s="7">
        <f>INDEX(products!$A$1:$G$49,MATCH($D303,products!$A$1:$A$49,0),MATCH(orders!L$1,products!$A$1:$G$1,0))</f>
        <v>3.8849999999999998</v>
      </c>
      <c r="M303" s="7">
        <f t="shared" si="12"/>
        <v>15.54</v>
      </c>
      <c r="N303" t="str">
        <f t="shared" si="13"/>
        <v>Liberica</v>
      </c>
      <c r="O303" t="str">
        <f t="shared" si="14"/>
        <v>Dark</v>
      </c>
      <c r="P303" t="str">
        <f>_xlfn.XLOOKUP(Orders[[#This Row],[Customer ID]],customers!$A$1:$A$1001,customers!$I$1:$I$1001,,0)</f>
        <v>Yes</v>
      </c>
    </row>
    <row r="304" spans="1:16" x14ac:dyDescent="0.35">
      <c r="A304" s="2" t="s">
        <v>2193</v>
      </c>
      <c r="B304" s="5">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INDEX(products!$A$1:$G$49,MATCH($D304,products!$A$1:$A$49,0),MATCH(orders!I$1,products!$A$1:$G$1,0))</f>
        <v>Ara</v>
      </c>
      <c r="J304" t="str">
        <f>INDEX(products!$A$1:$G$49,MATCH($D304,products!$A$1:$A$49,0),MATCH(orders!J$1,products!$A$1:$G$1,0))</f>
        <v>M</v>
      </c>
      <c r="K304" s="6">
        <f>INDEX(products!$A$1:$G$49,MATCH($D304,products!$A$1:$A$49,0),MATCH(orders!K$1,products!$A$1:$G$1,0))</f>
        <v>0.5</v>
      </c>
      <c r="L304" s="7">
        <f>INDEX(products!$A$1:$G$49,MATCH($D304,products!$A$1:$A$49,0),MATCH(orders!L$1,products!$A$1:$G$1,0))</f>
        <v>6.75</v>
      </c>
      <c r="M304" s="7">
        <f t="shared" si="12"/>
        <v>6.75</v>
      </c>
      <c r="N304" t="str">
        <f t="shared" si="13"/>
        <v>Arabica</v>
      </c>
      <c r="O304" t="str">
        <f t="shared" si="14"/>
        <v>Medium</v>
      </c>
      <c r="P304" t="str">
        <f>_xlfn.XLOOKUP(Orders[[#This Row],[Customer ID]],customers!$A$1:$A$1001,customers!$I$1:$I$1001,,0)</f>
        <v>No</v>
      </c>
    </row>
    <row r="305" spans="1:16" x14ac:dyDescent="0.35">
      <c r="A305" s="2" t="s">
        <v>2199</v>
      </c>
      <c r="B305" s="5">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INDEX(products!$A$1:$G$49,MATCH($D305,products!$A$1:$A$49,0),MATCH(orders!I$1,products!$A$1:$G$1,0))</f>
        <v>Exc</v>
      </c>
      <c r="J305" t="str">
        <f>INDEX(products!$A$1:$G$49,MATCH($D305,products!$A$1:$A$49,0),MATCH(orders!J$1,products!$A$1:$G$1,0))</f>
        <v>D</v>
      </c>
      <c r="K305" s="6">
        <f>INDEX(products!$A$1:$G$49,MATCH($D305,products!$A$1:$A$49,0),MATCH(orders!K$1,products!$A$1:$G$1,0))</f>
        <v>2.5</v>
      </c>
      <c r="L305" s="7">
        <f>INDEX(products!$A$1:$G$49,MATCH($D305,products!$A$1:$A$49,0),MATCH(orders!L$1,products!$A$1:$G$1,0))</f>
        <v>27.945</v>
      </c>
      <c r="M305" s="7">
        <f t="shared" si="12"/>
        <v>111.78</v>
      </c>
      <c r="N305" t="str">
        <f t="shared" si="13"/>
        <v>Excelsa</v>
      </c>
      <c r="O305" t="str">
        <f t="shared" si="14"/>
        <v>Dark</v>
      </c>
      <c r="P305" t="str">
        <f>_xlfn.XLOOKUP(Orders[[#This Row],[Customer ID]],customers!$A$1:$A$1001,customers!$I$1:$I$1001,,0)</f>
        <v>Yes</v>
      </c>
    </row>
    <row r="306" spans="1:16" x14ac:dyDescent="0.35">
      <c r="A306" s="2" t="s">
        <v>2204</v>
      </c>
      <c r="B306" s="5">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INDEX(products!$A$1:$G$49,MATCH($D306,products!$A$1:$A$49,0),MATCH(orders!I$1,products!$A$1:$G$1,0))</f>
        <v>Ara</v>
      </c>
      <c r="J306" t="str">
        <f>INDEX(products!$A$1:$G$49,MATCH($D306,products!$A$1:$A$49,0),MATCH(orders!J$1,products!$A$1:$G$1,0))</f>
        <v>L</v>
      </c>
      <c r="K306" s="6">
        <f>INDEX(products!$A$1:$G$49,MATCH($D306,products!$A$1:$A$49,0),MATCH(orders!K$1,products!$A$1:$G$1,0))</f>
        <v>0.2</v>
      </c>
      <c r="L306" s="7">
        <f>INDEX(products!$A$1:$G$49,MATCH($D306,products!$A$1:$A$49,0),MATCH(orders!L$1,products!$A$1:$G$1,0))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5">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INDEX(products!$A$1:$G$49,MATCH($D307,products!$A$1:$A$49,0),MATCH(orders!I$1,products!$A$1:$G$1,0))</f>
        <v>Lib</v>
      </c>
      <c r="J307" t="str">
        <f>INDEX(products!$A$1:$G$49,MATCH($D307,products!$A$1:$A$49,0),MATCH(orders!J$1,products!$A$1:$G$1,0))</f>
        <v>M</v>
      </c>
      <c r="K307" s="6">
        <f>INDEX(products!$A$1:$G$49,MATCH($D307,products!$A$1:$A$49,0),MATCH(orders!K$1,products!$A$1:$G$1,0))</f>
        <v>0.2</v>
      </c>
      <c r="L307" s="7">
        <f>INDEX(products!$A$1:$G$49,MATCH($D307,products!$A$1:$A$49,0),MATCH(orders!L$1,products!$A$1:$G$1,0))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5">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INDEX(products!$A$1:$G$49,MATCH($D308,products!$A$1:$A$49,0),MATCH(orders!I$1,products!$A$1:$G$1,0))</f>
        <v>Rob</v>
      </c>
      <c r="J308" t="str">
        <f>INDEX(products!$A$1:$G$49,MATCH($D308,products!$A$1:$A$49,0),MATCH(orders!J$1,products!$A$1:$G$1,0))</f>
        <v>M</v>
      </c>
      <c r="K308" s="6">
        <f>INDEX(products!$A$1:$G$49,MATCH($D308,products!$A$1:$A$49,0),MATCH(orders!K$1,products!$A$1:$G$1,0))</f>
        <v>0.2</v>
      </c>
      <c r="L308" s="7">
        <f>INDEX(products!$A$1:$G$49,MATCH($D308,products!$A$1:$A$49,0),MATCH(orders!L$1,products!$A$1:$G$1,0))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5">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INDEX(products!$A$1:$G$49,MATCH($D309,products!$A$1:$A$49,0),MATCH(orders!I$1,products!$A$1:$G$1,0))</f>
        <v>Ara</v>
      </c>
      <c r="J309" t="str">
        <f>INDEX(products!$A$1:$G$49,MATCH($D309,products!$A$1:$A$49,0),MATCH(orders!J$1,products!$A$1:$G$1,0))</f>
        <v>M</v>
      </c>
      <c r="K309" s="6">
        <f>INDEX(products!$A$1:$G$49,MATCH($D309,products!$A$1:$A$49,0),MATCH(orders!K$1,products!$A$1:$G$1,0))</f>
        <v>1</v>
      </c>
      <c r="L309" s="7">
        <f>INDEX(products!$A$1:$G$49,MATCH($D309,products!$A$1:$A$49,0),MATCH(orders!L$1,products!$A$1:$G$1,0))</f>
        <v>11.25</v>
      </c>
      <c r="M309" s="7">
        <f t="shared" si="12"/>
        <v>33.75</v>
      </c>
      <c r="N309" t="str">
        <f t="shared" si="13"/>
        <v>Arabica</v>
      </c>
      <c r="O309" t="str">
        <f t="shared" si="14"/>
        <v>Medium</v>
      </c>
      <c r="P309" t="str">
        <f>_xlfn.XLOOKUP(Orders[[#This Row],[Customer ID]],customers!$A$1:$A$1001,customers!$I$1:$I$1001,,0)</f>
        <v>Yes</v>
      </c>
    </row>
    <row r="310" spans="1:16" x14ac:dyDescent="0.35">
      <c r="A310" s="2" t="s">
        <v>2227</v>
      </c>
      <c r="B310" s="5">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INDEX(products!$A$1:$G$49,MATCH($D310,products!$A$1:$A$49,0),MATCH(orders!I$1,products!$A$1:$G$1,0))</f>
        <v>Ara</v>
      </c>
      <c r="J310" t="str">
        <f>INDEX(products!$A$1:$G$49,MATCH($D310,products!$A$1:$A$49,0),MATCH(orders!J$1,products!$A$1:$G$1,0))</f>
        <v>M</v>
      </c>
      <c r="K310" s="6">
        <f>INDEX(products!$A$1:$G$49,MATCH($D310,products!$A$1:$A$49,0),MATCH(orders!K$1,products!$A$1:$G$1,0))</f>
        <v>1</v>
      </c>
      <c r="L310" s="7">
        <f>INDEX(products!$A$1:$G$49,MATCH($D310,products!$A$1:$A$49,0),MATCH(orders!L$1,products!$A$1:$G$1,0))</f>
        <v>11.25</v>
      </c>
      <c r="M310" s="7">
        <f t="shared" si="12"/>
        <v>33.75</v>
      </c>
      <c r="N310" t="str">
        <f t="shared" si="13"/>
        <v>Arabica</v>
      </c>
      <c r="O310" t="str">
        <f t="shared" si="14"/>
        <v>Medium</v>
      </c>
      <c r="P310" t="str">
        <f>_xlfn.XLOOKUP(Orders[[#This Row],[Customer ID]],customers!$A$1:$A$1001,customers!$I$1:$I$1001,,0)</f>
        <v>No</v>
      </c>
    </row>
    <row r="311" spans="1:16" x14ac:dyDescent="0.35">
      <c r="A311" s="2" t="s">
        <v>2232</v>
      </c>
      <c r="B311" s="5">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INDEX(products!$A$1:$G$49,MATCH($D311,products!$A$1:$A$49,0),MATCH(orders!I$1,products!$A$1:$G$1,0))</f>
        <v>Lib</v>
      </c>
      <c r="J311" t="str">
        <f>INDEX(products!$A$1:$G$49,MATCH($D311,products!$A$1:$A$49,0),MATCH(orders!J$1,products!$A$1:$G$1,0))</f>
        <v>M</v>
      </c>
      <c r="K311" s="6">
        <f>INDEX(products!$A$1:$G$49,MATCH($D311,products!$A$1:$A$49,0),MATCH(orders!K$1,products!$A$1:$G$1,0))</f>
        <v>0.2</v>
      </c>
      <c r="L311" s="7">
        <f>INDEX(products!$A$1:$G$49,MATCH($D311,products!$A$1:$A$49,0),MATCH(orders!L$1,products!$A$1:$G$1,0))</f>
        <v>4.3650000000000002</v>
      </c>
      <c r="M311" s="7">
        <f t="shared" si="12"/>
        <v>26.19</v>
      </c>
      <c r="N311" t="str">
        <f t="shared" si="13"/>
        <v>Liberica</v>
      </c>
      <c r="O311" t="str">
        <f t="shared" si="14"/>
        <v>Medium</v>
      </c>
      <c r="P311" t="str">
        <f>_xlfn.XLOOKUP(Orders[[#This Row],[Customer ID]],customers!$A$1:$A$1001,customers!$I$1:$I$1001,,0)</f>
        <v>Yes</v>
      </c>
    </row>
    <row r="312" spans="1:16" x14ac:dyDescent="0.35">
      <c r="A312" s="2" t="s">
        <v>2238</v>
      </c>
      <c r="B312" s="5">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INDEX(products!$A$1:$G$49,MATCH($D312,products!$A$1:$A$49,0),MATCH(orders!I$1,products!$A$1:$G$1,0))</f>
        <v>Exc</v>
      </c>
      <c r="J312" t="str">
        <f>INDEX(products!$A$1:$G$49,MATCH($D312,products!$A$1:$A$49,0),MATCH(orders!J$1,products!$A$1:$G$1,0))</f>
        <v>L</v>
      </c>
      <c r="K312" s="6">
        <f>INDEX(products!$A$1:$G$49,MATCH($D312,products!$A$1:$A$49,0),MATCH(orders!K$1,products!$A$1:$G$1,0))</f>
        <v>1</v>
      </c>
      <c r="L312" s="7">
        <f>INDEX(products!$A$1:$G$49,MATCH($D312,products!$A$1:$A$49,0),MATCH(orders!L$1,products!$A$1:$G$1,0))</f>
        <v>14.85</v>
      </c>
      <c r="M312" s="7">
        <f t="shared" si="12"/>
        <v>14.85</v>
      </c>
      <c r="N312" t="str">
        <f t="shared" si="13"/>
        <v>Excelsa</v>
      </c>
      <c r="O312" t="str">
        <f t="shared" si="14"/>
        <v>Light</v>
      </c>
      <c r="P312" t="str">
        <f>_xlfn.XLOOKUP(Orders[[#This Row],[Customer ID]],customers!$A$1:$A$1001,customers!$I$1:$I$1001,,0)</f>
        <v>No</v>
      </c>
    </row>
    <row r="313" spans="1:16" x14ac:dyDescent="0.35">
      <c r="A313" s="2" t="s">
        <v>2244</v>
      </c>
      <c r="B313" s="5">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INDEX(products!$A$1:$G$49,MATCH($D313,products!$A$1:$A$49,0),MATCH(orders!I$1,products!$A$1:$G$1,0))</f>
        <v>Exc</v>
      </c>
      <c r="J313" t="str">
        <f>INDEX(products!$A$1:$G$49,MATCH($D313,products!$A$1:$A$49,0),MATCH(orders!J$1,products!$A$1:$G$1,0))</f>
        <v>M</v>
      </c>
      <c r="K313" s="6">
        <f>INDEX(products!$A$1:$G$49,MATCH($D313,products!$A$1:$A$49,0),MATCH(orders!K$1,products!$A$1:$G$1,0))</f>
        <v>2.5</v>
      </c>
      <c r="L313" s="7">
        <f>INDEX(products!$A$1:$G$49,MATCH($D313,products!$A$1:$A$49,0),MATCH(orders!L$1,products!$A$1:$G$1,0))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5">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INDEX(products!$A$1:$G$49,MATCH($D314,products!$A$1:$A$49,0),MATCH(orders!I$1,products!$A$1:$G$1,0))</f>
        <v>Rob</v>
      </c>
      <c r="J314" t="str">
        <f>INDEX(products!$A$1:$G$49,MATCH($D314,products!$A$1:$A$49,0),MATCH(orders!J$1,products!$A$1:$G$1,0))</f>
        <v>M</v>
      </c>
      <c r="K314" s="6">
        <f>INDEX(products!$A$1:$G$49,MATCH($D314,products!$A$1:$A$49,0),MATCH(orders!K$1,products!$A$1:$G$1,0))</f>
        <v>0.5</v>
      </c>
      <c r="L314" s="7">
        <f>INDEX(products!$A$1:$G$49,MATCH($D314,products!$A$1:$A$49,0),MATCH(orders!L$1,products!$A$1:$G$1,0))</f>
        <v>5.97</v>
      </c>
      <c r="M314" s="7">
        <f t="shared" si="12"/>
        <v>5.97</v>
      </c>
      <c r="N314" t="str">
        <f t="shared" si="13"/>
        <v>Robusta</v>
      </c>
      <c r="O314" t="str">
        <f t="shared" si="14"/>
        <v>Medium</v>
      </c>
      <c r="P314" t="str">
        <f>_xlfn.XLOOKUP(Orders[[#This Row],[Customer ID]],customers!$A$1:$A$1001,customers!$I$1:$I$1001,,0)</f>
        <v>Yes</v>
      </c>
    </row>
    <row r="315" spans="1:16" x14ac:dyDescent="0.35">
      <c r="A315" s="2" t="s">
        <v>2256</v>
      </c>
      <c r="B315" s="5">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INDEX(products!$A$1:$G$49,MATCH($D315,products!$A$1:$A$49,0),MATCH(orders!I$1,products!$A$1:$G$1,0))</f>
        <v>Rob</v>
      </c>
      <c r="J315" t="str">
        <f>INDEX(products!$A$1:$G$49,MATCH($D315,products!$A$1:$A$49,0),MATCH(orders!J$1,products!$A$1:$G$1,0))</f>
        <v>M</v>
      </c>
      <c r="K315" s="6">
        <f>INDEX(products!$A$1:$G$49,MATCH($D315,products!$A$1:$A$49,0),MATCH(orders!K$1,products!$A$1:$G$1,0))</f>
        <v>1</v>
      </c>
      <c r="L315" s="7">
        <f>INDEX(products!$A$1:$G$49,MATCH($D315,products!$A$1:$A$49,0),MATCH(orders!L$1,products!$A$1:$G$1,0))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5">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INDEX(products!$A$1:$G$49,MATCH($D316,products!$A$1:$A$49,0),MATCH(orders!I$1,products!$A$1:$G$1,0))</f>
        <v>Rob</v>
      </c>
      <c r="J316" t="str">
        <f>INDEX(products!$A$1:$G$49,MATCH($D316,products!$A$1:$A$49,0),MATCH(orders!J$1,products!$A$1:$G$1,0))</f>
        <v>D</v>
      </c>
      <c r="K316" s="6">
        <f>INDEX(products!$A$1:$G$49,MATCH($D316,products!$A$1:$A$49,0),MATCH(orders!K$1,products!$A$1:$G$1,0))</f>
        <v>1</v>
      </c>
      <c r="L316" s="7">
        <f>INDEX(products!$A$1:$G$49,MATCH($D316,products!$A$1:$A$49,0),MATCH(orders!L$1,products!$A$1:$G$1,0))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35">
      <c r="A317" s="2" t="s">
        <v>2267</v>
      </c>
      <c r="B317" s="5">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INDEX(products!$A$1:$G$49,MATCH($D317,products!$A$1:$A$49,0),MATCH(orders!I$1,products!$A$1:$G$1,0))</f>
        <v>Exc</v>
      </c>
      <c r="J317" t="str">
        <f>INDEX(products!$A$1:$G$49,MATCH($D317,products!$A$1:$A$49,0),MATCH(orders!J$1,products!$A$1:$G$1,0))</f>
        <v>L</v>
      </c>
      <c r="K317" s="6">
        <f>INDEX(products!$A$1:$G$49,MATCH($D317,products!$A$1:$A$49,0),MATCH(orders!K$1,products!$A$1:$G$1,0))</f>
        <v>2.5</v>
      </c>
      <c r="L317" s="7">
        <f>INDEX(products!$A$1:$G$49,MATCH($D317,products!$A$1:$A$49,0),MATCH(orders!L$1,products!$A$1:$G$1,0))</f>
        <v>34.154999999999994</v>
      </c>
      <c r="M317" s="7">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5">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INDEX(products!$A$1:$G$49,MATCH($D318,products!$A$1:$A$49,0),MATCH(orders!I$1,products!$A$1:$G$1,0))</f>
        <v>Exc</v>
      </c>
      <c r="J318" t="str">
        <f>INDEX(products!$A$1:$G$49,MATCH($D318,products!$A$1:$A$49,0),MATCH(orders!J$1,products!$A$1:$G$1,0))</f>
        <v>L</v>
      </c>
      <c r="K318" s="6">
        <f>INDEX(products!$A$1:$G$49,MATCH($D318,products!$A$1:$A$49,0),MATCH(orders!K$1,products!$A$1:$G$1,0))</f>
        <v>2.5</v>
      </c>
      <c r="L318" s="7">
        <f>INDEX(products!$A$1:$G$49,MATCH($D318,products!$A$1:$A$49,0),MATCH(orders!L$1,products!$A$1:$G$1,0))</f>
        <v>34.154999999999994</v>
      </c>
      <c r="M318" s="7">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5">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INDEX(products!$A$1:$G$49,MATCH($D319,products!$A$1:$A$49,0),MATCH(orders!I$1,products!$A$1:$G$1,0))</f>
        <v>Exc</v>
      </c>
      <c r="J319" t="str">
        <f>INDEX(products!$A$1:$G$49,MATCH($D319,products!$A$1:$A$49,0),MATCH(orders!J$1,products!$A$1:$G$1,0))</f>
        <v>D</v>
      </c>
      <c r="K319" s="6">
        <f>INDEX(products!$A$1:$G$49,MATCH($D319,products!$A$1:$A$49,0),MATCH(orders!K$1,products!$A$1:$G$1,0))</f>
        <v>0.5</v>
      </c>
      <c r="L319" s="7">
        <f>INDEX(products!$A$1:$G$49,MATCH($D319,products!$A$1:$A$49,0),MATCH(orders!L$1,products!$A$1:$G$1,0))</f>
        <v>7.29</v>
      </c>
      <c r="M319" s="7">
        <f t="shared" si="12"/>
        <v>21.87</v>
      </c>
      <c r="N319" t="str">
        <f t="shared" si="13"/>
        <v>Excelsa</v>
      </c>
      <c r="O319" t="str">
        <f t="shared" si="14"/>
        <v>Dark</v>
      </c>
      <c r="P319" t="str">
        <f>_xlfn.XLOOKUP(Orders[[#This Row],[Customer ID]],customers!$A$1:$A$1001,customers!$I$1:$I$1001,,0)</f>
        <v>No</v>
      </c>
    </row>
    <row r="320" spans="1:16" x14ac:dyDescent="0.35">
      <c r="A320" s="2" t="s">
        <v>2285</v>
      </c>
      <c r="B320" s="5">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INDEX(products!$A$1:$G$49,MATCH($D320,products!$A$1:$A$49,0),MATCH(orders!I$1,products!$A$1:$G$1,0))</f>
        <v>Ara</v>
      </c>
      <c r="J320" t="str">
        <f>INDEX(products!$A$1:$G$49,MATCH($D320,products!$A$1:$A$49,0),MATCH(orders!J$1,products!$A$1:$G$1,0))</f>
        <v>M</v>
      </c>
      <c r="K320" s="6">
        <f>INDEX(products!$A$1:$G$49,MATCH($D320,products!$A$1:$A$49,0),MATCH(orders!K$1,products!$A$1:$G$1,0))</f>
        <v>2.5</v>
      </c>
      <c r="L320" s="7">
        <f>INDEX(products!$A$1:$G$49,MATCH($D320,products!$A$1:$A$49,0),MATCH(orders!L$1,products!$A$1:$G$1,0))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5">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INDEX(products!$A$1:$G$49,MATCH($D321,products!$A$1:$A$49,0),MATCH(orders!I$1,products!$A$1:$G$1,0))</f>
        <v>Exc</v>
      </c>
      <c r="J321" t="str">
        <f>INDEX(products!$A$1:$G$49,MATCH($D321,products!$A$1:$A$49,0),MATCH(orders!J$1,products!$A$1:$G$1,0))</f>
        <v>M</v>
      </c>
      <c r="K321" s="6">
        <f>INDEX(products!$A$1:$G$49,MATCH($D321,products!$A$1:$A$49,0),MATCH(orders!K$1,products!$A$1:$G$1,0))</f>
        <v>0.2</v>
      </c>
      <c r="L321" s="7">
        <f>INDEX(products!$A$1:$G$49,MATCH($D321,products!$A$1:$A$49,0),MATCH(orders!L$1,products!$A$1:$G$1,0))</f>
        <v>4.125</v>
      </c>
      <c r="M321" s="7">
        <f t="shared" si="12"/>
        <v>8.25</v>
      </c>
      <c r="N321" t="str">
        <f t="shared" si="13"/>
        <v>Excelsa</v>
      </c>
      <c r="O321" t="str">
        <f t="shared" si="14"/>
        <v>Medium</v>
      </c>
      <c r="P321" t="str">
        <f>_xlfn.XLOOKUP(Orders[[#This Row],[Customer ID]],customers!$A$1:$A$1001,customers!$I$1:$I$1001,,0)</f>
        <v>Yes</v>
      </c>
    </row>
    <row r="322" spans="1:16" x14ac:dyDescent="0.35">
      <c r="A322" s="2" t="s">
        <v>2291</v>
      </c>
      <c r="B322" s="5">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INDEX(products!$A$1:$G$49,MATCH($D322,products!$A$1:$A$49,0),MATCH(orders!I$1,products!$A$1:$G$1,0))</f>
        <v>Ara</v>
      </c>
      <c r="J322" t="str">
        <f>INDEX(products!$A$1:$G$49,MATCH($D322,products!$A$1:$A$49,0),MATCH(orders!J$1,products!$A$1:$G$1,0))</f>
        <v>L</v>
      </c>
      <c r="K322" s="6">
        <f>INDEX(products!$A$1:$G$49,MATCH($D322,products!$A$1:$A$49,0),MATCH(orders!K$1,products!$A$1:$G$1,0))</f>
        <v>0.2</v>
      </c>
      <c r="L322" s="7">
        <f>INDEX(products!$A$1:$G$49,MATCH($D322,products!$A$1:$A$49,0),MATCH(orders!L$1,products!$A$1:$G$1,0))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5">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INDEX(products!$A$1:$G$49,MATCH($D323,products!$A$1:$A$49,0),MATCH(orders!I$1,products!$A$1:$G$1,0))</f>
        <v>Ara</v>
      </c>
      <c r="J323" t="str">
        <f>INDEX(products!$A$1:$G$49,MATCH($D323,products!$A$1:$A$49,0),MATCH(orders!J$1,products!$A$1:$G$1,0))</f>
        <v>M</v>
      </c>
      <c r="K323" s="6">
        <f>INDEX(products!$A$1:$G$49,MATCH($D323,products!$A$1:$A$49,0),MATCH(orders!K$1,products!$A$1:$G$1,0))</f>
        <v>0.2</v>
      </c>
      <c r="L323" s="7">
        <f>INDEX(products!$A$1:$G$49,MATCH($D323,products!$A$1:$A$49,0),MATCH(orders!L$1,products!$A$1:$G$1,0))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5">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INDEX(products!$A$1:$G$49,MATCH($D324,products!$A$1:$A$49,0),MATCH(orders!I$1,products!$A$1:$G$1,0))</f>
        <v>Lib</v>
      </c>
      <c r="J324" t="str">
        <f>INDEX(products!$A$1:$G$49,MATCH($D324,products!$A$1:$A$49,0),MATCH(orders!J$1,products!$A$1:$G$1,0))</f>
        <v>D</v>
      </c>
      <c r="K324" s="6">
        <f>INDEX(products!$A$1:$G$49,MATCH($D324,products!$A$1:$A$49,0),MATCH(orders!K$1,products!$A$1:$G$1,0))</f>
        <v>0.5</v>
      </c>
      <c r="L324" s="7">
        <f>INDEX(products!$A$1:$G$49,MATCH($D324,products!$A$1:$A$49,0),MATCH(orders!L$1,products!$A$1:$G$1,0))</f>
        <v>7.77</v>
      </c>
      <c r="M324" s="7">
        <f t="shared" si="15"/>
        <v>23.31</v>
      </c>
      <c r="N324" t="str">
        <f t="shared" si="16"/>
        <v>Liberica</v>
      </c>
      <c r="O324" t="str">
        <f t="shared" si="17"/>
        <v>Dark</v>
      </c>
      <c r="P324" t="str">
        <f>_xlfn.XLOOKUP(Orders[[#This Row],[Customer ID]],customers!$A$1:$A$1001,customers!$I$1:$I$1001,,0)</f>
        <v>No</v>
      </c>
    </row>
    <row r="325" spans="1:16" x14ac:dyDescent="0.35">
      <c r="A325" s="2" t="s">
        <v>2313</v>
      </c>
      <c r="B325" s="5">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INDEX(products!$A$1:$G$49,MATCH($D325,products!$A$1:$A$49,0),MATCH(orders!I$1,products!$A$1:$G$1,0))</f>
        <v>Exc</v>
      </c>
      <c r="J325" t="str">
        <f>INDEX(products!$A$1:$G$49,MATCH($D325,products!$A$1:$A$49,0),MATCH(orders!J$1,products!$A$1:$G$1,0))</f>
        <v>D</v>
      </c>
      <c r="K325" s="6">
        <f>INDEX(products!$A$1:$G$49,MATCH($D325,products!$A$1:$A$49,0),MATCH(orders!K$1,products!$A$1:$G$1,0))</f>
        <v>0.2</v>
      </c>
      <c r="L325" s="7">
        <f>INDEX(products!$A$1:$G$49,MATCH($D325,products!$A$1:$A$49,0),MATCH(orders!L$1,products!$A$1:$G$1,0))</f>
        <v>3.645</v>
      </c>
      <c r="M325" s="7">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5">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INDEX(products!$A$1:$G$49,MATCH($D326,products!$A$1:$A$49,0),MATCH(orders!I$1,products!$A$1:$G$1,0))</f>
        <v>Exc</v>
      </c>
      <c r="J326" t="str">
        <f>INDEX(products!$A$1:$G$49,MATCH($D326,products!$A$1:$A$49,0),MATCH(orders!J$1,products!$A$1:$G$1,0))</f>
        <v>M</v>
      </c>
      <c r="K326" s="6">
        <f>INDEX(products!$A$1:$G$49,MATCH($D326,products!$A$1:$A$49,0),MATCH(orders!K$1,products!$A$1:$G$1,0))</f>
        <v>1</v>
      </c>
      <c r="L326" s="7">
        <f>INDEX(products!$A$1:$G$49,MATCH($D326,products!$A$1:$A$49,0),MATCH(orders!L$1,products!$A$1:$G$1,0))</f>
        <v>13.75</v>
      </c>
      <c r="M326" s="7">
        <f t="shared" si="15"/>
        <v>13.75</v>
      </c>
      <c r="N326" t="str">
        <f t="shared" si="16"/>
        <v>Excelsa</v>
      </c>
      <c r="O326" t="str">
        <f t="shared" si="17"/>
        <v>Medium</v>
      </c>
      <c r="P326" t="str">
        <f>_xlfn.XLOOKUP(Orders[[#This Row],[Customer ID]],customers!$A$1:$A$1001,customers!$I$1:$I$1001,,0)</f>
        <v>No</v>
      </c>
    </row>
    <row r="327" spans="1:16" x14ac:dyDescent="0.35">
      <c r="A327" s="2" t="s">
        <v>2324</v>
      </c>
      <c r="B327" s="5">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INDEX(products!$A$1:$G$49,MATCH($D327,products!$A$1:$A$49,0),MATCH(orders!I$1,products!$A$1:$G$1,0))</f>
        <v>Ara</v>
      </c>
      <c r="J327" t="str">
        <f>INDEX(products!$A$1:$G$49,MATCH($D327,products!$A$1:$A$49,0),MATCH(orders!J$1,products!$A$1:$G$1,0))</f>
        <v>L</v>
      </c>
      <c r="K327" s="6">
        <f>INDEX(products!$A$1:$G$49,MATCH($D327,products!$A$1:$A$49,0),MATCH(orders!K$1,products!$A$1:$G$1,0))</f>
        <v>2.5</v>
      </c>
      <c r="L327" s="7">
        <f>INDEX(products!$A$1:$G$49,MATCH($D327,products!$A$1:$A$49,0),MATCH(orders!L$1,products!$A$1:$G$1,0))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5">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INDEX(products!$A$1:$G$49,MATCH($D328,products!$A$1:$A$49,0),MATCH(orders!I$1,products!$A$1:$G$1,0))</f>
        <v>Rob</v>
      </c>
      <c r="J328" t="str">
        <f>INDEX(products!$A$1:$G$49,MATCH($D328,products!$A$1:$A$49,0),MATCH(orders!J$1,products!$A$1:$G$1,0))</f>
        <v>D</v>
      </c>
      <c r="K328" s="6">
        <f>INDEX(products!$A$1:$G$49,MATCH($D328,products!$A$1:$A$49,0),MATCH(orders!K$1,products!$A$1:$G$1,0))</f>
        <v>1</v>
      </c>
      <c r="L328" s="7">
        <f>INDEX(products!$A$1:$G$49,MATCH($D328,products!$A$1:$A$49,0),MATCH(orders!L$1,products!$A$1:$G$1,0))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35">
      <c r="A329" s="2" t="s">
        <v>2335</v>
      </c>
      <c r="B329" s="5">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INDEX(products!$A$1:$G$49,MATCH($D329,products!$A$1:$A$49,0),MATCH(orders!I$1,products!$A$1:$G$1,0))</f>
        <v>Rob</v>
      </c>
      <c r="J329" t="str">
        <f>INDEX(products!$A$1:$G$49,MATCH($D329,products!$A$1:$A$49,0),MATCH(orders!J$1,products!$A$1:$G$1,0))</f>
        <v>D</v>
      </c>
      <c r="K329" s="6">
        <f>INDEX(products!$A$1:$G$49,MATCH($D329,products!$A$1:$A$49,0),MATCH(orders!K$1,products!$A$1:$G$1,0))</f>
        <v>1</v>
      </c>
      <c r="L329" s="7">
        <f>INDEX(products!$A$1:$G$49,MATCH($D329,products!$A$1:$A$49,0),MATCH(orders!L$1,products!$A$1:$G$1,0))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35">
      <c r="A330" s="2" t="s">
        <v>2341</v>
      </c>
      <c r="B330" s="5">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INDEX(products!$A$1:$G$49,MATCH($D330,products!$A$1:$A$49,0),MATCH(orders!I$1,products!$A$1:$G$1,0))</f>
        <v>Lib</v>
      </c>
      <c r="J330" t="str">
        <f>INDEX(products!$A$1:$G$49,MATCH($D330,products!$A$1:$A$49,0),MATCH(orders!J$1,products!$A$1:$G$1,0))</f>
        <v>L</v>
      </c>
      <c r="K330" s="6">
        <f>INDEX(products!$A$1:$G$49,MATCH($D330,products!$A$1:$A$49,0),MATCH(orders!K$1,products!$A$1:$G$1,0))</f>
        <v>0.5</v>
      </c>
      <c r="L330" s="7">
        <f>INDEX(products!$A$1:$G$49,MATCH($D330,products!$A$1:$A$49,0),MATCH(orders!L$1,products!$A$1:$G$1,0))</f>
        <v>9.51</v>
      </c>
      <c r="M330" s="7">
        <f t="shared" si="15"/>
        <v>38.04</v>
      </c>
      <c r="N330" t="str">
        <f t="shared" si="16"/>
        <v>Liberica</v>
      </c>
      <c r="O330" t="str">
        <f t="shared" si="17"/>
        <v>Light</v>
      </c>
      <c r="P330" t="str">
        <f>_xlfn.XLOOKUP(Orders[[#This Row],[Customer ID]],customers!$A$1:$A$1001,customers!$I$1:$I$1001,,0)</f>
        <v>Yes</v>
      </c>
    </row>
    <row r="331" spans="1:16" x14ac:dyDescent="0.35">
      <c r="A331" s="2" t="s">
        <v>2346</v>
      </c>
      <c r="B331" s="5">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INDEX(products!$A$1:$G$49,MATCH($D331,products!$A$1:$A$49,0),MATCH(orders!I$1,products!$A$1:$G$1,0))</f>
        <v>Rob</v>
      </c>
      <c r="J331" t="str">
        <f>INDEX(products!$A$1:$G$49,MATCH($D331,products!$A$1:$A$49,0),MATCH(orders!J$1,products!$A$1:$G$1,0))</f>
        <v>D</v>
      </c>
      <c r="K331" s="6">
        <f>INDEX(products!$A$1:$G$49,MATCH($D331,products!$A$1:$A$49,0),MATCH(orders!K$1,products!$A$1:$G$1,0))</f>
        <v>0.5</v>
      </c>
      <c r="L331" s="7">
        <f>INDEX(products!$A$1:$G$49,MATCH($D331,products!$A$1:$A$49,0),MATCH(orders!L$1,products!$A$1:$G$1,0))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5">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INDEX(products!$A$1:$G$49,MATCH($D332,products!$A$1:$A$49,0),MATCH(orders!I$1,products!$A$1:$G$1,0))</f>
        <v>Rob</v>
      </c>
      <c r="J332" t="str">
        <f>INDEX(products!$A$1:$G$49,MATCH($D332,products!$A$1:$A$49,0),MATCH(orders!J$1,products!$A$1:$G$1,0))</f>
        <v>D</v>
      </c>
      <c r="K332" s="6">
        <f>INDEX(products!$A$1:$G$49,MATCH($D332,products!$A$1:$A$49,0),MATCH(orders!K$1,products!$A$1:$G$1,0))</f>
        <v>0.5</v>
      </c>
      <c r="L332" s="7">
        <f>INDEX(products!$A$1:$G$49,MATCH($D332,products!$A$1:$A$49,0),MATCH(orders!L$1,products!$A$1:$G$1,0))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35">
      <c r="A333" s="2" t="s">
        <v>2357</v>
      </c>
      <c r="B333" s="5">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INDEX(products!$A$1:$G$49,MATCH($D333,products!$A$1:$A$49,0),MATCH(orders!I$1,products!$A$1:$G$1,0))</f>
        <v>Rob</v>
      </c>
      <c r="J333" t="str">
        <f>INDEX(products!$A$1:$G$49,MATCH($D333,products!$A$1:$A$49,0),MATCH(orders!J$1,products!$A$1:$G$1,0))</f>
        <v>M</v>
      </c>
      <c r="K333" s="6">
        <f>INDEX(products!$A$1:$G$49,MATCH($D333,products!$A$1:$A$49,0),MATCH(orders!K$1,products!$A$1:$G$1,0))</f>
        <v>2.5</v>
      </c>
      <c r="L333" s="7">
        <f>INDEX(products!$A$1:$G$49,MATCH($D333,products!$A$1:$A$49,0),MATCH(orders!L$1,products!$A$1:$G$1,0))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5">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INDEX(products!$A$1:$G$49,MATCH($D334,products!$A$1:$A$49,0),MATCH(orders!I$1,products!$A$1:$G$1,0))</f>
        <v>Ara</v>
      </c>
      <c r="J334" t="str">
        <f>INDEX(products!$A$1:$G$49,MATCH($D334,products!$A$1:$A$49,0),MATCH(orders!J$1,products!$A$1:$G$1,0))</f>
        <v>D</v>
      </c>
      <c r="K334" s="6">
        <f>INDEX(products!$A$1:$G$49,MATCH($D334,products!$A$1:$A$49,0),MATCH(orders!K$1,products!$A$1:$G$1,0))</f>
        <v>0.5</v>
      </c>
      <c r="L334" s="7">
        <f>INDEX(products!$A$1:$G$49,MATCH($D334,products!$A$1:$A$49,0),MATCH(orders!L$1,products!$A$1:$G$1,0))</f>
        <v>5.97</v>
      </c>
      <c r="M334" s="7">
        <f t="shared" si="15"/>
        <v>17.91</v>
      </c>
      <c r="N334" t="str">
        <f t="shared" si="16"/>
        <v>Arabica</v>
      </c>
      <c r="O334" t="str">
        <f t="shared" si="17"/>
        <v>Dark</v>
      </c>
      <c r="P334" t="str">
        <f>_xlfn.XLOOKUP(Orders[[#This Row],[Customer ID]],customers!$A$1:$A$1001,customers!$I$1:$I$1001,,0)</f>
        <v>Yes</v>
      </c>
    </row>
    <row r="335" spans="1:16" x14ac:dyDescent="0.35">
      <c r="A335" s="2" t="s">
        <v>2369</v>
      </c>
      <c r="B335" s="5">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INDEX(products!$A$1:$G$49,MATCH($D335,products!$A$1:$A$49,0),MATCH(orders!I$1,products!$A$1:$G$1,0))</f>
        <v>Rob</v>
      </c>
      <c r="J335" t="str">
        <f>INDEX(products!$A$1:$G$49,MATCH($D335,products!$A$1:$A$49,0),MATCH(orders!J$1,products!$A$1:$G$1,0))</f>
        <v>M</v>
      </c>
      <c r="K335" s="6">
        <f>INDEX(products!$A$1:$G$49,MATCH($D335,products!$A$1:$A$49,0),MATCH(orders!K$1,products!$A$1:$G$1,0))</f>
        <v>0.5</v>
      </c>
      <c r="L335" s="7">
        <f>INDEX(products!$A$1:$G$49,MATCH($D335,products!$A$1:$A$49,0),MATCH(orders!L$1,products!$A$1:$G$1,0))</f>
        <v>5.97</v>
      </c>
      <c r="M335" s="7">
        <f t="shared" si="15"/>
        <v>23.88</v>
      </c>
      <c r="N335" t="str">
        <f t="shared" si="16"/>
        <v>Robusta</v>
      </c>
      <c r="O335" t="str">
        <f t="shared" si="17"/>
        <v>Medium</v>
      </c>
      <c r="P335" t="str">
        <f>_xlfn.XLOOKUP(Orders[[#This Row],[Customer ID]],customers!$A$1:$A$1001,customers!$I$1:$I$1001,,0)</f>
        <v>Yes</v>
      </c>
    </row>
    <row r="336" spans="1:16" x14ac:dyDescent="0.35">
      <c r="A336" s="2" t="s">
        <v>2375</v>
      </c>
      <c r="B336" s="5">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INDEX(products!$A$1:$G$49,MATCH($D336,products!$A$1:$A$49,0),MATCH(orders!I$1,products!$A$1:$G$1,0))</f>
        <v>Rob</v>
      </c>
      <c r="J336" t="str">
        <f>INDEX(products!$A$1:$G$49,MATCH($D336,products!$A$1:$A$49,0),MATCH(orders!J$1,products!$A$1:$G$1,0))</f>
        <v>L</v>
      </c>
      <c r="K336" s="6">
        <f>INDEX(products!$A$1:$G$49,MATCH($D336,products!$A$1:$A$49,0),MATCH(orders!K$1,products!$A$1:$G$1,0))</f>
        <v>1</v>
      </c>
      <c r="L336" s="7">
        <f>INDEX(products!$A$1:$G$49,MATCH($D336,products!$A$1:$A$49,0),MATCH(orders!L$1,products!$A$1:$G$1,0))</f>
        <v>11.95</v>
      </c>
      <c r="M336" s="7">
        <f t="shared" si="15"/>
        <v>59.75</v>
      </c>
      <c r="N336" t="str">
        <f t="shared" si="16"/>
        <v>Robusta</v>
      </c>
      <c r="O336" t="str">
        <f t="shared" si="17"/>
        <v>Light</v>
      </c>
      <c r="P336" t="str">
        <f>_xlfn.XLOOKUP(Orders[[#This Row],[Customer ID]],customers!$A$1:$A$1001,customers!$I$1:$I$1001,,0)</f>
        <v>No</v>
      </c>
    </row>
    <row r="337" spans="1:16" x14ac:dyDescent="0.35">
      <c r="A337" s="2" t="s">
        <v>2379</v>
      </c>
      <c r="B337" s="5">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INDEX(products!$A$1:$G$49,MATCH($D337,products!$A$1:$A$49,0),MATCH(orders!I$1,products!$A$1:$G$1,0))</f>
        <v>Lib</v>
      </c>
      <c r="J337" t="str">
        <f>INDEX(products!$A$1:$G$49,MATCH($D337,products!$A$1:$A$49,0),MATCH(orders!J$1,products!$A$1:$G$1,0))</f>
        <v>L</v>
      </c>
      <c r="K337" s="6">
        <f>INDEX(products!$A$1:$G$49,MATCH($D337,products!$A$1:$A$49,0),MATCH(orders!K$1,products!$A$1:$G$1,0))</f>
        <v>0.2</v>
      </c>
      <c r="L337" s="7">
        <f>INDEX(products!$A$1:$G$49,MATCH($D337,products!$A$1:$A$49,0),MATCH(orders!L$1,products!$A$1:$G$1,0))</f>
        <v>4.7549999999999999</v>
      </c>
      <c r="M337" s="7">
        <f t="shared" si="15"/>
        <v>28.53</v>
      </c>
      <c r="N337" t="str">
        <f t="shared" si="16"/>
        <v>Liberica</v>
      </c>
      <c r="O337" t="str">
        <f t="shared" si="17"/>
        <v>Light</v>
      </c>
      <c r="P337" t="str">
        <f>_xlfn.XLOOKUP(Orders[[#This Row],[Customer ID]],customers!$A$1:$A$1001,customers!$I$1:$I$1001,,0)</f>
        <v>Yes</v>
      </c>
    </row>
    <row r="338" spans="1:16" x14ac:dyDescent="0.35">
      <c r="A338" s="2" t="s">
        <v>2385</v>
      </c>
      <c r="B338" s="5">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INDEX(products!$A$1:$G$49,MATCH($D338,products!$A$1:$A$49,0),MATCH(orders!I$1,products!$A$1:$G$1,0))</f>
        <v>Ara</v>
      </c>
      <c r="J338" t="str">
        <f>INDEX(products!$A$1:$G$49,MATCH($D338,products!$A$1:$A$49,0),MATCH(orders!J$1,products!$A$1:$G$1,0))</f>
        <v>M</v>
      </c>
      <c r="K338" s="6">
        <f>INDEX(products!$A$1:$G$49,MATCH($D338,products!$A$1:$A$49,0),MATCH(orders!K$1,products!$A$1:$G$1,0))</f>
        <v>1</v>
      </c>
      <c r="L338" s="7">
        <f>INDEX(products!$A$1:$G$49,MATCH($D338,products!$A$1:$A$49,0),MATCH(orders!L$1,products!$A$1:$G$1,0))</f>
        <v>11.25</v>
      </c>
      <c r="M338" s="7">
        <f t="shared" si="15"/>
        <v>45</v>
      </c>
      <c r="N338" t="str">
        <f t="shared" si="16"/>
        <v>Arabica</v>
      </c>
      <c r="O338" t="str">
        <f t="shared" si="17"/>
        <v>Medium</v>
      </c>
      <c r="P338" t="str">
        <f>_xlfn.XLOOKUP(Orders[[#This Row],[Customer ID]],customers!$A$1:$A$1001,customers!$I$1:$I$1001,,0)</f>
        <v>No</v>
      </c>
    </row>
    <row r="339" spans="1:16" x14ac:dyDescent="0.35">
      <c r="A339" s="2" t="s">
        <v>2391</v>
      </c>
      <c r="B339" s="5">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INDEX(products!$A$1:$G$49,MATCH($D339,products!$A$1:$A$49,0),MATCH(orders!I$1,products!$A$1:$G$1,0))</f>
        <v>Exc</v>
      </c>
      <c r="J339" t="str">
        <f>INDEX(products!$A$1:$G$49,MATCH($D339,products!$A$1:$A$49,0),MATCH(orders!J$1,products!$A$1:$G$1,0))</f>
        <v>D</v>
      </c>
      <c r="K339" s="6">
        <f>INDEX(products!$A$1:$G$49,MATCH($D339,products!$A$1:$A$49,0),MATCH(orders!K$1,products!$A$1:$G$1,0))</f>
        <v>2.5</v>
      </c>
      <c r="L339" s="7">
        <f>INDEX(products!$A$1:$G$49,MATCH($D339,products!$A$1:$A$49,0),MATCH(orders!L$1,products!$A$1:$G$1,0))</f>
        <v>27.945</v>
      </c>
      <c r="M339" s="7">
        <f t="shared" si="15"/>
        <v>55.89</v>
      </c>
      <c r="N339" t="str">
        <f t="shared" si="16"/>
        <v>Excelsa</v>
      </c>
      <c r="O339" t="str">
        <f t="shared" si="17"/>
        <v>Dark</v>
      </c>
      <c r="P339" t="str">
        <f>_xlfn.XLOOKUP(Orders[[#This Row],[Customer ID]],customers!$A$1:$A$1001,customers!$I$1:$I$1001,,0)</f>
        <v>No</v>
      </c>
    </row>
    <row r="340" spans="1:16" x14ac:dyDescent="0.35">
      <c r="A340" s="2" t="s">
        <v>2396</v>
      </c>
      <c r="B340" s="5">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INDEX(products!$A$1:$G$49,MATCH($D340,products!$A$1:$A$49,0),MATCH(orders!I$1,products!$A$1:$G$1,0))</f>
        <v>Exc</v>
      </c>
      <c r="J340" t="str">
        <f>INDEX(products!$A$1:$G$49,MATCH($D340,products!$A$1:$A$49,0),MATCH(orders!J$1,products!$A$1:$G$1,0))</f>
        <v>L</v>
      </c>
      <c r="K340" s="6">
        <f>INDEX(products!$A$1:$G$49,MATCH($D340,products!$A$1:$A$49,0),MATCH(orders!K$1,products!$A$1:$G$1,0))</f>
        <v>1</v>
      </c>
      <c r="L340" s="7">
        <f>INDEX(products!$A$1:$G$49,MATCH($D340,products!$A$1:$A$49,0),MATCH(orders!L$1,products!$A$1:$G$1,0))</f>
        <v>14.85</v>
      </c>
      <c r="M340" s="7">
        <f t="shared" si="15"/>
        <v>59.4</v>
      </c>
      <c r="N340" t="str">
        <f t="shared" si="16"/>
        <v>Excelsa</v>
      </c>
      <c r="O340" t="str">
        <f t="shared" si="17"/>
        <v>Light</v>
      </c>
      <c r="P340" t="str">
        <f>_xlfn.XLOOKUP(Orders[[#This Row],[Customer ID]],customers!$A$1:$A$1001,customers!$I$1:$I$1001,,0)</f>
        <v>No</v>
      </c>
    </row>
    <row r="341" spans="1:16" x14ac:dyDescent="0.35">
      <c r="A341" s="2" t="s">
        <v>2402</v>
      </c>
      <c r="B341" s="5">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INDEX(products!$A$1:$G$49,MATCH($D341,products!$A$1:$A$49,0),MATCH(orders!I$1,products!$A$1:$G$1,0))</f>
        <v>Exc</v>
      </c>
      <c r="J341" t="str">
        <f>INDEX(products!$A$1:$G$49,MATCH($D341,products!$A$1:$A$49,0),MATCH(orders!J$1,products!$A$1:$G$1,0))</f>
        <v>D</v>
      </c>
      <c r="K341" s="6">
        <f>INDEX(products!$A$1:$G$49,MATCH($D341,products!$A$1:$A$49,0),MATCH(orders!K$1,products!$A$1:$G$1,0))</f>
        <v>0.2</v>
      </c>
      <c r="L341" s="7">
        <f>INDEX(products!$A$1:$G$49,MATCH($D341,products!$A$1:$A$49,0),MATCH(orders!L$1,products!$A$1:$G$1,0))</f>
        <v>3.645</v>
      </c>
      <c r="M341" s="7">
        <f t="shared" si="15"/>
        <v>7.29</v>
      </c>
      <c r="N341" t="str">
        <f t="shared" si="16"/>
        <v>Excelsa</v>
      </c>
      <c r="O341" t="str">
        <f t="shared" si="17"/>
        <v>Dark</v>
      </c>
      <c r="P341" t="str">
        <f>_xlfn.XLOOKUP(Orders[[#This Row],[Customer ID]],customers!$A$1:$A$1001,customers!$I$1:$I$1001,,0)</f>
        <v>Yes</v>
      </c>
    </row>
    <row r="342" spans="1:16" x14ac:dyDescent="0.35">
      <c r="A342" s="2" t="s">
        <v>2408</v>
      </c>
      <c r="B342" s="5">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INDEX(products!$A$1:$G$49,MATCH($D342,products!$A$1:$A$49,0),MATCH(orders!I$1,products!$A$1:$G$1,0))</f>
        <v>Exc</v>
      </c>
      <c r="J342" t="str">
        <f>INDEX(products!$A$1:$G$49,MATCH($D342,products!$A$1:$A$49,0),MATCH(orders!J$1,products!$A$1:$G$1,0))</f>
        <v>D</v>
      </c>
      <c r="K342" s="6">
        <f>INDEX(products!$A$1:$G$49,MATCH($D342,products!$A$1:$A$49,0),MATCH(orders!K$1,products!$A$1:$G$1,0))</f>
        <v>0.5</v>
      </c>
      <c r="L342" s="7">
        <f>INDEX(products!$A$1:$G$49,MATCH($D342,products!$A$1:$A$49,0),MATCH(orders!L$1,products!$A$1:$G$1,0))</f>
        <v>7.29</v>
      </c>
      <c r="M342" s="7">
        <f t="shared" si="15"/>
        <v>7.29</v>
      </c>
      <c r="N342" t="str">
        <f t="shared" si="16"/>
        <v>Excelsa</v>
      </c>
      <c r="O342" t="str">
        <f t="shared" si="17"/>
        <v>Dark</v>
      </c>
      <c r="P342" t="str">
        <f>_xlfn.XLOOKUP(Orders[[#This Row],[Customer ID]],customers!$A$1:$A$1001,customers!$I$1:$I$1001,,0)</f>
        <v>Yes</v>
      </c>
    </row>
    <row r="343" spans="1:16" x14ac:dyDescent="0.35">
      <c r="A343" s="2" t="s">
        <v>2414</v>
      </c>
      <c r="B343" s="5">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INDEX(products!$A$1:$G$49,MATCH($D343,products!$A$1:$A$49,0),MATCH(orders!I$1,products!$A$1:$G$1,0))</f>
        <v>Exc</v>
      </c>
      <c r="J343" t="str">
        <f>INDEX(products!$A$1:$G$49,MATCH($D343,products!$A$1:$A$49,0),MATCH(orders!J$1,products!$A$1:$G$1,0))</f>
        <v>L</v>
      </c>
      <c r="K343" s="6">
        <f>INDEX(products!$A$1:$G$49,MATCH($D343,products!$A$1:$A$49,0),MATCH(orders!K$1,products!$A$1:$G$1,0))</f>
        <v>0.5</v>
      </c>
      <c r="L343" s="7">
        <f>INDEX(products!$A$1:$G$49,MATCH($D343,products!$A$1:$A$49,0),MATCH(orders!L$1,products!$A$1:$G$1,0))</f>
        <v>8.91</v>
      </c>
      <c r="M343" s="7">
        <f t="shared" si="15"/>
        <v>17.82</v>
      </c>
      <c r="N343" t="str">
        <f t="shared" si="16"/>
        <v>Excelsa</v>
      </c>
      <c r="O343" t="str">
        <f t="shared" si="17"/>
        <v>Light</v>
      </c>
      <c r="P343" t="str">
        <f>_xlfn.XLOOKUP(Orders[[#This Row],[Customer ID]],customers!$A$1:$A$1001,customers!$I$1:$I$1001,,0)</f>
        <v>No</v>
      </c>
    </row>
    <row r="344" spans="1:16" x14ac:dyDescent="0.35">
      <c r="A344" s="2" t="s">
        <v>2414</v>
      </c>
      <c r="B344" s="5">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INDEX(products!$A$1:$G$49,MATCH($D344,products!$A$1:$A$49,0),MATCH(orders!I$1,products!$A$1:$G$1,0))</f>
        <v>Lib</v>
      </c>
      <c r="J344" t="str">
        <f>INDEX(products!$A$1:$G$49,MATCH($D344,products!$A$1:$A$49,0),MATCH(orders!J$1,products!$A$1:$G$1,0))</f>
        <v>D</v>
      </c>
      <c r="K344" s="6">
        <f>INDEX(products!$A$1:$G$49,MATCH($D344,products!$A$1:$A$49,0),MATCH(orders!K$1,products!$A$1:$G$1,0))</f>
        <v>0.5</v>
      </c>
      <c r="L344" s="7">
        <f>INDEX(products!$A$1:$G$49,MATCH($D344,products!$A$1:$A$49,0),MATCH(orders!L$1,products!$A$1:$G$1,0))</f>
        <v>7.77</v>
      </c>
      <c r="M344" s="7">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5">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INDEX(products!$A$1:$G$49,MATCH($D345,products!$A$1:$A$49,0),MATCH(orders!I$1,products!$A$1:$G$1,0))</f>
        <v>Rob</v>
      </c>
      <c r="J345" t="str">
        <f>INDEX(products!$A$1:$G$49,MATCH($D345,products!$A$1:$A$49,0),MATCH(orders!J$1,products!$A$1:$G$1,0))</f>
        <v>D</v>
      </c>
      <c r="K345" s="6">
        <f>INDEX(products!$A$1:$G$49,MATCH($D345,products!$A$1:$A$49,0),MATCH(orders!K$1,products!$A$1:$G$1,0))</f>
        <v>0.5</v>
      </c>
      <c r="L345" s="7">
        <f>INDEX(products!$A$1:$G$49,MATCH($D345,products!$A$1:$A$49,0),MATCH(orders!L$1,products!$A$1:$G$1,0))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35">
      <c r="A346" s="2" t="s">
        <v>2429</v>
      </c>
      <c r="B346" s="5">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INDEX(products!$A$1:$G$49,MATCH($D346,products!$A$1:$A$49,0),MATCH(orders!I$1,products!$A$1:$G$1,0))</f>
        <v>Rob</v>
      </c>
      <c r="J346" t="str">
        <f>INDEX(products!$A$1:$G$49,MATCH($D346,products!$A$1:$A$49,0),MATCH(orders!J$1,products!$A$1:$G$1,0))</f>
        <v>M</v>
      </c>
      <c r="K346" s="6">
        <f>INDEX(products!$A$1:$G$49,MATCH($D346,products!$A$1:$A$49,0),MATCH(orders!K$1,products!$A$1:$G$1,0))</f>
        <v>1</v>
      </c>
      <c r="L346" s="7">
        <f>INDEX(products!$A$1:$G$49,MATCH($D346,products!$A$1:$A$49,0),MATCH(orders!L$1,products!$A$1:$G$1,0))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5">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INDEX(products!$A$1:$G$49,MATCH($D347,products!$A$1:$A$49,0),MATCH(orders!I$1,products!$A$1:$G$1,0))</f>
        <v>Rob</v>
      </c>
      <c r="J347" t="str">
        <f>INDEX(products!$A$1:$G$49,MATCH($D347,products!$A$1:$A$49,0),MATCH(orders!J$1,products!$A$1:$G$1,0))</f>
        <v>L</v>
      </c>
      <c r="K347" s="6">
        <f>INDEX(products!$A$1:$G$49,MATCH($D347,products!$A$1:$A$49,0),MATCH(orders!K$1,products!$A$1:$G$1,0))</f>
        <v>1</v>
      </c>
      <c r="L347" s="7">
        <f>INDEX(products!$A$1:$G$49,MATCH($D347,products!$A$1:$A$49,0),MATCH(orders!L$1,products!$A$1:$G$1,0))</f>
        <v>11.95</v>
      </c>
      <c r="M347" s="7">
        <f t="shared" si="15"/>
        <v>59.75</v>
      </c>
      <c r="N347" t="str">
        <f t="shared" si="16"/>
        <v>Robusta</v>
      </c>
      <c r="O347" t="str">
        <f t="shared" si="17"/>
        <v>Light</v>
      </c>
      <c r="P347" t="str">
        <f>_xlfn.XLOOKUP(Orders[[#This Row],[Customer ID]],customers!$A$1:$A$1001,customers!$I$1:$I$1001,,0)</f>
        <v>No</v>
      </c>
    </row>
    <row r="348" spans="1:16" x14ac:dyDescent="0.35">
      <c r="A348" s="2" t="s">
        <v>2440</v>
      </c>
      <c r="B348" s="5">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INDEX(products!$A$1:$G$49,MATCH($D348,products!$A$1:$A$49,0),MATCH(orders!I$1,products!$A$1:$G$1,0))</f>
        <v>Ara</v>
      </c>
      <c r="J348" t="str">
        <f>INDEX(products!$A$1:$G$49,MATCH($D348,products!$A$1:$A$49,0),MATCH(orders!J$1,products!$A$1:$G$1,0))</f>
        <v>L</v>
      </c>
      <c r="K348" s="6">
        <f>INDEX(products!$A$1:$G$49,MATCH($D348,products!$A$1:$A$49,0),MATCH(orders!K$1,products!$A$1:$G$1,0))</f>
        <v>0.5</v>
      </c>
      <c r="L348" s="7">
        <f>INDEX(products!$A$1:$G$49,MATCH($D348,products!$A$1:$A$49,0),MATCH(orders!L$1,products!$A$1:$G$1,0))</f>
        <v>7.77</v>
      </c>
      <c r="M348" s="7">
        <f t="shared" si="15"/>
        <v>23.31</v>
      </c>
      <c r="N348" t="str">
        <f t="shared" si="16"/>
        <v>Arabica</v>
      </c>
      <c r="O348" t="str">
        <f t="shared" si="17"/>
        <v>Light</v>
      </c>
      <c r="P348" t="str">
        <f>_xlfn.XLOOKUP(Orders[[#This Row],[Customer ID]],customers!$A$1:$A$1001,customers!$I$1:$I$1001,,0)</f>
        <v>Yes</v>
      </c>
    </row>
    <row r="349" spans="1:16" x14ac:dyDescent="0.35">
      <c r="A349" s="2" t="s">
        <v>2446</v>
      </c>
      <c r="B349" s="5">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INDEX(products!$A$1:$G$49,MATCH($D349,products!$A$1:$A$49,0),MATCH(orders!I$1,products!$A$1:$G$1,0))</f>
        <v>Lib</v>
      </c>
      <c r="J349" t="str">
        <f>INDEX(products!$A$1:$G$49,MATCH($D349,products!$A$1:$A$49,0),MATCH(orders!J$1,products!$A$1:$G$1,0))</f>
        <v>M</v>
      </c>
      <c r="K349" s="6">
        <f>INDEX(products!$A$1:$G$49,MATCH($D349,products!$A$1:$A$49,0),MATCH(orders!K$1,products!$A$1:$G$1,0))</f>
        <v>1</v>
      </c>
      <c r="L349" s="7">
        <f>INDEX(products!$A$1:$G$49,MATCH($D349,products!$A$1:$A$49,0),MATCH(orders!L$1,products!$A$1:$G$1,0))</f>
        <v>14.55</v>
      </c>
      <c r="M349" s="7">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5">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INDEX(products!$A$1:$G$49,MATCH($D350,products!$A$1:$A$49,0),MATCH(orders!I$1,products!$A$1:$G$1,0))</f>
        <v>Exc</v>
      </c>
      <c r="J350" t="str">
        <f>INDEX(products!$A$1:$G$49,MATCH($D350,products!$A$1:$A$49,0),MATCH(orders!J$1,products!$A$1:$G$1,0))</f>
        <v>L</v>
      </c>
      <c r="K350" s="6">
        <f>INDEX(products!$A$1:$G$49,MATCH($D350,products!$A$1:$A$49,0),MATCH(orders!K$1,products!$A$1:$G$1,0))</f>
        <v>2.5</v>
      </c>
      <c r="L350" s="7">
        <f>INDEX(products!$A$1:$G$49,MATCH($D350,products!$A$1:$A$49,0),MATCH(orders!L$1,products!$A$1:$G$1,0))</f>
        <v>34.154999999999994</v>
      </c>
      <c r="M350" s="7">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5">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INDEX(products!$A$1:$G$49,MATCH($D351,products!$A$1:$A$49,0),MATCH(orders!I$1,products!$A$1:$G$1,0))</f>
        <v>Rob</v>
      </c>
      <c r="J351" t="str">
        <f>INDEX(products!$A$1:$G$49,MATCH($D351,products!$A$1:$A$49,0),MATCH(orders!J$1,products!$A$1:$G$1,0))</f>
        <v>L</v>
      </c>
      <c r="K351" s="6">
        <f>INDEX(products!$A$1:$G$49,MATCH($D351,products!$A$1:$A$49,0),MATCH(orders!K$1,products!$A$1:$G$1,0))</f>
        <v>0.2</v>
      </c>
      <c r="L351" s="7">
        <f>INDEX(products!$A$1:$G$49,MATCH($D351,products!$A$1:$A$49,0),MATCH(orders!L$1,products!$A$1:$G$1,0))</f>
        <v>3.5849999999999995</v>
      </c>
      <c r="M351" s="7">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5">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INDEX(products!$A$1:$G$49,MATCH($D352,products!$A$1:$A$49,0),MATCH(orders!I$1,products!$A$1:$G$1,0))</f>
        <v>Ara</v>
      </c>
      <c r="J352" t="str">
        <f>INDEX(products!$A$1:$G$49,MATCH($D352,products!$A$1:$A$49,0),MATCH(orders!J$1,products!$A$1:$G$1,0))</f>
        <v>D</v>
      </c>
      <c r="K352" s="6">
        <f>INDEX(products!$A$1:$G$49,MATCH($D352,products!$A$1:$A$49,0),MATCH(orders!K$1,products!$A$1:$G$1,0))</f>
        <v>0.5</v>
      </c>
      <c r="L352" s="7">
        <f>INDEX(products!$A$1:$G$49,MATCH($D352,products!$A$1:$A$49,0),MATCH(orders!L$1,products!$A$1:$G$1,0))</f>
        <v>5.97</v>
      </c>
      <c r="M352" s="7">
        <f t="shared" si="15"/>
        <v>23.88</v>
      </c>
      <c r="N352" t="str">
        <f t="shared" si="16"/>
        <v>Arabica</v>
      </c>
      <c r="O352" t="str">
        <f t="shared" si="17"/>
        <v>Dark</v>
      </c>
      <c r="P352" t="str">
        <f>_xlfn.XLOOKUP(Orders[[#This Row],[Customer ID]],customers!$A$1:$A$1001,customers!$I$1:$I$1001,,0)</f>
        <v>No</v>
      </c>
    </row>
    <row r="353" spans="1:16" x14ac:dyDescent="0.35">
      <c r="A353" s="2" t="s">
        <v>2470</v>
      </c>
      <c r="B353" s="5">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INDEX(products!$A$1:$G$49,MATCH($D353,products!$A$1:$A$49,0),MATCH(orders!I$1,products!$A$1:$G$1,0))</f>
        <v>Ara</v>
      </c>
      <c r="J353" t="str">
        <f>INDEX(products!$A$1:$G$49,MATCH($D353,products!$A$1:$A$49,0),MATCH(orders!J$1,products!$A$1:$G$1,0))</f>
        <v>M</v>
      </c>
      <c r="K353" s="6">
        <f>INDEX(products!$A$1:$G$49,MATCH($D353,products!$A$1:$A$49,0),MATCH(orders!K$1,products!$A$1:$G$1,0))</f>
        <v>1</v>
      </c>
      <c r="L353" s="7">
        <f>INDEX(products!$A$1:$G$49,MATCH($D353,products!$A$1:$A$49,0),MATCH(orders!L$1,products!$A$1:$G$1,0))</f>
        <v>11.25</v>
      </c>
      <c r="M353" s="7">
        <f t="shared" si="15"/>
        <v>22.5</v>
      </c>
      <c r="N353" t="str">
        <f t="shared" si="16"/>
        <v>Arabica</v>
      </c>
      <c r="O353" t="str">
        <f t="shared" si="17"/>
        <v>Medium</v>
      </c>
      <c r="P353" t="str">
        <f>_xlfn.XLOOKUP(Orders[[#This Row],[Customer ID]],customers!$A$1:$A$1001,customers!$I$1:$I$1001,,0)</f>
        <v>No</v>
      </c>
    </row>
    <row r="354" spans="1:16" x14ac:dyDescent="0.35">
      <c r="A354" s="2" t="s">
        <v>2476</v>
      </c>
      <c r="B354" s="5">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INDEX(products!$A$1:$G$49,MATCH($D354,products!$A$1:$A$49,0),MATCH(orders!I$1,products!$A$1:$G$1,0))</f>
        <v>Exc</v>
      </c>
      <c r="J354" t="str">
        <f>INDEX(products!$A$1:$G$49,MATCH($D354,products!$A$1:$A$49,0),MATCH(orders!J$1,products!$A$1:$G$1,0))</f>
        <v>D</v>
      </c>
      <c r="K354" s="6">
        <f>INDEX(products!$A$1:$G$49,MATCH($D354,products!$A$1:$A$49,0),MATCH(orders!K$1,products!$A$1:$G$1,0))</f>
        <v>0.5</v>
      </c>
      <c r="L354" s="7">
        <f>INDEX(products!$A$1:$G$49,MATCH($D354,products!$A$1:$A$49,0),MATCH(orders!L$1,products!$A$1:$G$1,0))</f>
        <v>7.29</v>
      </c>
      <c r="M354" s="7">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5">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INDEX(products!$A$1:$G$49,MATCH($D355,products!$A$1:$A$49,0),MATCH(orders!I$1,products!$A$1:$G$1,0))</f>
        <v>Ara</v>
      </c>
      <c r="J355" t="str">
        <f>INDEX(products!$A$1:$G$49,MATCH($D355,products!$A$1:$A$49,0),MATCH(orders!J$1,products!$A$1:$G$1,0))</f>
        <v>M</v>
      </c>
      <c r="K355" s="6">
        <f>INDEX(products!$A$1:$G$49,MATCH($D355,products!$A$1:$A$49,0),MATCH(orders!K$1,products!$A$1:$G$1,0))</f>
        <v>0.5</v>
      </c>
      <c r="L355" s="7">
        <f>INDEX(products!$A$1:$G$49,MATCH($D355,products!$A$1:$A$49,0),MATCH(orders!L$1,products!$A$1:$G$1,0))</f>
        <v>6.75</v>
      </c>
      <c r="M355" s="7">
        <f t="shared" si="15"/>
        <v>27</v>
      </c>
      <c r="N355" t="str">
        <f t="shared" si="16"/>
        <v>Arabica</v>
      </c>
      <c r="O355" t="str">
        <f t="shared" si="17"/>
        <v>Medium</v>
      </c>
      <c r="P355" t="str">
        <f>_xlfn.XLOOKUP(Orders[[#This Row],[Customer ID]],customers!$A$1:$A$1001,customers!$I$1:$I$1001,,0)</f>
        <v>Yes</v>
      </c>
    </row>
    <row r="356" spans="1:16" x14ac:dyDescent="0.35">
      <c r="A356" s="2" t="s">
        <v>2487</v>
      </c>
      <c r="B356" s="5">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INDEX(products!$A$1:$G$49,MATCH($D356,products!$A$1:$A$49,0),MATCH(orders!I$1,products!$A$1:$G$1,0))</f>
        <v>Ara</v>
      </c>
      <c r="J356" t="str">
        <f>INDEX(products!$A$1:$G$49,MATCH($D356,products!$A$1:$A$49,0),MATCH(orders!J$1,products!$A$1:$G$1,0))</f>
        <v>M</v>
      </c>
      <c r="K356" s="6">
        <f>INDEX(products!$A$1:$G$49,MATCH($D356,products!$A$1:$A$49,0),MATCH(orders!K$1,products!$A$1:$G$1,0))</f>
        <v>2.5</v>
      </c>
      <c r="L356" s="7">
        <f>INDEX(products!$A$1:$G$49,MATCH($D356,products!$A$1:$A$49,0),MATCH(orders!L$1,products!$A$1:$G$1,0))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5">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INDEX(products!$A$1:$G$49,MATCH($D357,products!$A$1:$A$49,0),MATCH(orders!I$1,products!$A$1:$G$1,0))</f>
        <v>Ara</v>
      </c>
      <c r="J357" t="str">
        <f>INDEX(products!$A$1:$G$49,MATCH($D357,products!$A$1:$A$49,0),MATCH(orders!J$1,products!$A$1:$G$1,0))</f>
        <v>D</v>
      </c>
      <c r="K357" s="6">
        <f>INDEX(products!$A$1:$G$49,MATCH($D357,products!$A$1:$A$49,0),MATCH(orders!K$1,products!$A$1:$G$1,0))</f>
        <v>2.5</v>
      </c>
      <c r="L357" s="7">
        <f>INDEX(products!$A$1:$G$49,MATCH($D357,products!$A$1:$A$49,0),MATCH(orders!L$1,products!$A$1:$G$1,0))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5">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INDEX(products!$A$1:$G$49,MATCH($D358,products!$A$1:$A$49,0),MATCH(orders!I$1,products!$A$1:$G$1,0))</f>
        <v>Lib</v>
      </c>
      <c r="J358" t="str">
        <f>INDEX(products!$A$1:$G$49,MATCH($D358,products!$A$1:$A$49,0),MATCH(orders!J$1,products!$A$1:$G$1,0))</f>
        <v>D</v>
      </c>
      <c r="K358" s="6">
        <f>INDEX(products!$A$1:$G$49,MATCH($D358,products!$A$1:$A$49,0),MATCH(orders!K$1,products!$A$1:$G$1,0))</f>
        <v>1</v>
      </c>
      <c r="L358" s="7">
        <f>INDEX(products!$A$1:$G$49,MATCH($D358,products!$A$1:$A$49,0),MATCH(orders!L$1,products!$A$1:$G$1,0))</f>
        <v>12.95</v>
      </c>
      <c r="M358" s="7">
        <f t="shared" si="15"/>
        <v>51.8</v>
      </c>
      <c r="N358" t="str">
        <f t="shared" si="16"/>
        <v>Liberica</v>
      </c>
      <c r="O358" t="str">
        <f t="shared" si="17"/>
        <v>Dark</v>
      </c>
      <c r="P358" t="str">
        <f>_xlfn.XLOOKUP(Orders[[#This Row],[Customer ID]],customers!$A$1:$A$1001,customers!$I$1:$I$1001,,0)</f>
        <v>Yes</v>
      </c>
    </row>
    <row r="359" spans="1:16" x14ac:dyDescent="0.35">
      <c r="A359" s="2" t="s">
        <v>2504</v>
      </c>
      <c r="B359" s="5">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INDEX(products!$A$1:$G$49,MATCH($D359,products!$A$1:$A$49,0),MATCH(orders!I$1,products!$A$1:$G$1,0))</f>
        <v>Ara</v>
      </c>
      <c r="J359" t="str">
        <f>INDEX(products!$A$1:$G$49,MATCH($D359,products!$A$1:$A$49,0),MATCH(orders!J$1,products!$A$1:$G$1,0))</f>
        <v>M</v>
      </c>
      <c r="K359" s="6">
        <f>INDEX(products!$A$1:$G$49,MATCH($D359,products!$A$1:$A$49,0),MATCH(orders!K$1,products!$A$1:$G$1,0))</f>
        <v>2.5</v>
      </c>
      <c r="L359" s="7">
        <f>INDEX(products!$A$1:$G$49,MATCH($D359,products!$A$1:$A$49,0),MATCH(orders!L$1,products!$A$1:$G$1,0))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5">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INDEX(products!$A$1:$G$49,MATCH($D360,products!$A$1:$A$49,0),MATCH(orders!I$1,products!$A$1:$G$1,0))</f>
        <v>Ara</v>
      </c>
      <c r="J360" t="str">
        <f>INDEX(products!$A$1:$G$49,MATCH($D360,products!$A$1:$A$49,0),MATCH(orders!J$1,products!$A$1:$G$1,0))</f>
        <v>L</v>
      </c>
      <c r="K360" s="6">
        <f>INDEX(products!$A$1:$G$49,MATCH($D360,products!$A$1:$A$49,0),MATCH(orders!K$1,products!$A$1:$G$1,0))</f>
        <v>2.5</v>
      </c>
      <c r="L360" s="7">
        <f>INDEX(products!$A$1:$G$49,MATCH($D360,products!$A$1:$A$49,0),MATCH(orders!L$1,products!$A$1:$G$1,0))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5">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INDEX(products!$A$1:$G$49,MATCH($D361,products!$A$1:$A$49,0),MATCH(orders!I$1,products!$A$1:$G$1,0))</f>
        <v>Rob</v>
      </c>
      <c r="J361" t="str">
        <f>INDEX(products!$A$1:$G$49,MATCH($D361,products!$A$1:$A$49,0),MATCH(orders!J$1,products!$A$1:$G$1,0))</f>
        <v>L</v>
      </c>
      <c r="K361" s="6">
        <f>INDEX(products!$A$1:$G$49,MATCH($D361,products!$A$1:$A$49,0),MATCH(orders!K$1,products!$A$1:$G$1,0))</f>
        <v>0.2</v>
      </c>
      <c r="L361" s="7">
        <f>INDEX(products!$A$1:$G$49,MATCH($D361,products!$A$1:$A$49,0),MATCH(orders!L$1,products!$A$1:$G$1,0))</f>
        <v>3.5849999999999995</v>
      </c>
      <c r="M361" s="7">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5">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INDEX(products!$A$1:$G$49,MATCH($D362,products!$A$1:$A$49,0),MATCH(orders!I$1,products!$A$1:$G$1,0))</f>
        <v>Rob</v>
      </c>
      <c r="J362" t="str">
        <f>INDEX(products!$A$1:$G$49,MATCH($D362,products!$A$1:$A$49,0),MATCH(orders!J$1,products!$A$1:$G$1,0))</f>
        <v>D</v>
      </c>
      <c r="K362" s="6">
        <f>INDEX(products!$A$1:$G$49,MATCH($D362,products!$A$1:$A$49,0),MATCH(orders!K$1,products!$A$1:$G$1,0))</f>
        <v>2.5</v>
      </c>
      <c r="L362" s="7">
        <f>INDEX(products!$A$1:$G$49,MATCH($D362,products!$A$1:$A$49,0),MATCH(orders!L$1,products!$A$1:$G$1,0))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5">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INDEX(products!$A$1:$G$49,MATCH($D363,products!$A$1:$A$49,0),MATCH(orders!I$1,products!$A$1:$G$1,0))</f>
        <v>Rob</v>
      </c>
      <c r="J363" t="str">
        <f>INDEX(products!$A$1:$G$49,MATCH($D363,products!$A$1:$A$49,0),MATCH(orders!J$1,products!$A$1:$G$1,0))</f>
        <v>M</v>
      </c>
      <c r="K363" s="6">
        <f>INDEX(products!$A$1:$G$49,MATCH($D363,products!$A$1:$A$49,0),MATCH(orders!K$1,products!$A$1:$G$1,0))</f>
        <v>0.5</v>
      </c>
      <c r="L363" s="7">
        <f>INDEX(products!$A$1:$G$49,MATCH($D363,products!$A$1:$A$49,0),MATCH(orders!L$1,products!$A$1:$G$1,0))</f>
        <v>5.97</v>
      </c>
      <c r="M363" s="7">
        <f t="shared" si="15"/>
        <v>5.97</v>
      </c>
      <c r="N363" t="str">
        <f t="shared" si="16"/>
        <v>Robusta</v>
      </c>
      <c r="O363" t="str">
        <f t="shared" si="17"/>
        <v>Medium</v>
      </c>
      <c r="P363" t="str">
        <f>_xlfn.XLOOKUP(Orders[[#This Row],[Customer ID]],customers!$A$1:$A$1001,customers!$I$1:$I$1001,,0)</f>
        <v>No</v>
      </c>
    </row>
    <row r="364" spans="1:16" x14ac:dyDescent="0.35">
      <c r="A364" s="2" t="s">
        <v>2532</v>
      </c>
      <c r="B364" s="5">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INDEX(products!$A$1:$G$49,MATCH($D364,products!$A$1:$A$49,0),MATCH(orders!I$1,products!$A$1:$G$1,0))</f>
        <v>Exc</v>
      </c>
      <c r="J364" t="str">
        <f>INDEX(products!$A$1:$G$49,MATCH($D364,products!$A$1:$A$49,0),MATCH(orders!J$1,products!$A$1:$G$1,0))</f>
        <v>L</v>
      </c>
      <c r="K364" s="6">
        <f>INDEX(products!$A$1:$G$49,MATCH($D364,products!$A$1:$A$49,0),MATCH(orders!K$1,products!$A$1:$G$1,0))</f>
        <v>1</v>
      </c>
      <c r="L364" s="7">
        <f>INDEX(products!$A$1:$G$49,MATCH($D364,products!$A$1:$A$49,0),MATCH(orders!L$1,products!$A$1:$G$1,0))</f>
        <v>14.85</v>
      </c>
      <c r="M364" s="7">
        <f t="shared" si="15"/>
        <v>74.25</v>
      </c>
      <c r="N364" t="str">
        <f t="shared" si="16"/>
        <v>Excelsa</v>
      </c>
      <c r="O364" t="str">
        <f t="shared" si="17"/>
        <v>Light</v>
      </c>
      <c r="P364" t="str">
        <f>_xlfn.XLOOKUP(Orders[[#This Row],[Customer ID]],customers!$A$1:$A$1001,customers!$I$1:$I$1001,,0)</f>
        <v>Yes</v>
      </c>
    </row>
    <row r="365" spans="1:16" x14ac:dyDescent="0.35">
      <c r="A365" s="2" t="s">
        <v>2538</v>
      </c>
      <c r="B365" s="5">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INDEX(products!$A$1:$G$49,MATCH($D365,products!$A$1:$A$49,0),MATCH(orders!I$1,products!$A$1:$G$1,0))</f>
        <v>Lib</v>
      </c>
      <c r="J365" t="str">
        <f>INDEX(products!$A$1:$G$49,MATCH($D365,products!$A$1:$A$49,0),MATCH(orders!J$1,products!$A$1:$G$1,0))</f>
        <v>M</v>
      </c>
      <c r="K365" s="6">
        <f>INDEX(products!$A$1:$G$49,MATCH($D365,products!$A$1:$A$49,0),MATCH(orders!K$1,products!$A$1:$G$1,0))</f>
        <v>1</v>
      </c>
      <c r="L365" s="7">
        <f>INDEX(products!$A$1:$G$49,MATCH($D365,products!$A$1:$A$49,0),MATCH(orders!L$1,products!$A$1:$G$1,0))</f>
        <v>14.55</v>
      </c>
      <c r="M365" s="7">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5">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INDEX(products!$A$1:$G$49,MATCH($D366,products!$A$1:$A$49,0),MATCH(orders!I$1,products!$A$1:$G$1,0))</f>
        <v>Exc</v>
      </c>
      <c r="J366" t="str">
        <f>INDEX(products!$A$1:$G$49,MATCH($D366,products!$A$1:$A$49,0),MATCH(orders!J$1,products!$A$1:$G$1,0))</f>
        <v>D</v>
      </c>
      <c r="K366" s="6">
        <f>INDEX(products!$A$1:$G$49,MATCH($D366,products!$A$1:$A$49,0),MATCH(orders!K$1,products!$A$1:$G$1,0))</f>
        <v>1</v>
      </c>
      <c r="L366" s="7">
        <f>INDEX(products!$A$1:$G$49,MATCH($D366,products!$A$1:$A$49,0),MATCH(orders!L$1,products!$A$1:$G$1,0))</f>
        <v>12.15</v>
      </c>
      <c r="M366" s="7">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5">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INDEX(products!$A$1:$G$49,MATCH($D367,products!$A$1:$A$49,0),MATCH(orders!I$1,products!$A$1:$G$1,0))</f>
        <v>Lib</v>
      </c>
      <c r="J367" t="str">
        <f>INDEX(products!$A$1:$G$49,MATCH($D367,products!$A$1:$A$49,0),MATCH(orders!J$1,products!$A$1:$G$1,0))</f>
        <v>D</v>
      </c>
      <c r="K367" s="6">
        <f>INDEX(products!$A$1:$G$49,MATCH($D367,products!$A$1:$A$49,0),MATCH(orders!K$1,products!$A$1:$G$1,0))</f>
        <v>0.5</v>
      </c>
      <c r="L367" s="7">
        <f>INDEX(products!$A$1:$G$49,MATCH($D367,products!$A$1:$A$49,0),MATCH(orders!L$1,products!$A$1:$G$1,0))</f>
        <v>7.77</v>
      </c>
      <c r="M367" s="7">
        <f t="shared" si="15"/>
        <v>7.77</v>
      </c>
      <c r="N367" t="str">
        <f t="shared" si="16"/>
        <v>Liberica</v>
      </c>
      <c r="O367" t="str">
        <f t="shared" si="17"/>
        <v>Dark</v>
      </c>
      <c r="P367" t="str">
        <f>_xlfn.XLOOKUP(Orders[[#This Row],[Customer ID]],customers!$A$1:$A$1001,customers!$I$1:$I$1001,,0)</f>
        <v>No</v>
      </c>
    </row>
    <row r="368" spans="1:16" x14ac:dyDescent="0.35">
      <c r="A368" s="2" t="s">
        <v>2554</v>
      </c>
      <c r="B368" s="5">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INDEX(products!$A$1:$G$49,MATCH($D368,products!$A$1:$A$49,0),MATCH(orders!I$1,products!$A$1:$G$1,0))</f>
        <v>Exc</v>
      </c>
      <c r="J368" t="str">
        <f>INDEX(products!$A$1:$G$49,MATCH($D368,products!$A$1:$A$49,0),MATCH(orders!J$1,products!$A$1:$G$1,0))</f>
        <v>D</v>
      </c>
      <c r="K368" s="6">
        <f>INDEX(products!$A$1:$G$49,MATCH($D368,products!$A$1:$A$49,0),MATCH(orders!K$1,products!$A$1:$G$1,0))</f>
        <v>0.5</v>
      </c>
      <c r="L368" s="7">
        <f>INDEX(products!$A$1:$G$49,MATCH($D368,products!$A$1:$A$49,0),MATCH(orders!L$1,products!$A$1:$G$1,0))</f>
        <v>7.29</v>
      </c>
      <c r="M368" s="7">
        <f t="shared" si="15"/>
        <v>43.74</v>
      </c>
      <c r="N368" t="str">
        <f t="shared" si="16"/>
        <v>Excelsa</v>
      </c>
      <c r="O368" t="str">
        <f t="shared" si="17"/>
        <v>Dark</v>
      </c>
      <c r="P368" t="str">
        <f>_xlfn.XLOOKUP(Orders[[#This Row],[Customer ID]],customers!$A$1:$A$1001,customers!$I$1:$I$1001,,0)</f>
        <v>No</v>
      </c>
    </row>
    <row r="369" spans="1:16" x14ac:dyDescent="0.35">
      <c r="A369" s="2" t="s">
        <v>2559</v>
      </c>
      <c r="B369" s="5">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INDEX(products!$A$1:$G$49,MATCH($D369,products!$A$1:$A$49,0),MATCH(orders!I$1,products!$A$1:$G$1,0))</f>
        <v>Lib</v>
      </c>
      <c r="J369" t="str">
        <f>INDEX(products!$A$1:$G$49,MATCH($D369,products!$A$1:$A$49,0),MATCH(orders!J$1,products!$A$1:$G$1,0))</f>
        <v>M</v>
      </c>
      <c r="K369" s="6">
        <f>INDEX(products!$A$1:$G$49,MATCH($D369,products!$A$1:$A$49,0),MATCH(orders!K$1,products!$A$1:$G$1,0))</f>
        <v>0.2</v>
      </c>
      <c r="L369" s="7">
        <f>INDEX(products!$A$1:$G$49,MATCH($D369,products!$A$1:$A$49,0),MATCH(orders!L$1,products!$A$1:$G$1,0))</f>
        <v>4.3650000000000002</v>
      </c>
      <c r="M369" s="7">
        <f t="shared" si="15"/>
        <v>8.73</v>
      </c>
      <c r="N369" t="str">
        <f t="shared" si="16"/>
        <v>Liberica</v>
      </c>
      <c r="O369" t="str">
        <f t="shared" si="17"/>
        <v>Medium</v>
      </c>
      <c r="P369" t="str">
        <f>_xlfn.XLOOKUP(Orders[[#This Row],[Customer ID]],customers!$A$1:$A$1001,customers!$I$1:$I$1001,,0)</f>
        <v>Yes</v>
      </c>
    </row>
    <row r="370" spans="1:16" x14ac:dyDescent="0.35">
      <c r="A370" s="2" t="s">
        <v>2563</v>
      </c>
      <c r="B370" s="5">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INDEX(products!$A$1:$G$49,MATCH($D370,products!$A$1:$A$49,0),MATCH(orders!I$1,products!$A$1:$G$1,0))</f>
        <v>Exc</v>
      </c>
      <c r="J370" t="str">
        <f>INDEX(products!$A$1:$G$49,MATCH($D370,products!$A$1:$A$49,0),MATCH(orders!J$1,products!$A$1:$G$1,0))</f>
        <v>M</v>
      </c>
      <c r="K370" s="6">
        <f>INDEX(products!$A$1:$G$49,MATCH($D370,products!$A$1:$A$49,0),MATCH(orders!K$1,products!$A$1:$G$1,0))</f>
        <v>2.5</v>
      </c>
      <c r="L370" s="7">
        <f>INDEX(products!$A$1:$G$49,MATCH($D370,products!$A$1:$A$49,0),MATCH(orders!L$1,products!$A$1:$G$1,0))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5">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INDEX(products!$A$1:$G$49,MATCH($D371,products!$A$1:$A$49,0),MATCH(orders!I$1,products!$A$1:$G$1,0))</f>
        <v>Exc</v>
      </c>
      <c r="J371" t="str">
        <f>INDEX(products!$A$1:$G$49,MATCH($D371,products!$A$1:$A$49,0),MATCH(orders!J$1,products!$A$1:$G$1,0))</f>
        <v>L</v>
      </c>
      <c r="K371" s="6">
        <f>INDEX(products!$A$1:$G$49,MATCH($D371,products!$A$1:$A$49,0),MATCH(orders!K$1,products!$A$1:$G$1,0))</f>
        <v>0.5</v>
      </c>
      <c r="L371" s="7">
        <f>INDEX(products!$A$1:$G$49,MATCH($D371,products!$A$1:$A$49,0),MATCH(orders!L$1,products!$A$1:$G$1,0))</f>
        <v>8.91</v>
      </c>
      <c r="M371" s="7">
        <f t="shared" si="15"/>
        <v>8.91</v>
      </c>
      <c r="N371" t="str">
        <f t="shared" si="16"/>
        <v>Excelsa</v>
      </c>
      <c r="O371" t="str">
        <f t="shared" si="17"/>
        <v>Light</v>
      </c>
      <c r="P371" t="str">
        <f>_xlfn.XLOOKUP(Orders[[#This Row],[Customer ID]],customers!$A$1:$A$1001,customers!$I$1:$I$1001,,0)</f>
        <v>Yes</v>
      </c>
    </row>
    <row r="372" spans="1:16" x14ac:dyDescent="0.35">
      <c r="A372" s="2" t="s">
        <v>2573</v>
      </c>
      <c r="B372" s="5">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INDEX(products!$A$1:$G$49,MATCH($D372,products!$A$1:$A$49,0),MATCH(orders!I$1,products!$A$1:$G$1,0))</f>
        <v>Exc</v>
      </c>
      <c r="J372" t="str">
        <f>INDEX(products!$A$1:$G$49,MATCH($D372,products!$A$1:$A$49,0),MATCH(orders!J$1,products!$A$1:$G$1,0))</f>
        <v>D</v>
      </c>
      <c r="K372" s="6">
        <f>INDEX(products!$A$1:$G$49,MATCH($D372,products!$A$1:$A$49,0),MATCH(orders!K$1,products!$A$1:$G$1,0))</f>
        <v>1</v>
      </c>
      <c r="L372" s="7">
        <f>INDEX(products!$A$1:$G$49,MATCH($D372,products!$A$1:$A$49,0),MATCH(orders!L$1,products!$A$1:$G$1,0))</f>
        <v>12.15</v>
      </c>
      <c r="M372" s="7">
        <f t="shared" si="15"/>
        <v>24.3</v>
      </c>
      <c r="N372" t="str">
        <f t="shared" si="16"/>
        <v>Excelsa</v>
      </c>
      <c r="O372" t="str">
        <f t="shared" si="17"/>
        <v>Dark</v>
      </c>
      <c r="P372" t="str">
        <f>_xlfn.XLOOKUP(Orders[[#This Row],[Customer ID]],customers!$A$1:$A$1001,customers!$I$1:$I$1001,,0)</f>
        <v>Yes</v>
      </c>
    </row>
    <row r="373" spans="1:16" x14ac:dyDescent="0.35">
      <c r="A373" s="2" t="s">
        <v>2579</v>
      </c>
      <c r="B373" s="5">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INDEX(products!$A$1:$G$49,MATCH($D373,products!$A$1:$A$49,0),MATCH(orders!I$1,products!$A$1:$G$1,0))</f>
        <v>Ara</v>
      </c>
      <c r="J373" t="str">
        <f>INDEX(products!$A$1:$G$49,MATCH($D373,products!$A$1:$A$49,0),MATCH(orders!J$1,products!$A$1:$G$1,0))</f>
        <v>L</v>
      </c>
      <c r="K373" s="6">
        <f>INDEX(products!$A$1:$G$49,MATCH($D373,products!$A$1:$A$49,0),MATCH(orders!K$1,products!$A$1:$G$1,0))</f>
        <v>0.5</v>
      </c>
      <c r="L373" s="7">
        <f>INDEX(products!$A$1:$G$49,MATCH($D373,products!$A$1:$A$49,0),MATCH(orders!L$1,products!$A$1:$G$1,0))</f>
        <v>7.77</v>
      </c>
      <c r="M373" s="7">
        <f t="shared" si="15"/>
        <v>46.62</v>
      </c>
      <c r="N373" t="str">
        <f t="shared" si="16"/>
        <v>Arabica</v>
      </c>
      <c r="O373" t="str">
        <f t="shared" si="17"/>
        <v>Light</v>
      </c>
      <c r="P373" t="str">
        <f>_xlfn.XLOOKUP(Orders[[#This Row],[Customer ID]],customers!$A$1:$A$1001,customers!$I$1:$I$1001,,0)</f>
        <v>Yes</v>
      </c>
    </row>
    <row r="374" spans="1:16" x14ac:dyDescent="0.35">
      <c r="A374" s="2" t="s">
        <v>2585</v>
      </c>
      <c r="B374" s="5">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INDEX(products!$A$1:$G$49,MATCH($D374,products!$A$1:$A$49,0),MATCH(orders!I$1,products!$A$1:$G$1,0))</f>
        <v>Rob</v>
      </c>
      <c r="J374" t="str">
        <f>INDEX(products!$A$1:$G$49,MATCH($D374,products!$A$1:$A$49,0),MATCH(orders!J$1,products!$A$1:$G$1,0))</f>
        <v>L</v>
      </c>
      <c r="K374" s="6">
        <f>INDEX(products!$A$1:$G$49,MATCH($D374,products!$A$1:$A$49,0),MATCH(orders!K$1,products!$A$1:$G$1,0))</f>
        <v>0.5</v>
      </c>
      <c r="L374" s="7">
        <f>INDEX(products!$A$1:$G$49,MATCH($D374,products!$A$1:$A$49,0),MATCH(orders!L$1,products!$A$1:$G$1,0))</f>
        <v>7.169999999999999</v>
      </c>
      <c r="M374" s="7">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5">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INDEX(products!$A$1:$G$49,MATCH($D375,products!$A$1:$A$49,0),MATCH(orders!I$1,products!$A$1:$G$1,0))</f>
        <v>Ara</v>
      </c>
      <c r="J375" t="str">
        <f>INDEX(products!$A$1:$G$49,MATCH($D375,products!$A$1:$A$49,0),MATCH(orders!J$1,products!$A$1:$G$1,0))</f>
        <v>D</v>
      </c>
      <c r="K375" s="6">
        <f>INDEX(products!$A$1:$G$49,MATCH($D375,products!$A$1:$A$49,0),MATCH(orders!K$1,products!$A$1:$G$1,0))</f>
        <v>0.5</v>
      </c>
      <c r="L375" s="7">
        <f>INDEX(products!$A$1:$G$49,MATCH($D375,products!$A$1:$A$49,0),MATCH(orders!L$1,products!$A$1:$G$1,0))</f>
        <v>5.97</v>
      </c>
      <c r="M375" s="7">
        <f t="shared" si="15"/>
        <v>17.91</v>
      </c>
      <c r="N375" t="str">
        <f t="shared" si="16"/>
        <v>Arabica</v>
      </c>
      <c r="O375" t="str">
        <f t="shared" si="17"/>
        <v>Dark</v>
      </c>
      <c r="P375" t="str">
        <f>_xlfn.XLOOKUP(Orders[[#This Row],[Customer ID]],customers!$A$1:$A$1001,customers!$I$1:$I$1001,,0)</f>
        <v>Yes</v>
      </c>
    </row>
    <row r="376" spans="1:16" x14ac:dyDescent="0.35">
      <c r="A376" s="2" t="s">
        <v>2597</v>
      </c>
      <c r="B376" s="5">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INDEX(products!$A$1:$G$49,MATCH($D376,products!$A$1:$A$49,0),MATCH(orders!I$1,products!$A$1:$G$1,0))</f>
        <v>Lib</v>
      </c>
      <c r="J376" t="str">
        <f>INDEX(products!$A$1:$G$49,MATCH($D376,products!$A$1:$A$49,0),MATCH(orders!J$1,products!$A$1:$G$1,0))</f>
        <v>L</v>
      </c>
      <c r="K376" s="6">
        <f>INDEX(products!$A$1:$G$49,MATCH($D376,products!$A$1:$A$49,0),MATCH(orders!K$1,products!$A$1:$G$1,0))</f>
        <v>0.5</v>
      </c>
      <c r="L376" s="7">
        <f>INDEX(products!$A$1:$G$49,MATCH($D376,products!$A$1:$A$49,0),MATCH(orders!L$1,products!$A$1:$G$1,0))</f>
        <v>9.51</v>
      </c>
      <c r="M376" s="7">
        <f t="shared" si="15"/>
        <v>38.04</v>
      </c>
      <c r="N376" t="str">
        <f t="shared" si="16"/>
        <v>Liberica</v>
      </c>
      <c r="O376" t="str">
        <f t="shared" si="17"/>
        <v>Light</v>
      </c>
      <c r="P376" t="str">
        <f>_xlfn.XLOOKUP(Orders[[#This Row],[Customer ID]],customers!$A$1:$A$1001,customers!$I$1:$I$1001,,0)</f>
        <v>Yes</v>
      </c>
    </row>
    <row r="377" spans="1:16" x14ac:dyDescent="0.35">
      <c r="A377" s="2" t="s">
        <v>2603</v>
      </c>
      <c r="B377" s="5">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INDEX(products!$A$1:$G$49,MATCH($D377,products!$A$1:$A$49,0),MATCH(orders!I$1,products!$A$1:$G$1,0))</f>
        <v>Ara</v>
      </c>
      <c r="J377" t="str">
        <f>INDEX(products!$A$1:$G$49,MATCH($D377,products!$A$1:$A$49,0),MATCH(orders!J$1,products!$A$1:$G$1,0))</f>
        <v>M</v>
      </c>
      <c r="K377" s="6">
        <f>INDEX(products!$A$1:$G$49,MATCH($D377,products!$A$1:$A$49,0),MATCH(orders!K$1,products!$A$1:$G$1,0))</f>
        <v>0.2</v>
      </c>
      <c r="L377" s="7">
        <f>INDEX(products!$A$1:$G$49,MATCH($D377,products!$A$1:$A$49,0),MATCH(orders!L$1,products!$A$1:$G$1,0))</f>
        <v>3.375</v>
      </c>
      <c r="M377" s="7">
        <f t="shared" si="15"/>
        <v>6.75</v>
      </c>
      <c r="N377" t="str">
        <f t="shared" si="16"/>
        <v>Arabica</v>
      </c>
      <c r="O377" t="str">
        <f t="shared" si="17"/>
        <v>Medium</v>
      </c>
      <c r="P377" t="str">
        <f>_xlfn.XLOOKUP(Orders[[#This Row],[Customer ID]],customers!$A$1:$A$1001,customers!$I$1:$I$1001,,0)</f>
        <v>Yes</v>
      </c>
    </row>
    <row r="378" spans="1:16" x14ac:dyDescent="0.35">
      <c r="A378" s="2" t="s">
        <v>2609</v>
      </c>
      <c r="B378" s="5">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INDEX(products!$A$1:$G$49,MATCH($D378,products!$A$1:$A$49,0),MATCH(orders!I$1,products!$A$1:$G$1,0))</f>
        <v>Rob</v>
      </c>
      <c r="J378" t="str">
        <f>INDEX(products!$A$1:$G$49,MATCH($D378,products!$A$1:$A$49,0),MATCH(orders!J$1,products!$A$1:$G$1,0))</f>
        <v>M</v>
      </c>
      <c r="K378" s="6">
        <f>INDEX(products!$A$1:$G$49,MATCH($D378,products!$A$1:$A$49,0),MATCH(orders!K$1,products!$A$1:$G$1,0))</f>
        <v>0.5</v>
      </c>
      <c r="L378" s="7">
        <f>INDEX(products!$A$1:$G$49,MATCH($D378,products!$A$1:$A$49,0),MATCH(orders!L$1,products!$A$1:$G$1,0))</f>
        <v>5.97</v>
      </c>
      <c r="M378" s="7">
        <f t="shared" si="15"/>
        <v>5.97</v>
      </c>
      <c r="N378" t="str">
        <f t="shared" si="16"/>
        <v>Robusta</v>
      </c>
      <c r="O378" t="str">
        <f t="shared" si="17"/>
        <v>Medium</v>
      </c>
      <c r="P378" t="str">
        <f>_xlfn.XLOOKUP(Orders[[#This Row],[Customer ID]],customers!$A$1:$A$1001,customers!$I$1:$I$1001,,0)</f>
        <v>Yes</v>
      </c>
    </row>
    <row r="379" spans="1:16" x14ac:dyDescent="0.35">
      <c r="A379" s="2" t="s">
        <v>2615</v>
      </c>
      <c r="B379" s="5">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INDEX(products!$A$1:$G$49,MATCH($D379,products!$A$1:$A$49,0),MATCH(orders!I$1,products!$A$1:$G$1,0))</f>
        <v>Rob</v>
      </c>
      <c r="J379" t="str">
        <f>INDEX(products!$A$1:$G$49,MATCH($D379,products!$A$1:$A$49,0),MATCH(orders!J$1,products!$A$1:$G$1,0))</f>
        <v>D</v>
      </c>
      <c r="K379" s="6">
        <f>INDEX(products!$A$1:$G$49,MATCH($D379,products!$A$1:$A$49,0),MATCH(orders!K$1,products!$A$1:$G$1,0))</f>
        <v>0.2</v>
      </c>
      <c r="L379" s="7">
        <f>INDEX(products!$A$1:$G$49,MATCH($D379,products!$A$1:$A$49,0),MATCH(orders!L$1,products!$A$1:$G$1,0))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5">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INDEX(products!$A$1:$G$49,MATCH($D380,products!$A$1:$A$49,0),MATCH(orders!I$1,products!$A$1:$G$1,0))</f>
        <v>Ara</v>
      </c>
      <c r="J380" t="str">
        <f>INDEX(products!$A$1:$G$49,MATCH($D380,products!$A$1:$A$49,0),MATCH(orders!J$1,products!$A$1:$G$1,0))</f>
        <v>L</v>
      </c>
      <c r="K380" s="6">
        <f>INDEX(products!$A$1:$G$49,MATCH($D380,products!$A$1:$A$49,0),MATCH(orders!K$1,products!$A$1:$G$1,0))</f>
        <v>0.5</v>
      </c>
      <c r="L380" s="7">
        <f>INDEX(products!$A$1:$G$49,MATCH($D380,products!$A$1:$A$49,0),MATCH(orders!L$1,products!$A$1:$G$1,0))</f>
        <v>7.77</v>
      </c>
      <c r="M380" s="7">
        <f t="shared" si="15"/>
        <v>23.31</v>
      </c>
      <c r="N380" t="str">
        <f t="shared" si="16"/>
        <v>Arabica</v>
      </c>
      <c r="O380" t="str">
        <f t="shared" si="17"/>
        <v>Light</v>
      </c>
      <c r="P380" t="str">
        <f>_xlfn.XLOOKUP(Orders[[#This Row],[Customer ID]],customers!$A$1:$A$1001,customers!$I$1:$I$1001,,0)</f>
        <v>Yes</v>
      </c>
    </row>
    <row r="381" spans="1:16" x14ac:dyDescent="0.35">
      <c r="A381" s="2" t="s">
        <v>2627</v>
      </c>
      <c r="B381" s="5">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INDEX(products!$A$1:$G$49,MATCH($D381,products!$A$1:$A$49,0),MATCH(orders!I$1,products!$A$1:$G$1,0))</f>
        <v>Rob</v>
      </c>
      <c r="J381" t="str">
        <f>INDEX(products!$A$1:$G$49,MATCH($D381,products!$A$1:$A$49,0),MATCH(orders!J$1,products!$A$1:$G$1,0))</f>
        <v>L</v>
      </c>
      <c r="K381" s="6">
        <f>INDEX(products!$A$1:$G$49,MATCH($D381,products!$A$1:$A$49,0),MATCH(orders!K$1,products!$A$1:$G$1,0))</f>
        <v>0.5</v>
      </c>
      <c r="L381" s="7">
        <f>INDEX(products!$A$1:$G$49,MATCH($D381,products!$A$1:$A$49,0),MATCH(orders!L$1,products!$A$1:$G$1,0))</f>
        <v>7.169999999999999</v>
      </c>
      <c r="M381" s="7">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5">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INDEX(products!$A$1:$G$49,MATCH($D382,products!$A$1:$A$49,0),MATCH(orders!I$1,products!$A$1:$G$1,0))</f>
        <v>Lib</v>
      </c>
      <c r="J382" t="str">
        <f>INDEX(products!$A$1:$G$49,MATCH($D382,products!$A$1:$A$49,0),MATCH(orders!J$1,products!$A$1:$G$1,0))</f>
        <v>D</v>
      </c>
      <c r="K382" s="6">
        <f>INDEX(products!$A$1:$G$49,MATCH($D382,products!$A$1:$A$49,0),MATCH(orders!K$1,products!$A$1:$G$1,0))</f>
        <v>0.5</v>
      </c>
      <c r="L382" s="7">
        <f>INDEX(products!$A$1:$G$49,MATCH($D382,products!$A$1:$A$49,0),MATCH(orders!L$1,products!$A$1:$G$1,0))</f>
        <v>7.77</v>
      </c>
      <c r="M382" s="7">
        <f t="shared" si="15"/>
        <v>23.31</v>
      </c>
      <c r="N382" t="str">
        <f t="shared" si="16"/>
        <v>Liberica</v>
      </c>
      <c r="O382" t="str">
        <f t="shared" si="17"/>
        <v>Dark</v>
      </c>
      <c r="P382" t="str">
        <f>_xlfn.XLOOKUP(Orders[[#This Row],[Customer ID]],customers!$A$1:$A$1001,customers!$I$1:$I$1001,,0)</f>
        <v>No</v>
      </c>
    </row>
    <row r="383" spans="1:16" x14ac:dyDescent="0.35">
      <c r="A383" s="2" t="s">
        <v>2638</v>
      </c>
      <c r="B383" s="5">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INDEX(products!$A$1:$G$49,MATCH($D383,products!$A$1:$A$49,0),MATCH(orders!I$1,products!$A$1:$G$1,0))</f>
        <v>Ara</v>
      </c>
      <c r="J383" t="str">
        <f>INDEX(products!$A$1:$G$49,MATCH($D383,products!$A$1:$A$49,0),MATCH(orders!J$1,products!$A$1:$G$1,0))</f>
        <v>D</v>
      </c>
      <c r="K383" s="6">
        <f>INDEX(products!$A$1:$G$49,MATCH($D383,products!$A$1:$A$49,0),MATCH(orders!K$1,products!$A$1:$G$1,0))</f>
        <v>0.2</v>
      </c>
      <c r="L383" s="7">
        <f>INDEX(products!$A$1:$G$49,MATCH($D383,products!$A$1:$A$49,0),MATCH(orders!L$1,products!$A$1:$G$1,0))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5">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INDEX(products!$A$1:$G$49,MATCH($D384,products!$A$1:$A$49,0),MATCH(orders!I$1,products!$A$1:$G$1,0))</f>
        <v>Exc</v>
      </c>
      <c r="J384" t="str">
        <f>INDEX(products!$A$1:$G$49,MATCH($D384,products!$A$1:$A$49,0),MATCH(orders!J$1,products!$A$1:$G$1,0))</f>
        <v>D</v>
      </c>
      <c r="K384" s="6">
        <f>INDEX(products!$A$1:$G$49,MATCH($D384,products!$A$1:$A$49,0),MATCH(orders!K$1,products!$A$1:$G$1,0))</f>
        <v>0.5</v>
      </c>
      <c r="L384" s="7">
        <f>INDEX(products!$A$1:$G$49,MATCH($D384,products!$A$1:$A$49,0),MATCH(orders!L$1,products!$A$1:$G$1,0))</f>
        <v>7.29</v>
      </c>
      <c r="M384" s="7">
        <f t="shared" si="15"/>
        <v>21.87</v>
      </c>
      <c r="N384" t="str">
        <f t="shared" si="16"/>
        <v>Excelsa</v>
      </c>
      <c r="O384" t="str">
        <f t="shared" si="17"/>
        <v>Dark</v>
      </c>
      <c r="P384" t="str">
        <f>_xlfn.XLOOKUP(Orders[[#This Row],[Customer ID]],customers!$A$1:$A$1001,customers!$I$1:$I$1001,,0)</f>
        <v>No</v>
      </c>
    </row>
    <row r="385" spans="1:16" x14ac:dyDescent="0.35">
      <c r="A385" s="2" t="s">
        <v>2650</v>
      </c>
      <c r="B385" s="5">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INDEX(products!$A$1:$G$49,MATCH($D385,products!$A$1:$A$49,0),MATCH(orders!I$1,products!$A$1:$G$1,0))</f>
        <v>Exc</v>
      </c>
      <c r="J385" t="str">
        <f>INDEX(products!$A$1:$G$49,MATCH($D385,products!$A$1:$A$49,0),MATCH(orders!J$1,products!$A$1:$G$1,0))</f>
        <v>L</v>
      </c>
      <c r="K385" s="6">
        <f>INDEX(products!$A$1:$G$49,MATCH($D385,products!$A$1:$A$49,0),MATCH(orders!K$1,products!$A$1:$G$1,0))</f>
        <v>0.5</v>
      </c>
      <c r="L385" s="7">
        <f>INDEX(products!$A$1:$G$49,MATCH($D385,products!$A$1:$A$49,0),MATCH(orders!L$1,products!$A$1:$G$1,0))</f>
        <v>8.91</v>
      </c>
      <c r="M385" s="7">
        <f t="shared" si="15"/>
        <v>53.46</v>
      </c>
      <c r="N385" t="str">
        <f t="shared" si="16"/>
        <v>Excelsa</v>
      </c>
      <c r="O385" t="str">
        <f t="shared" si="17"/>
        <v>Light</v>
      </c>
      <c r="P385" t="str">
        <f>_xlfn.XLOOKUP(Orders[[#This Row],[Customer ID]],customers!$A$1:$A$1001,customers!$I$1:$I$1001,,0)</f>
        <v>Yes</v>
      </c>
    </row>
    <row r="386" spans="1:16" x14ac:dyDescent="0.35">
      <c r="A386" s="2" t="s">
        <v>2655</v>
      </c>
      <c r="B386" s="5">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INDEX(products!$A$1:$G$49,MATCH($D386,products!$A$1:$A$49,0),MATCH(orders!I$1,products!$A$1:$G$1,0))</f>
        <v>Ara</v>
      </c>
      <c r="J386" t="str">
        <f>INDEX(products!$A$1:$G$49,MATCH($D386,products!$A$1:$A$49,0),MATCH(orders!J$1,products!$A$1:$G$1,0))</f>
        <v>L</v>
      </c>
      <c r="K386" s="6">
        <f>INDEX(products!$A$1:$G$49,MATCH($D386,products!$A$1:$A$49,0),MATCH(orders!K$1,products!$A$1:$G$1,0))</f>
        <v>2.5</v>
      </c>
      <c r="L386" s="7">
        <f>INDEX(products!$A$1:$G$49,MATCH($D386,products!$A$1:$A$49,0),MATCH(orders!L$1,products!$A$1:$G$1,0))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5">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INDEX(products!$A$1:$G$49,MATCH($D387,products!$A$1:$A$49,0),MATCH(orders!I$1,products!$A$1:$G$1,0))</f>
        <v>Lib</v>
      </c>
      <c r="J387" t="str">
        <f>INDEX(products!$A$1:$G$49,MATCH($D387,products!$A$1:$A$49,0),MATCH(orders!J$1,products!$A$1:$G$1,0))</f>
        <v>M</v>
      </c>
      <c r="K387" s="6">
        <f>INDEX(products!$A$1:$G$49,MATCH($D387,products!$A$1:$A$49,0),MATCH(orders!K$1,products!$A$1:$G$1,0))</f>
        <v>0.5</v>
      </c>
      <c r="L387" s="7">
        <f>INDEX(products!$A$1:$G$49,MATCH($D387,products!$A$1:$A$49,0),MATCH(orders!L$1,products!$A$1:$G$1,0))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5">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INDEX(products!$A$1:$G$49,MATCH($D388,products!$A$1:$A$49,0),MATCH(orders!I$1,products!$A$1:$G$1,0))</f>
        <v>Ara</v>
      </c>
      <c r="J388" t="str">
        <f>INDEX(products!$A$1:$G$49,MATCH($D388,products!$A$1:$A$49,0),MATCH(orders!J$1,products!$A$1:$G$1,0))</f>
        <v>D</v>
      </c>
      <c r="K388" s="6">
        <f>INDEX(products!$A$1:$G$49,MATCH($D388,products!$A$1:$A$49,0),MATCH(orders!K$1,products!$A$1:$G$1,0))</f>
        <v>0.2</v>
      </c>
      <c r="L388" s="7">
        <f>INDEX(products!$A$1:$G$49,MATCH($D388,products!$A$1:$A$49,0),MATCH(orders!L$1,products!$A$1:$G$1,0))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35">
      <c r="A389" s="2" t="s">
        <v>2671</v>
      </c>
      <c r="B389" s="5">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INDEX(products!$A$1:$G$49,MATCH($D389,products!$A$1:$A$49,0),MATCH(orders!I$1,products!$A$1:$G$1,0))</f>
        <v>Exc</v>
      </c>
      <c r="J389" t="str">
        <f>INDEX(products!$A$1:$G$49,MATCH($D389,products!$A$1:$A$49,0),MATCH(orders!J$1,products!$A$1:$G$1,0))</f>
        <v>L</v>
      </c>
      <c r="K389" s="6">
        <f>INDEX(products!$A$1:$G$49,MATCH($D389,products!$A$1:$A$49,0),MATCH(orders!K$1,products!$A$1:$G$1,0))</f>
        <v>1</v>
      </c>
      <c r="L389" s="7">
        <f>INDEX(products!$A$1:$G$49,MATCH($D389,products!$A$1:$A$49,0),MATCH(orders!L$1,products!$A$1:$G$1,0))</f>
        <v>14.85</v>
      </c>
      <c r="M389" s="7">
        <f t="shared" si="18"/>
        <v>74.25</v>
      </c>
      <c r="N389" t="str">
        <f t="shared" si="19"/>
        <v>Excelsa</v>
      </c>
      <c r="O389" t="str">
        <f t="shared" si="20"/>
        <v>Light</v>
      </c>
      <c r="P389" t="str">
        <f>_xlfn.XLOOKUP(Orders[[#This Row],[Customer ID]],customers!$A$1:$A$1001,customers!$I$1:$I$1001,,0)</f>
        <v>Yes</v>
      </c>
    </row>
    <row r="390" spans="1:16" x14ac:dyDescent="0.35">
      <c r="A390" s="2" t="s">
        <v>2677</v>
      </c>
      <c r="B390" s="5">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INDEX(products!$A$1:$G$49,MATCH($D390,products!$A$1:$A$49,0),MATCH(orders!I$1,products!$A$1:$G$1,0))</f>
        <v>Lib</v>
      </c>
      <c r="J390" t="str">
        <f>INDEX(products!$A$1:$G$49,MATCH($D390,products!$A$1:$A$49,0),MATCH(orders!J$1,products!$A$1:$G$1,0))</f>
        <v>D</v>
      </c>
      <c r="K390" s="6">
        <f>INDEX(products!$A$1:$G$49,MATCH($D390,products!$A$1:$A$49,0),MATCH(orders!K$1,products!$A$1:$G$1,0))</f>
        <v>0.2</v>
      </c>
      <c r="L390" s="7">
        <f>INDEX(products!$A$1:$G$49,MATCH($D390,products!$A$1:$A$49,0),MATCH(orders!L$1,products!$A$1:$G$1,0))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5">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INDEX(products!$A$1:$G$49,MATCH($D391,products!$A$1:$A$49,0),MATCH(orders!I$1,products!$A$1:$G$1,0))</f>
        <v>Lib</v>
      </c>
      <c r="J391" t="str">
        <f>INDEX(products!$A$1:$G$49,MATCH($D391,products!$A$1:$A$49,0),MATCH(orders!J$1,products!$A$1:$G$1,0))</f>
        <v>D</v>
      </c>
      <c r="K391" s="6">
        <f>INDEX(products!$A$1:$G$49,MATCH($D391,products!$A$1:$A$49,0),MATCH(orders!K$1,products!$A$1:$G$1,0))</f>
        <v>0.5</v>
      </c>
      <c r="L391" s="7">
        <f>INDEX(products!$A$1:$G$49,MATCH($D391,products!$A$1:$A$49,0),MATCH(orders!L$1,products!$A$1:$G$1,0))</f>
        <v>7.77</v>
      </c>
      <c r="M391" s="7">
        <f t="shared" si="18"/>
        <v>23.31</v>
      </c>
      <c r="N391" t="str">
        <f t="shared" si="19"/>
        <v>Liberica</v>
      </c>
      <c r="O391" t="str">
        <f t="shared" si="20"/>
        <v>Dark</v>
      </c>
      <c r="P391" t="str">
        <f>_xlfn.XLOOKUP(Orders[[#This Row],[Customer ID]],customers!$A$1:$A$1001,customers!$I$1:$I$1001,,0)</f>
        <v>Yes</v>
      </c>
    </row>
    <row r="392" spans="1:16" x14ac:dyDescent="0.35">
      <c r="A392" s="2" t="s">
        <v>2689</v>
      </c>
      <c r="B392" s="5">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INDEX(products!$A$1:$G$49,MATCH($D392,products!$A$1:$A$49,0),MATCH(orders!I$1,products!$A$1:$G$1,0))</f>
        <v>Exc</v>
      </c>
      <c r="J392" t="str">
        <f>INDEX(products!$A$1:$G$49,MATCH($D392,products!$A$1:$A$49,0),MATCH(orders!J$1,products!$A$1:$G$1,0))</f>
        <v>D</v>
      </c>
      <c r="K392" s="6">
        <f>INDEX(products!$A$1:$G$49,MATCH($D392,products!$A$1:$A$49,0),MATCH(orders!K$1,products!$A$1:$G$1,0))</f>
        <v>0.5</v>
      </c>
      <c r="L392" s="7">
        <f>INDEX(products!$A$1:$G$49,MATCH($D392,products!$A$1:$A$49,0),MATCH(orders!L$1,products!$A$1:$G$1,0))</f>
        <v>7.29</v>
      </c>
      <c r="M392" s="7">
        <f t="shared" si="18"/>
        <v>14.58</v>
      </c>
      <c r="N392" t="str">
        <f t="shared" si="19"/>
        <v>Excelsa</v>
      </c>
      <c r="O392" t="str">
        <f t="shared" si="20"/>
        <v>Dark</v>
      </c>
      <c r="P392" t="str">
        <f>_xlfn.XLOOKUP(Orders[[#This Row],[Customer ID]],customers!$A$1:$A$1001,customers!$I$1:$I$1001,,0)</f>
        <v>Yes</v>
      </c>
    </row>
    <row r="393" spans="1:16" x14ac:dyDescent="0.35">
      <c r="A393" s="2" t="s">
        <v>2694</v>
      </c>
      <c r="B393" s="5">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INDEX(products!$A$1:$G$49,MATCH($D393,products!$A$1:$A$49,0),MATCH(orders!I$1,products!$A$1:$G$1,0))</f>
        <v>Ara</v>
      </c>
      <c r="J393" t="str">
        <f>INDEX(products!$A$1:$G$49,MATCH($D393,products!$A$1:$A$49,0),MATCH(orders!J$1,products!$A$1:$G$1,0))</f>
        <v>M</v>
      </c>
      <c r="K393" s="6">
        <f>INDEX(products!$A$1:$G$49,MATCH($D393,products!$A$1:$A$49,0),MATCH(orders!K$1,products!$A$1:$G$1,0))</f>
        <v>0.5</v>
      </c>
      <c r="L393" s="7">
        <f>INDEX(products!$A$1:$G$49,MATCH($D393,products!$A$1:$A$49,0),MATCH(orders!L$1,products!$A$1:$G$1,0))</f>
        <v>6.75</v>
      </c>
      <c r="M393" s="7">
        <f t="shared" si="18"/>
        <v>13.5</v>
      </c>
      <c r="N393" t="str">
        <f t="shared" si="19"/>
        <v>Arabica</v>
      </c>
      <c r="O393" t="str">
        <f t="shared" si="20"/>
        <v>Medium</v>
      </c>
      <c r="P393" t="str">
        <f>_xlfn.XLOOKUP(Orders[[#This Row],[Customer ID]],customers!$A$1:$A$1001,customers!$I$1:$I$1001,,0)</f>
        <v>No</v>
      </c>
    </row>
    <row r="394" spans="1:16" x14ac:dyDescent="0.35">
      <c r="A394" s="2" t="s">
        <v>2699</v>
      </c>
      <c r="B394" s="5">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INDEX(products!$A$1:$G$49,MATCH($D394,products!$A$1:$A$49,0),MATCH(orders!I$1,products!$A$1:$G$1,0))</f>
        <v>Exc</v>
      </c>
      <c r="J394" t="str">
        <f>INDEX(products!$A$1:$G$49,MATCH($D394,products!$A$1:$A$49,0),MATCH(orders!J$1,products!$A$1:$G$1,0))</f>
        <v>L</v>
      </c>
      <c r="K394" s="6">
        <f>INDEX(products!$A$1:$G$49,MATCH($D394,products!$A$1:$A$49,0),MATCH(orders!K$1,products!$A$1:$G$1,0))</f>
        <v>1</v>
      </c>
      <c r="L394" s="7">
        <f>INDEX(products!$A$1:$G$49,MATCH($D394,products!$A$1:$A$49,0),MATCH(orders!L$1,products!$A$1:$G$1,0))</f>
        <v>14.85</v>
      </c>
      <c r="M394" s="7">
        <f t="shared" si="18"/>
        <v>89.1</v>
      </c>
      <c r="N394" t="str">
        <f t="shared" si="19"/>
        <v>Excelsa</v>
      </c>
      <c r="O394" t="str">
        <f t="shared" si="20"/>
        <v>Light</v>
      </c>
      <c r="P394" t="str">
        <f>_xlfn.XLOOKUP(Orders[[#This Row],[Customer ID]],customers!$A$1:$A$1001,customers!$I$1:$I$1001,,0)</f>
        <v>No</v>
      </c>
    </row>
    <row r="395" spans="1:16" x14ac:dyDescent="0.35">
      <c r="A395" s="2" t="s">
        <v>2699</v>
      </c>
      <c r="B395" s="5">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INDEX(products!$A$1:$G$49,MATCH($D395,products!$A$1:$A$49,0),MATCH(orders!I$1,products!$A$1:$G$1,0))</f>
        <v>Ara</v>
      </c>
      <c r="J395" t="str">
        <f>INDEX(products!$A$1:$G$49,MATCH($D395,products!$A$1:$A$49,0),MATCH(orders!J$1,products!$A$1:$G$1,0))</f>
        <v>L</v>
      </c>
      <c r="K395" s="6">
        <f>INDEX(products!$A$1:$G$49,MATCH($D395,products!$A$1:$A$49,0),MATCH(orders!K$1,products!$A$1:$G$1,0))</f>
        <v>0.2</v>
      </c>
      <c r="L395" s="7">
        <f>INDEX(products!$A$1:$G$49,MATCH($D395,products!$A$1:$A$49,0),MATCH(orders!L$1,products!$A$1:$G$1,0))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5">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INDEX(products!$A$1:$G$49,MATCH($D396,products!$A$1:$A$49,0),MATCH(orders!I$1,products!$A$1:$G$1,0))</f>
        <v>Rob</v>
      </c>
      <c r="J396" t="str">
        <f>INDEX(products!$A$1:$G$49,MATCH($D396,products!$A$1:$A$49,0),MATCH(orders!J$1,products!$A$1:$G$1,0))</f>
        <v>L</v>
      </c>
      <c r="K396" s="6">
        <f>INDEX(products!$A$1:$G$49,MATCH($D396,products!$A$1:$A$49,0),MATCH(orders!K$1,products!$A$1:$G$1,0))</f>
        <v>2.5</v>
      </c>
      <c r="L396" s="7">
        <f>INDEX(products!$A$1:$G$49,MATCH($D396,products!$A$1:$A$49,0),MATCH(orders!L$1,products!$A$1:$G$1,0))</f>
        <v>27.484999999999996</v>
      </c>
      <c r="M396" s="7">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5">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INDEX(products!$A$1:$G$49,MATCH($D397,products!$A$1:$A$49,0),MATCH(orders!I$1,products!$A$1:$G$1,0))</f>
        <v>Lib</v>
      </c>
      <c r="J397" t="str">
        <f>INDEX(products!$A$1:$G$49,MATCH($D397,products!$A$1:$A$49,0),MATCH(orders!J$1,products!$A$1:$G$1,0))</f>
        <v>D</v>
      </c>
      <c r="K397" s="6">
        <f>INDEX(products!$A$1:$G$49,MATCH($D397,products!$A$1:$A$49,0),MATCH(orders!K$1,products!$A$1:$G$1,0))</f>
        <v>0.5</v>
      </c>
      <c r="L397" s="7">
        <f>INDEX(products!$A$1:$G$49,MATCH($D397,products!$A$1:$A$49,0),MATCH(orders!L$1,products!$A$1:$G$1,0))</f>
        <v>7.77</v>
      </c>
      <c r="M397" s="7">
        <f t="shared" si="18"/>
        <v>46.62</v>
      </c>
      <c r="N397" t="str">
        <f t="shared" si="19"/>
        <v>Liberica</v>
      </c>
      <c r="O397" t="str">
        <f t="shared" si="20"/>
        <v>Dark</v>
      </c>
      <c r="P397" t="str">
        <f>_xlfn.XLOOKUP(Orders[[#This Row],[Customer ID]],customers!$A$1:$A$1001,customers!$I$1:$I$1001,,0)</f>
        <v>Yes</v>
      </c>
    </row>
    <row r="398" spans="1:16" x14ac:dyDescent="0.35">
      <c r="A398" s="2" t="s">
        <v>2721</v>
      </c>
      <c r="B398" s="5">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INDEX(products!$A$1:$G$49,MATCH($D398,products!$A$1:$A$49,0),MATCH(orders!I$1,products!$A$1:$G$1,0))</f>
        <v>Ara</v>
      </c>
      <c r="J398" t="str">
        <f>INDEX(products!$A$1:$G$49,MATCH($D398,products!$A$1:$A$49,0),MATCH(orders!J$1,products!$A$1:$G$1,0))</f>
        <v>L</v>
      </c>
      <c r="K398" s="6">
        <f>INDEX(products!$A$1:$G$49,MATCH($D398,products!$A$1:$A$49,0),MATCH(orders!K$1,products!$A$1:$G$1,0))</f>
        <v>0.5</v>
      </c>
      <c r="L398" s="7">
        <f>INDEX(products!$A$1:$G$49,MATCH($D398,products!$A$1:$A$49,0),MATCH(orders!L$1,products!$A$1:$G$1,0))</f>
        <v>7.77</v>
      </c>
      <c r="M398" s="7">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5">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INDEX(products!$A$1:$G$49,MATCH($D399,products!$A$1:$A$49,0),MATCH(orders!I$1,products!$A$1:$G$1,0))</f>
        <v>Lib</v>
      </c>
      <c r="J399" t="str">
        <f>INDEX(products!$A$1:$G$49,MATCH($D399,products!$A$1:$A$49,0),MATCH(orders!J$1,products!$A$1:$G$1,0))</f>
        <v>D</v>
      </c>
      <c r="K399" s="6">
        <f>INDEX(products!$A$1:$G$49,MATCH($D399,products!$A$1:$A$49,0),MATCH(orders!K$1,products!$A$1:$G$1,0))</f>
        <v>0.5</v>
      </c>
      <c r="L399" s="7">
        <f>INDEX(products!$A$1:$G$49,MATCH($D399,products!$A$1:$A$49,0),MATCH(orders!L$1,products!$A$1:$G$1,0))</f>
        <v>7.77</v>
      </c>
      <c r="M399" s="7">
        <f t="shared" si="18"/>
        <v>31.08</v>
      </c>
      <c r="N399" t="str">
        <f t="shared" si="19"/>
        <v>Liberica</v>
      </c>
      <c r="O399" t="str">
        <f t="shared" si="20"/>
        <v>Dark</v>
      </c>
      <c r="P399" t="str">
        <f>_xlfn.XLOOKUP(Orders[[#This Row],[Customer ID]],customers!$A$1:$A$1001,customers!$I$1:$I$1001,,0)</f>
        <v>Yes</v>
      </c>
    </row>
    <row r="400" spans="1:16" x14ac:dyDescent="0.35">
      <c r="A400" s="2" t="s">
        <v>2733</v>
      </c>
      <c r="B400" s="5">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INDEX(products!$A$1:$G$49,MATCH($D400,products!$A$1:$A$49,0),MATCH(orders!I$1,products!$A$1:$G$1,0))</f>
        <v>Ara</v>
      </c>
      <c r="J400" t="str">
        <f>INDEX(products!$A$1:$G$49,MATCH($D400,products!$A$1:$A$49,0),MATCH(orders!J$1,products!$A$1:$G$1,0))</f>
        <v>D</v>
      </c>
      <c r="K400" s="6">
        <f>INDEX(products!$A$1:$G$49,MATCH($D400,products!$A$1:$A$49,0),MATCH(orders!K$1,products!$A$1:$G$1,0))</f>
        <v>0.2</v>
      </c>
      <c r="L400" s="7">
        <f>INDEX(products!$A$1:$G$49,MATCH($D400,products!$A$1:$A$49,0),MATCH(orders!L$1,products!$A$1:$G$1,0))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35">
      <c r="A401" s="2" t="s">
        <v>2739</v>
      </c>
      <c r="B401" s="5">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INDEX(products!$A$1:$G$49,MATCH($D401,products!$A$1:$A$49,0),MATCH(orders!I$1,products!$A$1:$G$1,0))</f>
        <v>Exc</v>
      </c>
      <c r="J401" t="str">
        <f>INDEX(products!$A$1:$G$49,MATCH($D401,products!$A$1:$A$49,0),MATCH(orders!J$1,products!$A$1:$G$1,0))</f>
        <v>D</v>
      </c>
      <c r="K401" s="6">
        <f>INDEX(products!$A$1:$G$49,MATCH($D401,products!$A$1:$A$49,0),MATCH(orders!K$1,products!$A$1:$G$1,0))</f>
        <v>2.5</v>
      </c>
      <c r="L401" s="7">
        <f>INDEX(products!$A$1:$G$49,MATCH($D401,products!$A$1:$A$49,0),MATCH(orders!L$1,products!$A$1:$G$1,0))</f>
        <v>27.945</v>
      </c>
      <c r="M401" s="7">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5">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INDEX(products!$A$1:$G$49,MATCH($D402,products!$A$1:$A$49,0),MATCH(orders!I$1,products!$A$1:$G$1,0))</f>
        <v>Lib</v>
      </c>
      <c r="J402" t="str">
        <f>INDEX(products!$A$1:$G$49,MATCH($D402,products!$A$1:$A$49,0),MATCH(orders!J$1,products!$A$1:$G$1,0))</f>
        <v>L</v>
      </c>
      <c r="K402" s="6">
        <f>INDEX(products!$A$1:$G$49,MATCH($D402,products!$A$1:$A$49,0),MATCH(orders!K$1,products!$A$1:$G$1,0))</f>
        <v>1</v>
      </c>
      <c r="L402" s="7">
        <f>INDEX(products!$A$1:$G$49,MATCH($D402,products!$A$1:$A$49,0),MATCH(orders!L$1,products!$A$1:$G$1,0))</f>
        <v>15.85</v>
      </c>
      <c r="M402" s="7">
        <f t="shared" si="18"/>
        <v>63.4</v>
      </c>
      <c r="N402" t="str">
        <f t="shared" si="19"/>
        <v>Liberica</v>
      </c>
      <c r="O402" t="str">
        <f t="shared" si="20"/>
        <v>Light</v>
      </c>
      <c r="P402" t="str">
        <f>_xlfn.XLOOKUP(Orders[[#This Row],[Customer ID]],customers!$A$1:$A$1001,customers!$I$1:$I$1001,,0)</f>
        <v>No</v>
      </c>
    </row>
    <row r="403" spans="1:16" x14ac:dyDescent="0.35">
      <c r="A403" s="2" t="s">
        <v>2751</v>
      </c>
      <c r="B403" s="5">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INDEX(products!$A$1:$G$49,MATCH($D403,products!$A$1:$A$49,0),MATCH(orders!I$1,products!$A$1:$G$1,0))</f>
        <v>Lib</v>
      </c>
      <c r="J403" t="str">
        <f>INDEX(products!$A$1:$G$49,MATCH($D403,products!$A$1:$A$49,0),MATCH(orders!J$1,products!$A$1:$G$1,0))</f>
        <v>M</v>
      </c>
      <c r="K403" s="6">
        <f>INDEX(products!$A$1:$G$49,MATCH($D403,products!$A$1:$A$49,0),MATCH(orders!K$1,products!$A$1:$G$1,0))</f>
        <v>0.2</v>
      </c>
      <c r="L403" s="7">
        <f>INDEX(products!$A$1:$G$49,MATCH($D403,products!$A$1:$A$49,0),MATCH(orders!L$1,products!$A$1:$G$1,0))</f>
        <v>4.3650000000000002</v>
      </c>
      <c r="M403" s="7">
        <f t="shared" si="18"/>
        <v>8.73</v>
      </c>
      <c r="N403" t="str">
        <f t="shared" si="19"/>
        <v>Liberica</v>
      </c>
      <c r="O403" t="str">
        <f t="shared" si="20"/>
        <v>Medium</v>
      </c>
      <c r="P403" t="str">
        <f>_xlfn.XLOOKUP(Orders[[#This Row],[Customer ID]],customers!$A$1:$A$1001,customers!$I$1:$I$1001,,0)</f>
        <v>Yes</v>
      </c>
    </row>
    <row r="404" spans="1:16" x14ac:dyDescent="0.35">
      <c r="A404" s="2" t="s">
        <v>2757</v>
      </c>
      <c r="B404" s="5">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INDEX(products!$A$1:$G$49,MATCH($D404,products!$A$1:$A$49,0),MATCH(orders!I$1,products!$A$1:$G$1,0))</f>
        <v>Rob</v>
      </c>
      <c r="J404" t="str">
        <f>INDEX(products!$A$1:$G$49,MATCH($D404,products!$A$1:$A$49,0),MATCH(orders!J$1,products!$A$1:$G$1,0))</f>
        <v>D</v>
      </c>
      <c r="K404" s="6">
        <f>INDEX(products!$A$1:$G$49,MATCH($D404,products!$A$1:$A$49,0),MATCH(orders!K$1,products!$A$1:$G$1,0))</f>
        <v>1</v>
      </c>
      <c r="L404" s="7">
        <f>INDEX(products!$A$1:$G$49,MATCH($D404,products!$A$1:$A$49,0),MATCH(orders!L$1,products!$A$1:$G$1,0))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5">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INDEX(products!$A$1:$G$49,MATCH($D405,products!$A$1:$A$49,0),MATCH(orders!I$1,products!$A$1:$G$1,0))</f>
        <v>Lib</v>
      </c>
      <c r="J405" t="str">
        <f>INDEX(products!$A$1:$G$49,MATCH($D405,products!$A$1:$A$49,0),MATCH(orders!J$1,products!$A$1:$G$1,0))</f>
        <v>L</v>
      </c>
      <c r="K405" s="6">
        <f>INDEX(products!$A$1:$G$49,MATCH($D405,products!$A$1:$A$49,0),MATCH(orders!K$1,products!$A$1:$G$1,0))</f>
        <v>0.2</v>
      </c>
      <c r="L405" s="7">
        <f>INDEX(products!$A$1:$G$49,MATCH($D405,products!$A$1:$A$49,0),MATCH(orders!L$1,products!$A$1:$G$1,0))</f>
        <v>4.7549999999999999</v>
      </c>
      <c r="M405" s="7">
        <f t="shared" si="18"/>
        <v>9.51</v>
      </c>
      <c r="N405" t="str">
        <f t="shared" si="19"/>
        <v>Liberica</v>
      </c>
      <c r="O405" t="str">
        <f t="shared" si="20"/>
        <v>Light</v>
      </c>
      <c r="P405" t="str">
        <f>_xlfn.XLOOKUP(Orders[[#This Row],[Customer ID]],customers!$A$1:$A$1001,customers!$I$1:$I$1001,,0)</f>
        <v>No</v>
      </c>
    </row>
    <row r="406" spans="1:16" x14ac:dyDescent="0.35">
      <c r="A406" s="2" t="s">
        <v>2769</v>
      </c>
      <c r="B406" s="5">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INDEX(products!$A$1:$G$49,MATCH($D406,products!$A$1:$A$49,0),MATCH(orders!I$1,products!$A$1:$G$1,0))</f>
        <v>Ara</v>
      </c>
      <c r="J406" t="str">
        <f>INDEX(products!$A$1:$G$49,MATCH($D406,products!$A$1:$A$49,0),MATCH(orders!J$1,products!$A$1:$G$1,0))</f>
        <v>D</v>
      </c>
      <c r="K406" s="6">
        <f>INDEX(products!$A$1:$G$49,MATCH($D406,products!$A$1:$A$49,0),MATCH(orders!K$1,products!$A$1:$G$1,0))</f>
        <v>1</v>
      </c>
      <c r="L406" s="7">
        <f>INDEX(products!$A$1:$G$49,MATCH($D406,products!$A$1:$A$49,0),MATCH(orders!L$1,products!$A$1:$G$1,0))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5">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INDEX(products!$A$1:$G$49,MATCH($D407,products!$A$1:$A$49,0),MATCH(orders!I$1,products!$A$1:$G$1,0))</f>
        <v>Exc</v>
      </c>
      <c r="J407" t="str">
        <f>INDEX(products!$A$1:$G$49,MATCH($D407,products!$A$1:$A$49,0),MATCH(orders!J$1,products!$A$1:$G$1,0))</f>
        <v>M</v>
      </c>
      <c r="K407" s="6">
        <f>INDEX(products!$A$1:$G$49,MATCH($D407,products!$A$1:$A$49,0),MATCH(orders!K$1,products!$A$1:$G$1,0))</f>
        <v>0.5</v>
      </c>
      <c r="L407" s="7">
        <f>INDEX(products!$A$1:$G$49,MATCH($D407,products!$A$1:$A$49,0),MATCH(orders!L$1,products!$A$1:$G$1,0))</f>
        <v>8.25</v>
      </c>
      <c r="M407" s="7">
        <f t="shared" si="18"/>
        <v>24.75</v>
      </c>
      <c r="N407" t="str">
        <f t="shared" si="19"/>
        <v>Excelsa</v>
      </c>
      <c r="O407" t="str">
        <f t="shared" si="20"/>
        <v>Medium</v>
      </c>
      <c r="P407" t="str">
        <f>_xlfn.XLOOKUP(Orders[[#This Row],[Customer ID]],customers!$A$1:$A$1001,customers!$I$1:$I$1001,,0)</f>
        <v>Yes</v>
      </c>
    </row>
    <row r="408" spans="1:16" x14ac:dyDescent="0.35">
      <c r="A408" s="2" t="s">
        <v>2781</v>
      </c>
      <c r="B408" s="5">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INDEX(products!$A$1:$G$49,MATCH($D408,products!$A$1:$A$49,0),MATCH(orders!I$1,products!$A$1:$G$1,0))</f>
        <v>Exc</v>
      </c>
      <c r="J408" t="str">
        <f>INDEX(products!$A$1:$G$49,MATCH($D408,products!$A$1:$A$49,0),MATCH(orders!J$1,products!$A$1:$G$1,0))</f>
        <v>M</v>
      </c>
      <c r="K408" s="6">
        <f>INDEX(products!$A$1:$G$49,MATCH($D408,products!$A$1:$A$49,0),MATCH(orders!K$1,products!$A$1:$G$1,0))</f>
        <v>1</v>
      </c>
      <c r="L408" s="7">
        <f>INDEX(products!$A$1:$G$49,MATCH($D408,products!$A$1:$A$49,0),MATCH(orders!L$1,products!$A$1:$G$1,0))</f>
        <v>13.75</v>
      </c>
      <c r="M408" s="7">
        <f t="shared" si="18"/>
        <v>68.75</v>
      </c>
      <c r="N408" t="str">
        <f t="shared" si="19"/>
        <v>Excelsa</v>
      </c>
      <c r="O408" t="str">
        <f t="shared" si="20"/>
        <v>Medium</v>
      </c>
      <c r="P408" t="str">
        <f>_xlfn.XLOOKUP(Orders[[#This Row],[Customer ID]],customers!$A$1:$A$1001,customers!$I$1:$I$1001,,0)</f>
        <v>Yes</v>
      </c>
    </row>
    <row r="409" spans="1:16" x14ac:dyDescent="0.35">
      <c r="A409" s="2" t="s">
        <v>2787</v>
      </c>
      <c r="B409" s="5">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INDEX(products!$A$1:$G$49,MATCH($D409,products!$A$1:$A$49,0),MATCH(orders!I$1,products!$A$1:$G$1,0))</f>
        <v>Exc</v>
      </c>
      <c r="J409" t="str">
        <f>INDEX(products!$A$1:$G$49,MATCH($D409,products!$A$1:$A$49,0),MATCH(orders!J$1,products!$A$1:$G$1,0))</f>
        <v>M</v>
      </c>
      <c r="K409" s="6">
        <f>INDEX(products!$A$1:$G$49,MATCH($D409,products!$A$1:$A$49,0),MATCH(orders!K$1,products!$A$1:$G$1,0))</f>
        <v>0.5</v>
      </c>
      <c r="L409" s="7">
        <f>INDEX(products!$A$1:$G$49,MATCH($D409,products!$A$1:$A$49,0),MATCH(orders!L$1,products!$A$1:$G$1,0))</f>
        <v>8.25</v>
      </c>
      <c r="M409" s="7">
        <f t="shared" si="18"/>
        <v>49.5</v>
      </c>
      <c r="N409" t="str">
        <f t="shared" si="19"/>
        <v>Excelsa</v>
      </c>
      <c r="O409" t="str">
        <f t="shared" si="20"/>
        <v>Medium</v>
      </c>
      <c r="P409" t="str">
        <f>_xlfn.XLOOKUP(Orders[[#This Row],[Customer ID]],customers!$A$1:$A$1001,customers!$I$1:$I$1001,,0)</f>
        <v>No</v>
      </c>
    </row>
    <row r="410" spans="1:16" x14ac:dyDescent="0.35">
      <c r="A410" s="2" t="s">
        <v>2792</v>
      </c>
      <c r="B410" s="5">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INDEX(products!$A$1:$G$49,MATCH($D410,products!$A$1:$A$49,0),MATCH(orders!I$1,products!$A$1:$G$1,0))</f>
        <v>Ara</v>
      </c>
      <c r="J410" t="str">
        <f>INDEX(products!$A$1:$G$49,MATCH($D410,products!$A$1:$A$49,0),MATCH(orders!J$1,products!$A$1:$G$1,0))</f>
        <v>M</v>
      </c>
      <c r="K410" s="6">
        <f>INDEX(products!$A$1:$G$49,MATCH($D410,products!$A$1:$A$49,0),MATCH(orders!K$1,products!$A$1:$G$1,0))</f>
        <v>2.5</v>
      </c>
      <c r="L410" s="7">
        <f>INDEX(products!$A$1:$G$49,MATCH($D410,products!$A$1:$A$49,0),MATCH(orders!L$1,products!$A$1:$G$1,0))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5">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INDEX(products!$A$1:$G$49,MATCH($D411,products!$A$1:$A$49,0),MATCH(orders!I$1,products!$A$1:$G$1,0))</f>
        <v>Lib</v>
      </c>
      <c r="J411" t="str">
        <f>INDEX(products!$A$1:$G$49,MATCH($D411,products!$A$1:$A$49,0),MATCH(orders!J$1,products!$A$1:$G$1,0))</f>
        <v>L</v>
      </c>
      <c r="K411" s="6">
        <f>INDEX(products!$A$1:$G$49,MATCH($D411,products!$A$1:$A$49,0),MATCH(orders!K$1,products!$A$1:$G$1,0))</f>
        <v>1</v>
      </c>
      <c r="L411" s="7">
        <f>INDEX(products!$A$1:$G$49,MATCH($D411,products!$A$1:$A$49,0),MATCH(orders!L$1,products!$A$1:$G$1,0))</f>
        <v>15.85</v>
      </c>
      <c r="M411" s="7">
        <f t="shared" si="18"/>
        <v>47.55</v>
      </c>
      <c r="N411" t="str">
        <f t="shared" si="19"/>
        <v>Liberica</v>
      </c>
      <c r="O411" t="str">
        <f t="shared" si="20"/>
        <v>Light</v>
      </c>
      <c r="P411" t="str">
        <f>_xlfn.XLOOKUP(Orders[[#This Row],[Customer ID]],customers!$A$1:$A$1001,customers!$I$1:$I$1001,,0)</f>
        <v>Yes</v>
      </c>
    </row>
    <row r="412" spans="1:16" x14ac:dyDescent="0.35">
      <c r="A412" s="2" t="s">
        <v>2803</v>
      </c>
      <c r="B412" s="5">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INDEX(products!$A$1:$G$49,MATCH($D412,products!$A$1:$A$49,0),MATCH(orders!I$1,products!$A$1:$G$1,0))</f>
        <v>Ara</v>
      </c>
      <c r="J412" t="str">
        <f>INDEX(products!$A$1:$G$49,MATCH($D412,products!$A$1:$A$49,0),MATCH(orders!J$1,products!$A$1:$G$1,0))</f>
        <v>L</v>
      </c>
      <c r="K412" s="6">
        <f>INDEX(products!$A$1:$G$49,MATCH($D412,products!$A$1:$A$49,0),MATCH(orders!K$1,products!$A$1:$G$1,0))</f>
        <v>0.2</v>
      </c>
      <c r="L412" s="7">
        <f>INDEX(products!$A$1:$G$49,MATCH($D412,products!$A$1:$A$49,0),MATCH(orders!L$1,products!$A$1:$G$1,0))</f>
        <v>3.8849999999999998</v>
      </c>
      <c r="M412" s="7">
        <f t="shared" si="18"/>
        <v>15.54</v>
      </c>
      <c r="N412" t="str">
        <f t="shared" si="19"/>
        <v>Arabica</v>
      </c>
      <c r="O412" t="str">
        <f t="shared" si="20"/>
        <v>Light</v>
      </c>
      <c r="P412" t="str">
        <f>_xlfn.XLOOKUP(Orders[[#This Row],[Customer ID]],customers!$A$1:$A$1001,customers!$I$1:$I$1001,,0)</f>
        <v>No</v>
      </c>
    </row>
    <row r="413" spans="1:16" x14ac:dyDescent="0.35">
      <c r="A413" s="2" t="s">
        <v>2808</v>
      </c>
      <c r="B413" s="5">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INDEX(products!$A$1:$G$49,MATCH($D413,products!$A$1:$A$49,0),MATCH(orders!I$1,products!$A$1:$G$1,0))</f>
        <v>Lib</v>
      </c>
      <c r="J413" t="str">
        <f>INDEX(products!$A$1:$G$49,MATCH($D413,products!$A$1:$A$49,0),MATCH(orders!J$1,products!$A$1:$G$1,0))</f>
        <v>M</v>
      </c>
      <c r="K413" s="6">
        <f>INDEX(products!$A$1:$G$49,MATCH($D413,products!$A$1:$A$49,0),MATCH(orders!K$1,products!$A$1:$G$1,0))</f>
        <v>1</v>
      </c>
      <c r="L413" s="7">
        <f>INDEX(products!$A$1:$G$49,MATCH($D413,products!$A$1:$A$49,0),MATCH(orders!L$1,products!$A$1:$G$1,0))</f>
        <v>14.55</v>
      </c>
      <c r="M413" s="7">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5">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INDEX(products!$A$1:$G$49,MATCH($D414,products!$A$1:$A$49,0),MATCH(orders!I$1,products!$A$1:$G$1,0))</f>
        <v>Ara</v>
      </c>
      <c r="J414" t="str">
        <f>INDEX(products!$A$1:$G$49,MATCH($D414,products!$A$1:$A$49,0),MATCH(orders!J$1,products!$A$1:$G$1,0))</f>
        <v>M</v>
      </c>
      <c r="K414" s="6">
        <f>INDEX(products!$A$1:$G$49,MATCH($D414,products!$A$1:$A$49,0),MATCH(orders!K$1,products!$A$1:$G$1,0))</f>
        <v>1</v>
      </c>
      <c r="L414" s="7">
        <f>INDEX(products!$A$1:$G$49,MATCH($D414,products!$A$1:$A$49,0),MATCH(orders!L$1,products!$A$1:$G$1,0))</f>
        <v>11.25</v>
      </c>
      <c r="M414" s="7">
        <f t="shared" si="18"/>
        <v>56.25</v>
      </c>
      <c r="N414" t="str">
        <f t="shared" si="19"/>
        <v>Arabica</v>
      </c>
      <c r="O414" t="str">
        <f t="shared" si="20"/>
        <v>Medium</v>
      </c>
      <c r="P414" t="str">
        <f>_xlfn.XLOOKUP(Orders[[#This Row],[Customer ID]],customers!$A$1:$A$1001,customers!$I$1:$I$1001,,0)</f>
        <v>Yes</v>
      </c>
    </row>
    <row r="415" spans="1:16" x14ac:dyDescent="0.35">
      <c r="A415" s="2" t="s">
        <v>2818</v>
      </c>
      <c r="B415" s="5">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INDEX(products!$A$1:$G$49,MATCH($D415,products!$A$1:$A$49,0),MATCH(orders!I$1,products!$A$1:$G$1,0))</f>
        <v>Lib</v>
      </c>
      <c r="J415" t="str">
        <f>INDEX(products!$A$1:$G$49,MATCH($D415,products!$A$1:$A$49,0),MATCH(orders!J$1,products!$A$1:$G$1,0))</f>
        <v>L</v>
      </c>
      <c r="K415" s="6">
        <f>INDEX(products!$A$1:$G$49,MATCH($D415,products!$A$1:$A$49,0),MATCH(orders!K$1,products!$A$1:$G$1,0))</f>
        <v>2.5</v>
      </c>
      <c r="L415" s="7">
        <f>INDEX(products!$A$1:$G$49,MATCH($D415,products!$A$1:$A$49,0),MATCH(orders!L$1,products!$A$1:$G$1,0))</f>
        <v>36.454999999999998</v>
      </c>
      <c r="M415" s="7">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5">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INDEX(products!$A$1:$G$49,MATCH($D416,products!$A$1:$A$49,0),MATCH(orders!I$1,products!$A$1:$G$1,0))</f>
        <v>Rob</v>
      </c>
      <c r="J416" t="str">
        <f>INDEX(products!$A$1:$G$49,MATCH($D416,products!$A$1:$A$49,0),MATCH(orders!J$1,products!$A$1:$G$1,0))</f>
        <v>L</v>
      </c>
      <c r="K416" s="6">
        <f>INDEX(products!$A$1:$G$49,MATCH($D416,products!$A$1:$A$49,0),MATCH(orders!K$1,products!$A$1:$G$1,0))</f>
        <v>0.2</v>
      </c>
      <c r="L416" s="7">
        <f>INDEX(products!$A$1:$G$49,MATCH($D416,products!$A$1:$A$49,0),MATCH(orders!L$1,products!$A$1:$G$1,0))</f>
        <v>3.5849999999999995</v>
      </c>
      <c r="M416" s="7">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5">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INDEX(products!$A$1:$G$49,MATCH($D417,products!$A$1:$A$49,0),MATCH(orders!I$1,products!$A$1:$G$1,0))</f>
        <v>Rob</v>
      </c>
      <c r="J417" t="str">
        <f>INDEX(products!$A$1:$G$49,MATCH($D417,products!$A$1:$A$49,0),MATCH(orders!J$1,products!$A$1:$G$1,0))</f>
        <v>M</v>
      </c>
      <c r="K417" s="6">
        <f>INDEX(products!$A$1:$G$49,MATCH($D417,products!$A$1:$A$49,0),MATCH(orders!K$1,products!$A$1:$G$1,0))</f>
        <v>0.2</v>
      </c>
      <c r="L417" s="7">
        <f>INDEX(products!$A$1:$G$49,MATCH($D417,products!$A$1:$A$49,0),MATCH(orders!L$1,products!$A$1:$G$1,0))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5">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INDEX(products!$A$1:$G$49,MATCH($D418,products!$A$1:$A$49,0),MATCH(orders!I$1,products!$A$1:$G$1,0))</f>
        <v>Ara</v>
      </c>
      <c r="J418" t="str">
        <f>INDEX(products!$A$1:$G$49,MATCH($D418,products!$A$1:$A$49,0),MATCH(orders!J$1,products!$A$1:$G$1,0))</f>
        <v>L</v>
      </c>
      <c r="K418" s="6">
        <f>INDEX(products!$A$1:$G$49,MATCH($D418,products!$A$1:$A$49,0),MATCH(orders!K$1,products!$A$1:$G$1,0))</f>
        <v>0.5</v>
      </c>
      <c r="L418" s="7">
        <f>INDEX(products!$A$1:$G$49,MATCH($D418,products!$A$1:$A$49,0),MATCH(orders!L$1,products!$A$1:$G$1,0))</f>
        <v>7.77</v>
      </c>
      <c r="M418" s="7">
        <f t="shared" si="18"/>
        <v>23.31</v>
      </c>
      <c r="N418" t="str">
        <f t="shared" si="19"/>
        <v>Arabica</v>
      </c>
      <c r="O418" t="str">
        <f t="shared" si="20"/>
        <v>Light</v>
      </c>
      <c r="P418" t="str">
        <f>_xlfn.XLOOKUP(Orders[[#This Row],[Customer ID]],customers!$A$1:$A$1001,customers!$I$1:$I$1001,,0)</f>
        <v>Yes</v>
      </c>
    </row>
    <row r="419" spans="1:16" x14ac:dyDescent="0.35">
      <c r="A419" s="2" t="s">
        <v>2839</v>
      </c>
      <c r="B419" s="5">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INDEX(products!$A$1:$G$49,MATCH($D419,products!$A$1:$A$49,0),MATCH(orders!I$1,products!$A$1:$G$1,0))</f>
        <v>Ara</v>
      </c>
      <c r="J419" t="str">
        <f>INDEX(products!$A$1:$G$49,MATCH($D419,products!$A$1:$A$49,0),MATCH(orders!J$1,products!$A$1:$G$1,0))</f>
        <v>L</v>
      </c>
      <c r="K419" s="6">
        <f>INDEX(products!$A$1:$G$49,MATCH($D419,products!$A$1:$A$49,0),MATCH(orders!K$1,products!$A$1:$G$1,0))</f>
        <v>2.5</v>
      </c>
      <c r="L419" s="7">
        <f>INDEX(products!$A$1:$G$49,MATCH($D419,products!$A$1:$A$49,0),MATCH(orders!L$1,products!$A$1:$G$1,0))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5">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INDEX(products!$A$1:$G$49,MATCH($D420,products!$A$1:$A$49,0),MATCH(orders!I$1,products!$A$1:$G$1,0))</f>
        <v>Ara</v>
      </c>
      <c r="J420" t="str">
        <f>INDEX(products!$A$1:$G$49,MATCH($D420,products!$A$1:$A$49,0),MATCH(orders!J$1,products!$A$1:$G$1,0))</f>
        <v>L</v>
      </c>
      <c r="K420" s="6">
        <f>INDEX(products!$A$1:$G$49,MATCH($D420,products!$A$1:$A$49,0),MATCH(orders!K$1,products!$A$1:$G$1,0))</f>
        <v>2.5</v>
      </c>
      <c r="L420" s="7">
        <f>INDEX(products!$A$1:$G$49,MATCH($D420,products!$A$1:$A$49,0),MATCH(orders!L$1,products!$A$1:$G$1,0))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5">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INDEX(products!$A$1:$G$49,MATCH($D421,products!$A$1:$A$49,0),MATCH(orders!I$1,products!$A$1:$G$1,0))</f>
        <v>Lib</v>
      </c>
      <c r="J421" t="str">
        <f>INDEX(products!$A$1:$G$49,MATCH($D421,products!$A$1:$A$49,0),MATCH(orders!J$1,products!$A$1:$G$1,0))</f>
        <v>M</v>
      </c>
      <c r="K421" s="6">
        <f>INDEX(products!$A$1:$G$49,MATCH($D421,products!$A$1:$A$49,0),MATCH(orders!K$1,products!$A$1:$G$1,0))</f>
        <v>0.5</v>
      </c>
      <c r="L421" s="7">
        <f>INDEX(products!$A$1:$G$49,MATCH($D421,products!$A$1:$A$49,0),MATCH(orders!L$1,products!$A$1:$G$1,0))</f>
        <v>8.73</v>
      </c>
      <c r="M421" s="7">
        <f t="shared" si="18"/>
        <v>8.73</v>
      </c>
      <c r="N421" t="str">
        <f t="shared" si="19"/>
        <v>Liberica</v>
      </c>
      <c r="O421" t="str">
        <f t="shared" si="20"/>
        <v>Medium</v>
      </c>
      <c r="P421" t="str">
        <f>_xlfn.XLOOKUP(Orders[[#This Row],[Customer ID]],customers!$A$1:$A$1001,customers!$I$1:$I$1001,,0)</f>
        <v>Yes</v>
      </c>
    </row>
    <row r="422" spans="1:16" x14ac:dyDescent="0.35">
      <c r="A422" s="2" t="s">
        <v>2855</v>
      </c>
      <c r="B422" s="5">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INDEX(products!$A$1:$G$49,MATCH($D422,products!$A$1:$A$49,0),MATCH(orders!I$1,products!$A$1:$G$1,0))</f>
        <v>Lib</v>
      </c>
      <c r="J422" t="str">
        <f>INDEX(products!$A$1:$G$49,MATCH($D422,products!$A$1:$A$49,0),MATCH(orders!J$1,products!$A$1:$G$1,0))</f>
        <v>D</v>
      </c>
      <c r="K422" s="6">
        <f>INDEX(products!$A$1:$G$49,MATCH($D422,products!$A$1:$A$49,0),MATCH(orders!K$1,products!$A$1:$G$1,0))</f>
        <v>0.5</v>
      </c>
      <c r="L422" s="7">
        <f>INDEX(products!$A$1:$G$49,MATCH($D422,products!$A$1:$A$49,0),MATCH(orders!L$1,products!$A$1:$G$1,0))</f>
        <v>7.77</v>
      </c>
      <c r="M422" s="7">
        <f t="shared" si="18"/>
        <v>31.08</v>
      </c>
      <c r="N422" t="str">
        <f t="shared" si="19"/>
        <v>Liberica</v>
      </c>
      <c r="O422" t="str">
        <f t="shared" si="20"/>
        <v>Dark</v>
      </c>
      <c r="P422" t="str">
        <f>_xlfn.XLOOKUP(Orders[[#This Row],[Customer ID]],customers!$A$1:$A$1001,customers!$I$1:$I$1001,,0)</f>
        <v>No</v>
      </c>
    </row>
    <row r="423" spans="1:16" x14ac:dyDescent="0.35">
      <c r="A423" s="2" t="s">
        <v>2855</v>
      </c>
      <c r="B423" s="5">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INDEX(products!$A$1:$G$49,MATCH($D423,products!$A$1:$A$49,0),MATCH(orders!I$1,products!$A$1:$G$1,0))</f>
        <v>Ara</v>
      </c>
      <c r="J423" t="str">
        <f>INDEX(products!$A$1:$G$49,MATCH($D423,products!$A$1:$A$49,0),MATCH(orders!J$1,products!$A$1:$G$1,0))</f>
        <v>D</v>
      </c>
      <c r="K423" s="6">
        <f>INDEX(products!$A$1:$G$49,MATCH($D423,products!$A$1:$A$49,0),MATCH(orders!K$1,products!$A$1:$G$1,0))</f>
        <v>2.5</v>
      </c>
      <c r="L423" s="7">
        <f>INDEX(products!$A$1:$G$49,MATCH($D423,products!$A$1:$A$49,0),MATCH(orders!L$1,products!$A$1:$G$1,0))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35">
      <c r="A424" s="2" t="s">
        <v>2866</v>
      </c>
      <c r="B424" s="5">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INDEX(products!$A$1:$G$49,MATCH($D424,products!$A$1:$A$49,0),MATCH(orders!I$1,products!$A$1:$G$1,0))</f>
        <v>Ara</v>
      </c>
      <c r="J424" t="str">
        <f>INDEX(products!$A$1:$G$49,MATCH($D424,products!$A$1:$A$49,0),MATCH(orders!J$1,products!$A$1:$G$1,0))</f>
        <v>D</v>
      </c>
      <c r="K424" s="6">
        <f>INDEX(products!$A$1:$G$49,MATCH($D424,products!$A$1:$A$49,0),MATCH(orders!K$1,products!$A$1:$G$1,0))</f>
        <v>0.5</v>
      </c>
      <c r="L424" s="7">
        <f>INDEX(products!$A$1:$G$49,MATCH($D424,products!$A$1:$A$49,0),MATCH(orders!L$1,products!$A$1:$G$1,0))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5">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INDEX(products!$A$1:$G$49,MATCH($D425,products!$A$1:$A$49,0),MATCH(orders!I$1,products!$A$1:$G$1,0))</f>
        <v>Rob</v>
      </c>
      <c r="J425" t="str">
        <f>INDEX(products!$A$1:$G$49,MATCH($D425,products!$A$1:$A$49,0),MATCH(orders!J$1,products!$A$1:$G$1,0))</f>
        <v>M</v>
      </c>
      <c r="K425" s="6">
        <f>INDEX(products!$A$1:$G$49,MATCH($D425,products!$A$1:$A$49,0),MATCH(orders!K$1,products!$A$1:$G$1,0))</f>
        <v>0.5</v>
      </c>
      <c r="L425" s="7">
        <f>INDEX(products!$A$1:$G$49,MATCH($D425,products!$A$1:$A$49,0),MATCH(orders!L$1,products!$A$1:$G$1,0))</f>
        <v>5.97</v>
      </c>
      <c r="M425" s="7">
        <f t="shared" si="18"/>
        <v>17.91</v>
      </c>
      <c r="N425" t="str">
        <f t="shared" si="19"/>
        <v>Robusta</v>
      </c>
      <c r="O425" t="str">
        <f t="shared" si="20"/>
        <v>Medium</v>
      </c>
      <c r="P425" t="str">
        <f>_xlfn.XLOOKUP(Orders[[#This Row],[Customer ID]],customers!$A$1:$A$1001,customers!$I$1:$I$1001,,0)</f>
        <v>No</v>
      </c>
    </row>
    <row r="426" spans="1:16" x14ac:dyDescent="0.35">
      <c r="A426" s="2" t="s">
        <v>2876</v>
      </c>
      <c r="B426" s="5">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INDEX(products!$A$1:$G$49,MATCH($D426,products!$A$1:$A$49,0),MATCH(orders!I$1,products!$A$1:$G$1,0))</f>
        <v>Exc</v>
      </c>
      <c r="J426" t="str">
        <f>INDEX(products!$A$1:$G$49,MATCH($D426,products!$A$1:$A$49,0),MATCH(orders!J$1,products!$A$1:$G$1,0))</f>
        <v>L</v>
      </c>
      <c r="K426" s="6">
        <f>INDEX(products!$A$1:$G$49,MATCH($D426,products!$A$1:$A$49,0),MATCH(orders!K$1,products!$A$1:$G$1,0))</f>
        <v>0.5</v>
      </c>
      <c r="L426" s="7">
        <f>INDEX(products!$A$1:$G$49,MATCH($D426,products!$A$1:$A$49,0),MATCH(orders!L$1,products!$A$1:$G$1,0))</f>
        <v>8.91</v>
      </c>
      <c r="M426" s="7">
        <f t="shared" si="18"/>
        <v>26.73</v>
      </c>
      <c r="N426" t="str">
        <f t="shared" si="19"/>
        <v>Excelsa</v>
      </c>
      <c r="O426" t="str">
        <f t="shared" si="20"/>
        <v>Light</v>
      </c>
      <c r="P426" t="str">
        <f>_xlfn.XLOOKUP(Orders[[#This Row],[Customer ID]],customers!$A$1:$A$1001,customers!$I$1:$I$1001,,0)</f>
        <v>Yes</v>
      </c>
    </row>
    <row r="427" spans="1:16" x14ac:dyDescent="0.35">
      <c r="A427" s="2" t="s">
        <v>2882</v>
      </c>
      <c r="B427" s="5">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INDEX(products!$A$1:$G$49,MATCH($D427,products!$A$1:$A$49,0),MATCH(orders!I$1,products!$A$1:$G$1,0))</f>
        <v>Rob</v>
      </c>
      <c r="J427" t="str">
        <f>INDEX(products!$A$1:$G$49,MATCH($D427,products!$A$1:$A$49,0),MATCH(orders!J$1,products!$A$1:$G$1,0))</f>
        <v>D</v>
      </c>
      <c r="K427" s="6">
        <f>INDEX(products!$A$1:$G$49,MATCH($D427,products!$A$1:$A$49,0),MATCH(orders!K$1,products!$A$1:$G$1,0))</f>
        <v>1</v>
      </c>
      <c r="L427" s="7">
        <f>INDEX(products!$A$1:$G$49,MATCH($D427,products!$A$1:$A$49,0),MATCH(orders!L$1,products!$A$1:$G$1,0))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5">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INDEX(products!$A$1:$G$49,MATCH($D428,products!$A$1:$A$49,0),MATCH(orders!I$1,products!$A$1:$G$1,0))</f>
        <v>Rob</v>
      </c>
      <c r="J428" t="str">
        <f>INDEX(products!$A$1:$G$49,MATCH($D428,products!$A$1:$A$49,0),MATCH(orders!J$1,products!$A$1:$G$1,0))</f>
        <v>L</v>
      </c>
      <c r="K428" s="6">
        <f>INDEX(products!$A$1:$G$49,MATCH($D428,products!$A$1:$A$49,0),MATCH(orders!K$1,products!$A$1:$G$1,0))</f>
        <v>0.2</v>
      </c>
      <c r="L428" s="7">
        <f>INDEX(products!$A$1:$G$49,MATCH($D428,products!$A$1:$A$49,0),MATCH(orders!L$1,products!$A$1:$G$1,0))</f>
        <v>3.5849999999999995</v>
      </c>
      <c r="M428" s="7">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5">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INDEX(products!$A$1:$G$49,MATCH($D429,products!$A$1:$A$49,0),MATCH(orders!I$1,products!$A$1:$G$1,0))</f>
        <v>Ara</v>
      </c>
      <c r="J429" t="str">
        <f>INDEX(products!$A$1:$G$49,MATCH($D429,products!$A$1:$A$49,0),MATCH(orders!J$1,products!$A$1:$G$1,0))</f>
        <v>M</v>
      </c>
      <c r="K429" s="6">
        <f>INDEX(products!$A$1:$G$49,MATCH($D429,products!$A$1:$A$49,0),MATCH(orders!K$1,products!$A$1:$G$1,0))</f>
        <v>2.5</v>
      </c>
      <c r="L429" s="7">
        <f>INDEX(products!$A$1:$G$49,MATCH($D429,products!$A$1:$A$49,0),MATCH(orders!L$1,products!$A$1:$G$1,0))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5">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INDEX(products!$A$1:$G$49,MATCH($D430,products!$A$1:$A$49,0),MATCH(orders!I$1,products!$A$1:$G$1,0))</f>
        <v>Rob</v>
      </c>
      <c r="J430" t="str">
        <f>INDEX(products!$A$1:$G$49,MATCH($D430,products!$A$1:$A$49,0),MATCH(orders!J$1,products!$A$1:$G$1,0))</f>
        <v>L</v>
      </c>
      <c r="K430" s="6">
        <f>INDEX(products!$A$1:$G$49,MATCH($D430,products!$A$1:$A$49,0),MATCH(orders!K$1,products!$A$1:$G$1,0))</f>
        <v>1</v>
      </c>
      <c r="L430" s="7">
        <f>INDEX(products!$A$1:$G$49,MATCH($D430,products!$A$1:$A$49,0),MATCH(orders!L$1,products!$A$1:$G$1,0))</f>
        <v>11.95</v>
      </c>
      <c r="M430" s="7">
        <f t="shared" si="18"/>
        <v>59.75</v>
      </c>
      <c r="N430" t="str">
        <f t="shared" si="19"/>
        <v>Robusta</v>
      </c>
      <c r="O430" t="str">
        <f t="shared" si="20"/>
        <v>Light</v>
      </c>
      <c r="P430" t="str">
        <f>_xlfn.XLOOKUP(Orders[[#This Row],[Customer ID]],customers!$A$1:$A$1001,customers!$I$1:$I$1001,,0)</f>
        <v>No</v>
      </c>
    </row>
    <row r="431" spans="1:16" x14ac:dyDescent="0.35">
      <c r="A431" s="2" t="s">
        <v>2905</v>
      </c>
      <c r="B431" s="5">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INDEX(products!$A$1:$G$49,MATCH($D431,products!$A$1:$A$49,0),MATCH(orders!I$1,products!$A$1:$G$1,0))</f>
        <v>Ara</v>
      </c>
      <c r="J431" t="str">
        <f>INDEX(products!$A$1:$G$49,MATCH($D431,products!$A$1:$A$49,0),MATCH(orders!J$1,products!$A$1:$G$1,0))</f>
        <v>L</v>
      </c>
      <c r="K431" s="6">
        <f>INDEX(products!$A$1:$G$49,MATCH($D431,products!$A$1:$A$49,0),MATCH(orders!K$1,products!$A$1:$G$1,0))</f>
        <v>1</v>
      </c>
      <c r="L431" s="7">
        <f>INDEX(products!$A$1:$G$49,MATCH($D431,products!$A$1:$A$49,0),MATCH(orders!L$1,products!$A$1:$G$1,0))</f>
        <v>12.95</v>
      </c>
      <c r="M431" s="7">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5">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INDEX(products!$A$1:$G$49,MATCH($D432,products!$A$1:$A$49,0),MATCH(orders!I$1,products!$A$1:$G$1,0))</f>
        <v>Rob</v>
      </c>
      <c r="J432" t="str">
        <f>INDEX(products!$A$1:$G$49,MATCH($D432,products!$A$1:$A$49,0),MATCH(orders!J$1,products!$A$1:$G$1,0))</f>
        <v>D</v>
      </c>
      <c r="K432" s="6">
        <f>INDEX(products!$A$1:$G$49,MATCH($D432,products!$A$1:$A$49,0),MATCH(orders!K$1,products!$A$1:$G$1,0))</f>
        <v>0.2</v>
      </c>
      <c r="L432" s="7">
        <f>INDEX(products!$A$1:$G$49,MATCH($D432,products!$A$1:$A$49,0),MATCH(orders!L$1,products!$A$1:$G$1,0))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5">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INDEX(products!$A$1:$G$49,MATCH($D433,products!$A$1:$A$49,0),MATCH(orders!I$1,products!$A$1:$G$1,0))</f>
        <v>Exc</v>
      </c>
      <c r="J433" t="str">
        <f>INDEX(products!$A$1:$G$49,MATCH($D433,products!$A$1:$A$49,0),MATCH(orders!J$1,products!$A$1:$G$1,0))</f>
        <v>D</v>
      </c>
      <c r="K433" s="6">
        <f>INDEX(products!$A$1:$G$49,MATCH($D433,products!$A$1:$A$49,0),MATCH(orders!K$1,products!$A$1:$G$1,0))</f>
        <v>2.5</v>
      </c>
      <c r="L433" s="7">
        <f>INDEX(products!$A$1:$G$49,MATCH($D433,products!$A$1:$A$49,0),MATCH(orders!L$1,products!$A$1:$G$1,0))</f>
        <v>27.945</v>
      </c>
      <c r="M433" s="7">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5">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INDEX(products!$A$1:$G$49,MATCH($D434,products!$A$1:$A$49,0),MATCH(orders!I$1,products!$A$1:$G$1,0))</f>
        <v>Ara</v>
      </c>
      <c r="J434" t="str">
        <f>INDEX(products!$A$1:$G$49,MATCH($D434,products!$A$1:$A$49,0),MATCH(orders!J$1,products!$A$1:$G$1,0))</f>
        <v>M</v>
      </c>
      <c r="K434" s="6">
        <f>INDEX(products!$A$1:$G$49,MATCH($D434,products!$A$1:$A$49,0),MATCH(orders!K$1,products!$A$1:$G$1,0))</f>
        <v>1</v>
      </c>
      <c r="L434" s="7">
        <f>INDEX(products!$A$1:$G$49,MATCH($D434,products!$A$1:$A$49,0),MATCH(orders!L$1,products!$A$1:$G$1,0))</f>
        <v>11.25</v>
      </c>
      <c r="M434" s="7">
        <f t="shared" si="18"/>
        <v>22.5</v>
      </c>
      <c r="N434" t="str">
        <f t="shared" si="19"/>
        <v>Arabica</v>
      </c>
      <c r="O434" t="str">
        <f t="shared" si="20"/>
        <v>Medium</v>
      </c>
      <c r="P434" t="str">
        <f>_xlfn.XLOOKUP(Orders[[#This Row],[Customer ID]],customers!$A$1:$A$1001,customers!$I$1:$I$1001,,0)</f>
        <v>No</v>
      </c>
    </row>
    <row r="435" spans="1:16" x14ac:dyDescent="0.35">
      <c r="A435" s="2" t="s">
        <v>2928</v>
      </c>
      <c r="B435" s="5">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INDEX(products!$A$1:$G$49,MATCH($D435,products!$A$1:$A$49,0),MATCH(orders!I$1,products!$A$1:$G$1,0))</f>
        <v>Lib</v>
      </c>
      <c r="J435" t="str">
        <f>INDEX(products!$A$1:$G$49,MATCH($D435,products!$A$1:$A$49,0),MATCH(orders!J$1,products!$A$1:$G$1,0))</f>
        <v>M</v>
      </c>
      <c r="K435" s="6">
        <f>INDEX(products!$A$1:$G$49,MATCH($D435,products!$A$1:$A$49,0),MATCH(orders!K$1,products!$A$1:$G$1,0))</f>
        <v>2.5</v>
      </c>
      <c r="L435" s="7">
        <f>INDEX(products!$A$1:$G$49,MATCH($D435,products!$A$1:$A$49,0),MATCH(orders!L$1,products!$A$1:$G$1,0))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5">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INDEX(products!$A$1:$G$49,MATCH($D436,products!$A$1:$A$49,0),MATCH(orders!I$1,products!$A$1:$G$1,0))</f>
        <v>Ara</v>
      </c>
      <c r="J436" t="str">
        <f>INDEX(products!$A$1:$G$49,MATCH($D436,products!$A$1:$A$49,0),MATCH(orders!J$1,products!$A$1:$G$1,0))</f>
        <v>M</v>
      </c>
      <c r="K436" s="6">
        <f>INDEX(products!$A$1:$G$49,MATCH($D436,products!$A$1:$A$49,0),MATCH(orders!K$1,products!$A$1:$G$1,0))</f>
        <v>1</v>
      </c>
      <c r="L436" s="7">
        <f>INDEX(products!$A$1:$G$49,MATCH($D436,products!$A$1:$A$49,0),MATCH(orders!L$1,products!$A$1:$G$1,0))</f>
        <v>11.25</v>
      </c>
      <c r="M436" s="7">
        <f t="shared" si="18"/>
        <v>67.5</v>
      </c>
      <c r="N436" t="str">
        <f t="shared" si="19"/>
        <v>Arabica</v>
      </c>
      <c r="O436" t="str">
        <f t="shared" si="20"/>
        <v>Medium</v>
      </c>
      <c r="P436" t="str">
        <f>_xlfn.XLOOKUP(Orders[[#This Row],[Customer ID]],customers!$A$1:$A$1001,customers!$I$1:$I$1001,,0)</f>
        <v>No</v>
      </c>
    </row>
    <row r="437" spans="1:16" x14ac:dyDescent="0.35">
      <c r="A437" s="2" t="s">
        <v>2939</v>
      </c>
      <c r="B437" s="5">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INDEX(products!$A$1:$G$49,MATCH($D437,products!$A$1:$A$49,0),MATCH(orders!I$1,products!$A$1:$G$1,0))</f>
        <v>Exc</v>
      </c>
      <c r="J437" t="str">
        <f>INDEX(products!$A$1:$G$49,MATCH($D437,products!$A$1:$A$49,0),MATCH(orders!J$1,products!$A$1:$G$1,0))</f>
        <v>M</v>
      </c>
      <c r="K437" s="6">
        <f>INDEX(products!$A$1:$G$49,MATCH($D437,products!$A$1:$A$49,0),MATCH(orders!K$1,products!$A$1:$G$1,0))</f>
        <v>0.5</v>
      </c>
      <c r="L437" s="7">
        <f>INDEX(products!$A$1:$G$49,MATCH($D437,products!$A$1:$A$49,0),MATCH(orders!L$1,products!$A$1:$G$1,0))</f>
        <v>8.25</v>
      </c>
      <c r="M437" s="7">
        <f t="shared" si="18"/>
        <v>8.25</v>
      </c>
      <c r="N437" t="str">
        <f t="shared" si="19"/>
        <v>Excelsa</v>
      </c>
      <c r="O437" t="str">
        <f t="shared" si="20"/>
        <v>Medium</v>
      </c>
      <c r="P437" t="str">
        <f>_xlfn.XLOOKUP(Orders[[#This Row],[Customer ID]],customers!$A$1:$A$1001,customers!$I$1:$I$1001,,0)</f>
        <v>No</v>
      </c>
    </row>
    <row r="438" spans="1:16" x14ac:dyDescent="0.35">
      <c r="A438" s="2" t="s">
        <v>2945</v>
      </c>
      <c r="B438" s="5">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INDEX(products!$A$1:$G$49,MATCH($D438,products!$A$1:$A$49,0),MATCH(orders!I$1,products!$A$1:$G$1,0))</f>
        <v>Lib</v>
      </c>
      <c r="J438" t="str">
        <f>INDEX(products!$A$1:$G$49,MATCH($D438,products!$A$1:$A$49,0),MATCH(orders!J$1,products!$A$1:$G$1,0))</f>
        <v>L</v>
      </c>
      <c r="K438" s="6">
        <f>INDEX(products!$A$1:$G$49,MATCH($D438,products!$A$1:$A$49,0),MATCH(orders!K$1,products!$A$1:$G$1,0))</f>
        <v>0.2</v>
      </c>
      <c r="L438" s="7">
        <f>INDEX(products!$A$1:$G$49,MATCH($D438,products!$A$1:$A$49,0),MATCH(orders!L$1,products!$A$1:$G$1,0))</f>
        <v>4.7549999999999999</v>
      </c>
      <c r="M438" s="7">
        <f t="shared" si="18"/>
        <v>9.51</v>
      </c>
      <c r="N438" t="str">
        <f t="shared" si="19"/>
        <v>Liberica</v>
      </c>
      <c r="O438" t="str">
        <f t="shared" si="20"/>
        <v>Light</v>
      </c>
      <c r="P438" t="str">
        <f>_xlfn.XLOOKUP(Orders[[#This Row],[Customer ID]],customers!$A$1:$A$1001,customers!$I$1:$I$1001,,0)</f>
        <v>Yes</v>
      </c>
    </row>
    <row r="439" spans="1:16" x14ac:dyDescent="0.35">
      <c r="A439" s="2" t="s">
        <v>2951</v>
      </c>
      <c r="B439" s="5">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INDEX(products!$A$1:$G$49,MATCH($D439,products!$A$1:$A$49,0),MATCH(orders!I$1,products!$A$1:$G$1,0))</f>
        <v>Lib</v>
      </c>
      <c r="J439" t="str">
        <f>INDEX(products!$A$1:$G$49,MATCH($D439,products!$A$1:$A$49,0),MATCH(orders!J$1,products!$A$1:$G$1,0))</f>
        <v>D</v>
      </c>
      <c r="K439" s="6">
        <f>INDEX(products!$A$1:$G$49,MATCH($D439,products!$A$1:$A$49,0),MATCH(orders!K$1,products!$A$1:$G$1,0))</f>
        <v>2.5</v>
      </c>
      <c r="L439" s="7">
        <f>INDEX(products!$A$1:$G$49,MATCH($D439,products!$A$1:$A$49,0),MATCH(orders!L$1,products!$A$1:$G$1,0))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5">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INDEX(products!$A$1:$G$49,MATCH($D440,products!$A$1:$A$49,0),MATCH(orders!I$1,products!$A$1:$G$1,0))</f>
        <v>Lib</v>
      </c>
      <c r="J440" t="str">
        <f>INDEX(products!$A$1:$G$49,MATCH($D440,products!$A$1:$A$49,0),MATCH(orders!J$1,products!$A$1:$G$1,0))</f>
        <v>D</v>
      </c>
      <c r="K440" s="6">
        <f>INDEX(products!$A$1:$G$49,MATCH($D440,products!$A$1:$A$49,0),MATCH(orders!K$1,products!$A$1:$G$1,0))</f>
        <v>0.5</v>
      </c>
      <c r="L440" s="7">
        <f>INDEX(products!$A$1:$G$49,MATCH($D440,products!$A$1:$A$49,0),MATCH(orders!L$1,products!$A$1:$G$1,0))</f>
        <v>7.77</v>
      </c>
      <c r="M440" s="7">
        <f t="shared" si="18"/>
        <v>15.54</v>
      </c>
      <c r="N440" t="str">
        <f t="shared" si="19"/>
        <v>Liberica</v>
      </c>
      <c r="O440" t="str">
        <f t="shared" si="20"/>
        <v>Dark</v>
      </c>
      <c r="P440" t="str">
        <f>_xlfn.XLOOKUP(Orders[[#This Row],[Customer ID]],customers!$A$1:$A$1001,customers!$I$1:$I$1001,,0)</f>
        <v>No</v>
      </c>
    </row>
    <row r="441" spans="1:16" x14ac:dyDescent="0.35">
      <c r="A441" s="2" t="s">
        <v>2962</v>
      </c>
      <c r="B441" s="5">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INDEX(products!$A$1:$G$49,MATCH($D441,products!$A$1:$A$49,0),MATCH(orders!I$1,products!$A$1:$G$1,0))</f>
        <v>Exc</v>
      </c>
      <c r="J441" t="str">
        <f>INDEX(products!$A$1:$G$49,MATCH($D441,products!$A$1:$A$49,0),MATCH(orders!J$1,products!$A$1:$G$1,0))</f>
        <v>L</v>
      </c>
      <c r="K441" s="6">
        <f>INDEX(products!$A$1:$G$49,MATCH($D441,products!$A$1:$A$49,0),MATCH(orders!K$1,products!$A$1:$G$1,0))</f>
        <v>0.5</v>
      </c>
      <c r="L441" s="7">
        <f>INDEX(products!$A$1:$G$49,MATCH($D441,products!$A$1:$A$49,0),MATCH(orders!L$1,products!$A$1:$G$1,0))</f>
        <v>8.91</v>
      </c>
      <c r="M441" s="7">
        <f t="shared" si="18"/>
        <v>35.64</v>
      </c>
      <c r="N441" t="str">
        <f t="shared" si="19"/>
        <v>Excelsa</v>
      </c>
      <c r="O441" t="str">
        <f t="shared" si="20"/>
        <v>Light</v>
      </c>
      <c r="P441" t="str">
        <f>_xlfn.XLOOKUP(Orders[[#This Row],[Customer ID]],customers!$A$1:$A$1001,customers!$I$1:$I$1001,,0)</f>
        <v>No</v>
      </c>
    </row>
    <row r="442" spans="1:16" x14ac:dyDescent="0.35">
      <c r="A442" s="2" t="s">
        <v>2968</v>
      </c>
      <c r="B442" s="5">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INDEX(products!$A$1:$G$49,MATCH($D442,products!$A$1:$A$49,0),MATCH(orders!I$1,products!$A$1:$G$1,0))</f>
        <v>Ara</v>
      </c>
      <c r="J442" t="str">
        <f>INDEX(products!$A$1:$G$49,MATCH($D442,products!$A$1:$A$49,0),MATCH(orders!J$1,products!$A$1:$G$1,0))</f>
        <v>M</v>
      </c>
      <c r="K442" s="6">
        <f>INDEX(products!$A$1:$G$49,MATCH($D442,products!$A$1:$A$49,0),MATCH(orders!K$1,products!$A$1:$G$1,0))</f>
        <v>2.5</v>
      </c>
      <c r="L442" s="7">
        <f>INDEX(products!$A$1:$G$49,MATCH($D442,products!$A$1:$A$49,0),MATCH(orders!L$1,products!$A$1:$G$1,0))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5">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INDEX(products!$A$1:$G$49,MATCH($D443,products!$A$1:$A$49,0),MATCH(orders!I$1,products!$A$1:$G$1,0))</f>
        <v>Exc</v>
      </c>
      <c r="J443" t="str">
        <f>INDEX(products!$A$1:$G$49,MATCH($D443,products!$A$1:$A$49,0),MATCH(orders!J$1,products!$A$1:$G$1,0))</f>
        <v>D</v>
      </c>
      <c r="K443" s="6">
        <f>INDEX(products!$A$1:$G$49,MATCH($D443,products!$A$1:$A$49,0),MATCH(orders!K$1,products!$A$1:$G$1,0))</f>
        <v>1</v>
      </c>
      <c r="L443" s="7">
        <f>INDEX(products!$A$1:$G$49,MATCH($D443,products!$A$1:$A$49,0),MATCH(orders!L$1,products!$A$1:$G$1,0))</f>
        <v>12.15</v>
      </c>
      <c r="M443" s="7">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5">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INDEX(products!$A$1:$G$49,MATCH($D444,products!$A$1:$A$49,0),MATCH(orders!I$1,products!$A$1:$G$1,0))</f>
        <v>Rob</v>
      </c>
      <c r="J444" t="str">
        <f>INDEX(products!$A$1:$G$49,MATCH($D444,products!$A$1:$A$49,0),MATCH(orders!J$1,products!$A$1:$G$1,0))</f>
        <v>L</v>
      </c>
      <c r="K444" s="6">
        <f>INDEX(products!$A$1:$G$49,MATCH($D444,products!$A$1:$A$49,0),MATCH(orders!K$1,products!$A$1:$G$1,0))</f>
        <v>0.5</v>
      </c>
      <c r="L444" s="7">
        <f>INDEX(products!$A$1:$G$49,MATCH($D444,products!$A$1:$A$49,0),MATCH(orders!L$1,products!$A$1:$G$1,0))</f>
        <v>7.169999999999999</v>
      </c>
      <c r="M444" s="7">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5">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INDEX(products!$A$1:$G$49,MATCH($D445,products!$A$1:$A$49,0),MATCH(orders!I$1,products!$A$1:$G$1,0))</f>
        <v>Exc</v>
      </c>
      <c r="J445" t="str">
        <f>INDEX(products!$A$1:$G$49,MATCH($D445,products!$A$1:$A$49,0),MATCH(orders!J$1,products!$A$1:$G$1,0))</f>
        <v>L</v>
      </c>
      <c r="K445" s="6">
        <f>INDEX(products!$A$1:$G$49,MATCH($D445,products!$A$1:$A$49,0),MATCH(orders!K$1,products!$A$1:$G$1,0))</f>
        <v>0.2</v>
      </c>
      <c r="L445" s="7">
        <f>INDEX(products!$A$1:$G$49,MATCH($D445,products!$A$1:$A$49,0),MATCH(orders!L$1,products!$A$1:$G$1,0))</f>
        <v>4.4550000000000001</v>
      </c>
      <c r="M445" s="7">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5">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INDEX(products!$A$1:$G$49,MATCH($D446,products!$A$1:$A$49,0),MATCH(orders!I$1,products!$A$1:$G$1,0))</f>
        <v>Exc</v>
      </c>
      <c r="J446" t="str">
        <f>INDEX(products!$A$1:$G$49,MATCH($D446,products!$A$1:$A$49,0),MATCH(orders!J$1,products!$A$1:$G$1,0))</f>
        <v>M</v>
      </c>
      <c r="K446" s="6">
        <f>INDEX(products!$A$1:$G$49,MATCH($D446,products!$A$1:$A$49,0),MATCH(orders!K$1,products!$A$1:$G$1,0))</f>
        <v>0.2</v>
      </c>
      <c r="L446" s="7">
        <f>INDEX(products!$A$1:$G$49,MATCH($D446,products!$A$1:$A$49,0),MATCH(orders!L$1,products!$A$1:$G$1,0))</f>
        <v>4.125</v>
      </c>
      <c r="M446" s="7">
        <f t="shared" si="18"/>
        <v>24.75</v>
      </c>
      <c r="N446" t="str">
        <f t="shared" si="19"/>
        <v>Excelsa</v>
      </c>
      <c r="O446" t="str">
        <f t="shared" si="20"/>
        <v>Medium</v>
      </c>
      <c r="P446" t="str">
        <f>_xlfn.XLOOKUP(Orders[[#This Row],[Customer ID]],customers!$A$1:$A$1001,customers!$I$1:$I$1001,,0)</f>
        <v>No</v>
      </c>
    </row>
    <row r="447" spans="1:16" x14ac:dyDescent="0.35">
      <c r="A447" s="2" t="s">
        <v>2999</v>
      </c>
      <c r="B447" s="5">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INDEX(products!$A$1:$G$49,MATCH($D447,products!$A$1:$A$49,0),MATCH(orders!I$1,products!$A$1:$G$1,0))</f>
        <v>Lib</v>
      </c>
      <c r="J447" t="str">
        <f>INDEX(products!$A$1:$G$49,MATCH($D447,products!$A$1:$A$49,0),MATCH(orders!J$1,products!$A$1:$G$1,0))</f>
        <v>M</v>
      </c>
      <c r="K447" s="6">
        <f>INDEX(products!$A$1:$G$49,MATCH($D447,products!$A$1:$A$49,0),MATCH(orders!K$1,products!$A$1:$G$1,0))</f>
        <v>2.5</v>
      </c>
      <c r="L447" s="7">
        <f>INDEX(products!$A$1:$G$49,MATCH($D447,products!$A$1:$A$49,0),MATCH(orders!L$1,products!$A$1:$G$1,0))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5">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INDEX(products!$A$1:$G$49,MATCH($D448,products!$A$1:$A$49,0),MATCH(orders!I$1,products!$A$1:$G$1,0))</f>
        <v>Lib</v>
      </c>
      <c r="J448" t="str">
        <f>INDEX(products!$A$1:$G$49,MATCH($D448,products!$A$1:$A$49,0),MATCH(orders!J$1,products!$A$1:$G$1,0))</f>
        <v>M</v>
      </c>
      <c r="K448" s="6">
        <f>INDEX(products!$A$1:$G$49,MATCH($D448,products!$A$1:$A$49,0),MATCH(orders!K$1,products!$A$1:$G$1,0))</f>
        <v>0.5</v>
      </c>
      <c r="L448" s="7">
        <f>INDEX(products!$A$1:$G$49,MATCH($D448,products!$A$1:$A$49,0),MATCH(orders!L$1,products!$A$1:$G$1,0))</f>
        <v>8.73</v>
      </c>
      <c r="M448" s="7">
        <f t="shared" si="18"/>
        <v>8.73</v>
      </c>
      <c r="N448" t="str">
        <f t="shared" si="19"/>
        <v>Liberica</v>
      </c>
      <c r="O448" t="str">
        <f t="shared" si="20"/>
        <v>Medium</v>
      </c>
      <c r="P448" t="str">
        <f>_xlfn.XLOOKUP(Orders[[#This Row],[Customer ID]],customers!$A$1:$A$1001,customers!$I$1:$I$1001,,0)</f>
        <v>Yes</v>
      </c>
    </row>
    <row r="449" spans="1:16" x14ac:dyDescent="0.35">
      <c r="A449" s="2" t="s">
        <v>3010</v>
      </c>
      <c r="B449" s="5">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INDEX(products!$A$1:$G$49,MATCH($D449,products!$A$1:$A$49,0),MATCH(orders!I$1,products!$A$1:$G$1,0))</f>
        <v>Rob</v>
      </c>
      <c r="J449" t="str">
        <f>INDEX(products!$A$1:$G$49,MATCH($D449,products!$A$1:$A$49,0),MATCH(orders!J$1,products!$A$1:$G$1,0))</f>
        <v>M</v>
      </c>
      <c r="K449" s="6">
        <f>INDEX(products!$A$1:$G$49,MATCH($D449,products!$A$1:$A$49,0),MATCH(orders!K$1,products!$A$1:$G$1,0))</f>
        <v>0.5</v>
      </c>
      <c r="L449" s="7">
        <f>INDEX(products!$A$1:$G$49,MATCH($D449,products!$A$1:$A$49,0),MATCH(orders!L$1,products!$A$1:$G$1,0))</f>
        <v>5.97</v>
      </c>
      <c r="M449" s="7">
        <f t="shared" si="18"/>
        <v>17.91</v>
      </c>
      <c r="N449" t="str">
        <f t="shared" si="19"/>
        <v>Robusta</v>
      </c>
      <c r="O449" t="str">
        <f t="shared" si="20"/>
        <v>Medium</v>
      </c>
      <c r="P449" t="str">
        <f>_xlfn.XLOOKUP(Orders[[#This Row],[Customer ID]],customers!$A$1:$A$1001,customers!$I$1:$I$1001,,0)</f>
        <v>No</v>
      </c>
    </row>
    <row r="450" spans="1:16" x14ac:dyDescent="0.35">
      <c r="A450" s="2" t="s">
        <v>3015</v>
      </c>
      <c r="B450" s="5">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INDEX(products!$A$1:$G$49,MATCH($D450,products!$A$1:$A$49,0),MATCH(orders!I$1,products!$A$1:$G$1,0))</f>
        <v>Rob</v>
      </c>
      <c r="J450" t="str">
        <f>INDEX(products!$A$1:$G$49,MATCH($D450,products!$A$1:$A$49,0),MATCH(orders!J$1,products!$A$1:$G$1,0))</f>
        <v>L</v>
      </c>
      <c r="K450" s="6">
        <f>INDEX(products!$A$1:$G$49,MATCH($D450,products!$A$1:$A$49,0),MATCH(orders!K$1,products!$A$1:$G$1,0))</f>
        <v>0.5</v>
      </c>
      <c r="L450" s="7">
        <f>INDEX(products!$A$1:$G$49,MATCH($D450,products!$A$1:$A$49,0),MATCH(orders!L$1,products!$A$1:$G$1,0))</f>
        <v>7.169999999999999</v>
      </c>
      <c r="M450" s="7">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5">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INDEX(products!$A$1:$G$49,MATCH($D451,products!$A$1:$A$49,0),MATCH(orders!I$1,products!$A$1:$G$1,0))</f>
        <v>Rob</v>
      </c>
      <c r="J451" t="str">
        <f>INDEX(products!$A$1:$G$49,MATCH($D451,products!$A$1:$A$49,0),MATCH(orders!J$1,products!$A$1:$G$1,0))</f>
        <v>D</v>
      </c>
      <c r="K451" s="6">
        <f>INDEX(products!$A$1:$G$49,MATCH($D451,products!$A$1:$A$49,0),MATCH(orders!K$1,products!$A$1:$G$1,0))</f>
        <v>0.2</v>
      </c>
      <c r="L451" s="7">
        <f>INDEX(products!$A$1:$G$49,MATCH($D451,products!$A$1:$A$49,0),MATCH(orders!L$1,products!$A$1:$G$1,0))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5">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INDEX(products!$A$1:$G$49,MATCH($D452,products!$A$1:$A$49,0),MATCH(orders!I$1,products!$A$1:$G$1,0))</f>
        <v>Lib</v>
      </c>
      <c r="J452" t="str">
        <f>INDEX(products!$A$1:$G$49,MATCH($D452,products!$A$1:$A$49,0),MATCH(orders!J$1,products!$A$1:$G$1,0))</f>
        <v>L</v>
      </c>
      <c r="K452" s="6">
        <f>INDEX(products!$A$1:$G$49,MATCH($D452,products!$A$1:$A$49,0),MATCH(orders!K$1,products!$A$1:$G$1,0))</f>
        <v>0.2</v>
      </c>
      <c r="L452" s="7">
        <f>INDEX(products!$A$1:$G$49,MATCH($D452,products!$A$1:$A$49,0),MATCH(orders!L$1,products!$A$1:$G$1,0))</f>
        <v>4.7549999999999999</v>
      </c>
      <c r="M452" s="7">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5">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INDEX(products!$A$1:$G$49,MATCH($D453,products!$A$1:$A$49,0),MATCH(orders!I$1,products!$A$1:$G$1,0))</f>
        <v>Rob</v>
      </c>
      <c r="J453" t="str">
        <f>INDEX(products!$A$1:$G$49,MATCH($D453,products!$A$1:$A$49,0),MATCH(orders!J$1,products!$A$1:$G$1,0))</f>
        <v>D</v>
      </c>
      <c r="K453" s="6">
        <f>INDEX(products!$A$1:$G$49,MATCH($D453,products!$A$1:$A$49,0),MATCH(orders!K$1,products!$A$1:$G$1,0))</f>
        <v>2.5</v>
      </c>
      <c r="L453" s="7">
        <f>INDEX(products!$A$1:$G$49,MATCH($D453,products!$A$1:$A$49,0),MATCH(orders!L$1,products!$A$1:$G$1,0))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5">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INDEX(products!$A$1:$G$49,MATCH($D454,products!$A$1:$A$49,0),MATCH(orders!I$1,products!$A$1:$G$1,0))</f>
        <v>Ara</v>
      </c>
      <c r="J454" t="str">
        <f>INDEX(products!$A$1:$G$49,MATCH($D454,products!$A$1:$A$49,0),MATCH(orders!J$1,products!$A$1:$G$1,0))</f>
        <v>L</v>
      </c>
      <c r="K454" s="6">
        <f>INDEX(products!$A$1:$G$49,MATCH($D454,products!$A$1:$A$49,0),MATCH(orders!K$1,products!$A$1:$G$1,0))</f>
        <v>0.2</v>
      </c>
      <c r="L454" s="7">
        <f>INDEX(products!$A$1:$G$49,MATCH($D454,products!$A$1:$A$49,0),MATCH(orders!L$1,products!$A$1:$G$1,0))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5">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INDEX(products!$A$1:$G$49,MATCH($D455,products!$A$1:$A$49,0),MATCH(orders!I$1,products!$A$1:$G$1,0))</f>
        <v>Lib</v>
      </c>
      <c r="J455" t="str">
        <f>INDEX(products!$A$1:$G$49,MATCH($D455,products!$A$1:$A$49,0),MATCH(orders!J$1,products!$A$1:$G$1,0))</f>
        <v>L</v>
      </c>
      <c r="K455" s="6">
        <f>INDEX(products!$A$1:$G$49,MATCH($D455,products!$A$1:$A$49,0),MATCH(orders!K$1,products!$A$1:$G$1,0))</f>
        <v>0.5</v>
      </c>
      <c r="L455" s="7">
        <f>INDEX(products!$A$1:$G$49,MATCH($D455,products!$A$1:$A$49,0),MATCH(orders!L$1,products!$A$1:$G$1,0))</f>
        <v>9.51</v>
      </c>
      <c r="M455" s="7">
        <f t="shared" si="21"/>
        <v>38.04</v>
      </c>
      <c r="N455" t="str">
        <f t="shared" si="22"/>
        <v>Liberica</v>
      </c>
      <c r="O455" t="str">
        <f t="shared" si="23"/>
        <v>Light</v>
      </c>
      <c r="P455" t="str">
        <f>_xlfn.XLOOKUP(Orders[[#This Row],[Customer ID]],customers!$A$1:$A$1001,customers!$I$1:$I$1001,,0)</f>
        <v>No</v>
      </c>
    </row>
    <row r="456" spans="1:16" x14ac:dyDescent="0.35">
      <c r="A456" s="2" t="s">
        <v>3053</v>
      </c>
      <c r="B456" s="5">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INDEX(products!$A$1:$G$49,MATCH($D456,products!$A$1:$A$49,0),MATCH(orders!I$1,products!$A$1:$G$1,0))</f>
        <v>Rob</v>
      </c>
      <c r="J456" t="str">
        <f>INDEX(products!$A$1:$G$49,MATCH($D456,products!$A$1:$A$49,0),MATCH(orders!J$1,products!$A$1:$G$1,0))</f>
        <v>D</v>
      </c>
      <c r="K456" s="6">
        <f>INDEX(products!$A$1:$G$49,MATCH($D456,products!$A$1:$A$49,0),MATCH(orders!K$1,products!$A$1:$G$1,0))</f>
        <v>2.5</v>
      </c>
      <c r="L456" s="7">
        <f>INDEX(products!$A$1:$G$49,MATCH($D456,products!$A$1:$A$49,0),MATCH(orders!L$1,products!$A$1:$G$1,0))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5">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INDEX(products!$A$1:$G$49,MATCH($D457,products!$A$1:$A$49,0),MATCH(orders!I$1,products!$A$1:$G$1,0))</f>
        <v>Lib</v>
      </c>
      <c r="J457" t="str">
        <f>INDEX(products!$A$1:$G$49,MATCH($D457,products!$A$1:$A$49,0),MATCH(orders!J$1,products!$A$1:$G$1,0))</f>
        <v>L</v>
      </c>
      <c r="K457" s="6">
        <f>INDEX(products!$A$1:$G$49,MATCH($D457,products!$A$1:$A$49,0),MATCH(orders!K$1,products!$A$1:$G$1,0))</f>
        <v>0.2</v>
      </c>
      <c r="L457" s="7">
        <f>INDEX(products!$A$1:$G$49,MATCH($D457,products!$A$1:$A$49,0),MATCH(orders!L$1,products!$A$1:$G$1,0))</f>
        <v>4.7549999999999999</v>
      </c>
      <c r="M457" s="7">
        <f t="shared" si="21"/>
        <v>9.51</v>
      </c>
      <c r="N457" t="str">
        <f t="shared" si="22"/>
        <v>Liberica</v>
      </c>
      <c r="O457" t="str">
        <f t="shared" si="23"/>
        <v>Light</v>
      </c>
      <c r="P457" t="str">
        <f>_xlfn.XLOOKUP(Orders[[#This Row],[Customer ID]],customers!$A$1:$A$1001,customers!$I$1:$I$1001,,0)</f>
        <v>Yes</v>
      </c>
    </row>
    <row r="458" spans="1:16" x14ac:dyDescent="0.35">
      <c r="A458" s="2" t="s">
        <v>3064</v>
      </c>
      <c r="B458" s="5">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INDEX(products!$A$1:$G$49,MATCH($D458,products!$A$1:$A$49,0),MATCH(orders!I$1,products!$A$1:$G$1,0))</f>
        <v>Rob</v>
      </c>
      <c r="J458" t="str">
        <f>INDEX(products!$A$1:$G$49,MATCH($D458,products!$A$1:$A$49,0),MATCH(orders!J$1,products!$A$1:$G$1,0))</f>
        <v>D</v>
      </c>
      <c r="K458" s="6">
        <f>INDEX(products!$A$1:$G$49,MATCH($D458,products!$A$1:$A$49,0),MATCH(orders!K$1,products!$A$1:$G$1,0))</f>
        <v>2.5</v>
      </c>
      <c r="L458" s="7">
        <f>INDEX(products!$A$1:$G$49,MATCH($D458,products!$A$1:$A$49,0),MATCH(orders!L$1,products!$A$1:$G$1,0))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5">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INDEX(products!$A$1:$G$49,MATCH($D459,products!$A$1:$A$49,0),MATCH(orders!I$1,products!$A$1:$G$1,0))</f>
        <v>Lib</v>
      </c>
      <c r="J459" t="str">
        <f>INDEX(products!$A$1:$G$49,MATCH($D459,products!$A$1:$A$49,0),MATCH(orders!J$1,products!$A$1:$G$1,0))</f>
        <v>L</v>
      </c>
      <c r="K459" s="6">
        <f>INDEX(products!$A$1:$G$49,MATCH($D459,products!$A$1:$A$49,0),MATCH(orders!K$1,products!$A$1:$G$1,0))</f>
        <v>0.5</v>
      </c>
      <c r="L459" s="7">
        <f>INDEX(products!$A$1:$G$49,MATCH($D459,products!$A$1:$A$49,0),MATCH(orders!L$1,products!$A$1:$G$1,0))</f>
        <v>9.51</v>
      </c>
      <c r="M459" s="7">
        <f t="shared" si="21"/>
        <v>47.55</v>
      </c>
      <c r="N459" t="str">
        <f t="shared" si="22"/>
        <v>Liberica</v>
      </c>
      <c r="O459" t="str">
        <f t="shared" si="23"/>
        <v>Light</v>
      </c>
      <c r="P459" t="str">
        <f>_xlfn.XLOOKUP(Orders[[#This Row],[Customer ID]],customers!$A$1:$A$1001,customers!$I$1:$I$1001,,0)</f>
        <v>No</v>
      </c>
    </row>
    <row r="460" spans="1:16" x14ac:dyDescent="0.35">
      <c r="A460" s="2" t="s">
        <v>3076</v>
      </c>
      <c r="B460" s="5">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INDEX(products!$A$1:$G$49,MATCH($D460,products!$A$1:$A$49,0),MATCH(orders!I$1,products!$A$1:$G$1,0))</f>
        <v>Ara</v>
      </c>
      <c r="J460" t="str">
        <f>INDEX(products!$A$1:$G$49,MATCH($D460,products!$A$1:$A$49,0),MATCH(orders!J$1,products!$A$1:$G$1,0))</f>
        <v>M</v>
      </c>
      <c r="K460" s="6">
        <f>INDEX(products!$A$1:$G$49,MATCH($D460,products!$A$1:$A$49,0),MATCH(orders!K$1,products!$A$1:$G$1,0))</f>
        <v>1</v>
      </c>
      <c r="L460" s="7">
        <f>INDEX(products!$A$1:$G$49,MATCH($D460,products!$A$1:$A$49,0),MATCH(orders!L$1,products!$A$1:$G$1,0))</f>
        <v>11.25</v>
      </c>
      <c r="M460" s="7">
        <f t="shared" si="21"/>
        <v>45</v>
      </c>
      <c r="N460" t="str">
        <f t="shared" si="22"/>
        <v>Arabica</v>
      </c>
      <c r="O460" t="str">
        <f t="shared" si="23"/>
        <v>Medium</v>
      </c>
      <c r="P460" t="str">
        <f>_xlfn.XLOOKUP(Orders[[#This Row],[Customer ID]],customers!$A$1:$A$1001,customers!$I$1:$I$1001,,0)</f>
        <v>No</v>
      </c>
    </row>
    <row r="461" spans="1:16" x14ac:dyDescent="0.35">
      <c r="A461" s="2" t="s">
        <v>3082</v>
      </c>
      <c r="B461" s="5">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INDEX(products!$A$1:$G$49,MATCH($D461,products!$A$1:$A$49,0),MATCH(orders!I$1,products!$A$1:$G$1,0))</f>
        <v>Lib</v>
      </c>
      <c r="J461" t="str">
        <f>INDEX(products!$A$1:$G$49,MATCH($D461,products!$A$1:$A$49,0),MATCH(orders!J$1,products!$A$1:$G$1,0))</f>
        <v>L</v>
      </c>
      <c r="K461" s="6">
        <f>INDEX(products!$A$1:$G$49,MATCH($D461,products!$A$1:$A$49,0),MATCH(orders!K$1,products!$A$1:$G$1,0))</f>
        <v>0.2</v>
      </c>
      <c r="L461" s="7">
        <f>INDEX(products!$A$1:$G$49,MATCH($D461,products!$A$1:$A$49,0),MATCH(orders!L$1,products!$A$1:$G$1,0))</f>
        <v>4.7549999999999999</v>
      </c>
      <c r="M461" s="7">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5">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INDEX(products!$A$1:$G$49,MATCH($D462,products!$A$1:$A$49,0),MATCH(orders!I$1,products!$A$1:$G$1,0))</f>
        <v>Rob</v>
      </c>
      <c r="J462" t="str">
        <f>INDEX(products!$A$1:$G$49,MATCH($D462,products!$A$1:$A$49,0),MATCH(orders!J$1,products!$A$1:$G$1,0))</f>
        <v>D</v>
      </c>
      <c r="K462" s="6">
        <f>INDEX(products!$A$1:$G$49,MATCH($D462,products!$A$1:$A$49,0),MATCH(orders!K$1,products!$A$1:$G$1,0))</f>
        <v>0.5</v>
      </c>
      <c r="L462" s="7">
        <f>INDEX(products!$A$1:$G$49,MATCH($D462,products!$A$1:$A$49,0),MATCH(orders!L$1,products!$A$1:$G$1,0))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35">
      <c r="A463" s="2" t="s">
        <v>3094</v>
      </c>
      <c r="B463" s="5">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INDEX(products!$A$1:$G$49,MATCH($D463,products!$A$1:$A$49,0),MATCH(orders!I$1,products!$A$1:$G$1,0))</f>
        <v>Rob</v>
      </c>
      <c r="J463" t="str">
        <f>INDEX(products!$A$1:$G$49,MATCH($D463,products!$A$1:$A$49,0),MATCH(orders!J$1,products!$A$1:$G$1,0))</f>
        <v>D</v>
      </c>
      <c r="K463" s="6">
        <f>INDEX(products!$A$1:$G$49,MATCH($D463,products!$A$1:$A$49,0),MATCH(orders!K$1,products!$A$1:$G$1,0))</f>
        <v>0.2</v>
      </c>
      <c r="L463" s="7">
        <f>INDEX(products!$A$1:$G$49,MATCH($D463,products!$A$1:$A$49,0),MATCH(orders!L$1,products!$A$1:$G$1,0))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5">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INDEX(products!$A$1:$G$49,MATCH($D464,products!$A$1:$A$49,0),MATCH(orders!I$1,products!$A$1:$G$1,0))</f>
        <v>Ara</v>
      </c>
      <c r="J464" t="str">
        <f>INDEX(products!$A$1:$G$49,MATCH($D464,products!$A$1:$A$49,0),MATCH(orders!J$1,products!$A$1:$G$1,0))</f>
        <v>D</v>
      </c>
      <c r="K464" s="6">
        <f>INDEX(products!$A$1:$G$49,MATCH($D464,products!$A$1:$A$49,0),MATCH(orders!K$1,products!$A$1:$G$1,0))</f>
        <v>1</v>
      </c>
      <c r="L464" s="7">
        <f>INDEX(products!$A$1:$G$49,MATCH($D464,products!$A$1:$A$49,0),MATCH(orders!L$1,products!$A$1:$G$1,0))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35">
      <c r="A465" s="2" t="s">
        <v>3106</v>
      </c>
      <c r="B465" s="5">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INDEX(products!$A$1:$G$49,MATCH($D465,products!$A$1:$A$49,0),MATCH(orders!I$1,products!$A$1:$G$1,0))</f>
        <v>Exc</v>
      </c>
      <c r="J465" t="str">
        <f>INDEX(products!$A$1:$G$49,MATCH($D465,products!$A$1:$A$49,0),MATCH(orders!J$1,products!$A$1:$G$1,0))</f>
        <v>M</v>
      </c>
      <c r="K465" s="6">
        <f>INDEX(products!$A$1:$G$49,MATCH($D465,products!$A$1:$A$49,0),MATCH(orders!K$1,products!$A$1:$G$1,0))</f>
        <v>1</v>
      </c>
      <c r="L465" s="7">
        <f>INDEX(products!$A$1:$G$49,MATCH($D465,products!$A$1:$A$49,0),MATCH(orders!L$1,products!$A$1:$G$1,0))</f>
        <v>13.75</v>
      </c>
      <c r="M465" s="7">
        <f t="shared" si="21"/>
        <v>27.5</v>
      </c>
      <c r="N465" t="str">
        <f t="shared" si="22"/>
        <v>Excelsa</v>
      </c>
      <c r="O465" t="str">
        <f t="shared" si="23"/>
        <v>Medium</v>
      </c>
      <c r="P465" t="str">
        <f>_xlfn.XLOOKUP(Orders[[#This Row],[Customer ID]],customers!$A$1:$A$1001,customers!$I$1:$I$1001,,0)</f>
        <v>No</v>
      </c>
    </row>
    <row r="466" spans="1:16" x14ac:dyDescent="0.35">
      <c r="A466" s="2" t="s">
        <v>3112</v>
      </c>
      <c r="B466" s="5">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INDEX(products!$A$1:$G$49,MATCH($D466,products!$A$1:$A$49,0),MATCH(orders!I$1,products!$A$1:$G$1,0))</f>
        <v>Lib</v>
      </c>
      <c r="J466" t="str">
        <f>INDEX(products!$A$1:$G$49,MATCH($D466,products!$A$1:$A$49,0),MATCH(orders!J$1,products!$A$1:$G$1,0))</f>
        <v>D</v>
      </c>
      <c r="K466" s="6">
        <f>INDEX(products!$A$1:$G$49,MATCH($D466,products!$A$1:$A$49,0),MATCH(orders!K$1,products!$A$1:$G$1,0))</f>
        <v>2.5</v>
      </c>
      <c r="L466" s="7">
        <f>INDEX(products!$A$1:$G$49,MATCH($D466,products!$A$1:$A$49,0),MATCH(orders!L$1,products!$A$1:$G$1,0))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5">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INDEX(products!$A$1:$G$49,MATCH($D467,products!$A$1:$A$49,0),MATCH(orders!I$1,products!$A$1:$G$1,0))</f>
        <v>Rob</v>
      </c>
      <c r="J467" t="str">
        <f>INDEX(products!$A$1:$G$49,MATCH($D467,products!$A$1:$A$49,0),MATCH(orders!J$1,products!$A$1:$G$1,0))</f>
        <v>D</v>
      </c>
      <c r="K467" s="6">
        <f>INDEX(products!$A$1:$G$49,MATCH($D467,products!$A$1:$A$49,0),MATCH(orders!K$1,products!$A$1:$G$1,0))</f>
        <v>2.5</v>
      </c>
      <c r="L467" s="7">
        <f>INDEX(products!$A$1:$G$49,MATCH($D467,products!$A$1:$A$49,0),MATCH(orders!L$1,products!$A$1:$G$1,0))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5">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INDEX(products!$A$1:$G$49,MATCH($D468,products!$A$1:$A$49,0),MATCH(orders!I$1,products!$A$1:$G$1,0))</f>
        <v>Ara</v>
      </c>
      <c r="J468" t="str">
        <f>INDEX(products!$A$1:$G$49,MATCH($D468,products!$A$1:$A$49,0),MATCH(orders!J$1,products!$A$1:$G$1,0))</f>
        <v>D</v>
      </c>
      <c r="K468" s="6">
        <f>INDEX(products!$A$1:$G$49,MATCH($D468,products!$A$1:$A$49,0),MATCH(orders!K$1,products!$A$1:$G$1,0))</f>
        <v>0.2</v>
      </c>
      <c r="L468" s="7">
        <f>INDEX(products!$A$1:$G$49,MATCH($D468,products!$A$1:$A$49,0),MATCH(orders!L$1,products!$A$1:$G$1,0))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5">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INDEX(products!$A$1:$G$49,MATCH($D469,products!$A$1:$A$49,0),MATCH(orders!I$1,products!$A$1:$G$1,0))</f>
        <v>Ara</v>
      </c>
      <c r="J469" t="str">
        <f>INDEX(products!$A$1:$G$49,MATCH($D469,products!$A$1:$A$49,0),MATCH(orders!J$1,products!$A$1:$G$1,0))</f>
        <v>D</v>
      </c>
      <c r="K469" s="6">
        <f>INDEX(products!$A$1:$G$49,MATCH($D469,products!$A$1:$A$49,0),MATCH(orders!K$1,products!$A$1:$G$1,0))</f>
        <v>0.5</v>
      </c>
      <c r="L469" s="7">
        <f>INDEX(products!$A$1:$G$49,MATCH($D469,products!$A$1:$A$49,0),MATCH(orders!L$1,products!$A$1:$G$1,0))</f>
        <v>5.97</v>
      </c>
      <c r="M469" s="7">
        <f t="shared" si="21"/>
        <v>5.97</v>
      </c>
      <c r="N469" t="str">
        <f t="shared" si="22"/>
        <v>Arabica</v>
      </c>
      <c r="O469" t="str">
        <f t="shared" si="23"/>
        <v>Dark</v>
      </c>
      <c r="P469" t="str">
        <f>_xlfn.XLOOKUP(Orders[[#This Row],[Customer ID]],customers!$A$1:$A$1001,customers!$I$1:$I$1001,,0)</f>
        <v>No</v>
      </c>
    </row>
    <row r="470" spans="1:16" x14ac:dyDescent="0.35">
      <c r="A470" s="2" t="s">
        <v>3136</v>
      </c>
      <c r="B470" s="5">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INDEX(products!$A$1:$G$49,MATCH($D470,products!$A$1:$A$49,0),MATCH(orders!I$1,products!$A$1:$G$1,0))</f>
        <v>Exc</v>
      </c>
      <c r="J470" t="str">
        <f>INDEX(products!$A$1:$G$49,MATCH($D470,products!$A$1:$A$49,0),MATCH(orders!J$1,products!$A$1:$G$1,0))</f>
        <v>M</v>
      </c>
      <c r="K470" s="6">
        <f>INDEX(products!$A$1:$G$49,MATCH($D470,products!$A$1:$A$49,0),MATCH(orders!K$1,products!$A$1:$G$1,0))</f>
        <v>1</v>
      </c>
      <c r="L470" s="7">
        <f>INDEX(products!$A$1:$G$49,MATCH($D470,products!$A$1:$A$49,0),MATCH(orders!L$1,products!$A$1:$G$1,0))</f>
        <v>13.75</v>
      </c>
      <c r="M470" s="7">
        <f t="shared" si="21"/>
        <v>41.25</v>
      </c>
      <c r="N470" t="str">
        <f t="shared" si="22"/>
        <v>Excelsa</v>
      </c>
      <c r="O470" t="str">
        <f t="shared" si="23"/>
        <v>Medium</v>
      </c>
      <c r="P470" t="str">
        <f>_xlfn.XLOOKUP(Orders[[#This Row],[Customer ID]],customers!$A$1:$A$1001,customers!$I$1:$I$1001,,0)</f>
        <v>Yes</v>
      </c>
    </row>
    <row r="471" spans="1:16" x14ac:dyDescent="0.35">
      <c r="A471" s="2" t="s">
        <v>3141</v>
      </c>
      <c r="B471" s="5">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INDEX(products!$A$1:$G$49,MATCH($D471,products!$A$1:$A$49,0),MATCH(orders!I$1,products!$A$1:$G$1,0))</f>
        <v>Exc</v>
      </c>
      <c r="J471" t="str">
        <f>INDEX(products!$A$1:$G$49,MATCH($D471,products!$A$1:$A$49,0),MATCH(orders!J$1,products!$A$1:$G$1,0))</f>
        <v>L</v>
      </c>
      <c r="K471" s="6">
        <f>INDEX(products!$A$1:$G$49,MATCH($D471,products!$A$1:$A$49,0),MATCH(orders!K$1,products!$A$1:$G$1,0))</f>
        <v>0.2</v>
      </c>
      <c r="L471" s="7">
        <f>INDEX(products!$A$1:$G$49,MATCH($D471,products!$A$1:$A$49,0),MATCH(orders!L$1,products!$A$1:$G$1,0))</f>
        <v>4.4550000000000001</v>
      </c>
      <c r="M471" s="7">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5">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INDEX(products!$A$1:$G$49,MATCH($D472,products!$A$1:$A$49,0),MATCH(orders!I$1,products!$A$1:$G$1,0))</f>
        <v>Ara</v>
      </c>
      <c r="J472" t="str">
        <f>INDEX(products!$A$1:$G$49,MATCH($D472,products!$A$1:$A$49,0),MATCH(orders!J$1,products!$A$1:$G$1,0))</f>
        <v>M</v>
      </c>
      <c r="K472" s="6">
        <f>INDEX(products!$A$1:$G$49,MATCH($D472,products!$A$1:$A$49,0),MATCH(orders!K$1,products!$A$1:$G$1,0))</f>
        <v>0.5</v>
      </c>
      <c r="L472" s="7">
        <f>INDEX(products!$A$1:$G$49,MATCH($D472,products!$A$1:$A$49,0),MATCH(orders!L$1,products!$A$1:$G$1,0))</f>
        <v>6.75</v>
      </c>
      <c r="M472" s="7">
        <f t="shared" si="21"/>
        <v>6.75</v>
      </c>
      <c r="N472" t="str">
        <f t="shared" si="22"/>
        <v>Arabica</v>
      </c>
      <c r="O472" t="str">
        <f t="shared" si="23"/>
        <v>Medium</v>
      </c>
      <c r="P472" t="str">
        <f>_xlfn.XLOOKUP(Orders[[#This Row],[Customer ID]],customers!$A$1:$A$1001,customers!$I$1:$I$1001,,0)</f>
        <v>Yes</v>
      </c>
    </row>
    <row r="473" spans="1:16" x14ac:dyDescent="0.35">
      <c r="A473" s="2" t="s">
        <v>3153</v>
      </c>
      <c r="B473" s="5">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INDEX(products!$A$1:$G$49,MATCH($D473,products!$A$1:$A$49,0),MATCH(orders!I$1,products!$A$1:$G$1,0))</f>
        <v>Lib</v>
      </c>
      <c r="J473" t="str">
        <f>INDEX(products!$A$1:$G$49,MATCH($D473,products!$A$1:$A$49,0),MATCH(orders!J$1,products!$A$1:$G$1,0))</f>
        <v>M</v>
      </c>
      <c r="K473" s="6">
        <f>INDEX(products!$A$1:$G$49,MATCH($D473,products!$A$1:$A$49,0),MATCH(orders!K$1,products!$A$1:$G$1,0))</f>
        <v>2.5</v>
      </c>
      <c r="L473" s="7">
        <f>INDEX(products!$A$1:$G$49,MATCH($D473,products!$A$1:$A$49,0),MATCH(orders!L$1,products!$A$1:$G$1,0))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5">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INDEX(products!$A$1:$G$49,MATCH($D474,products!$A$1:$A$49,0),MATCH(orders!I$1,products!$A$1:$G$1,0))</f>
        <v>Ara</v>
      </c>
      <c r="J474" t="str">
        <f>INDEX(products!$A$1:$G$49,MATCH($D474,products!$A$1:$A$49,0),MATCH(orders!J$1,products!$A$1:$G$1,0))</f>
        <v>D</v>
      </c>
      <c r="K474" s="6">
        <f>INDEX(products!$A$1:$G$49,MATCH($D474,products!$A$1:$A$49,0),MATCH(orders!K$1,products!$A$1:$G$1,0))</f>
        <v>0.2</v>
      </c>
      <c r="L474" s="7">
        <f>INDEX(products!$A$1:$G$49,MATCH($D474,products!$A$1:$A$49,0),MATCH(orders!L$1,products!$A$1:$G$1,0))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35">
      <c r="A475" s="2" t="s">
        <v>3164</v>
      </c>
      <c r="B475" s="5">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INDEX(products!$A$1:$G$49,MATCH($D475,products!$A$1:$A$49,0),MATCH(orders!I$1,products!$A$1:$G$1,0))</f>
        <v>Ara</v>
      </c>
      <c r="J475" t="str">
        <f>INDEX(products!$A$1:$G$49,MATCH($D475,products!$A$1:$A$49,0),MATCH(orders!J$1,products!$A$1:$G$1,0))</f>
        <v>L</v>
      </c>
      <c r="K475" s="6">
        <f>INDEX(products!$A$1:$G$49,MATCH($D475,products!$A$1:$A$49,0),MATCH(orders!K$1,products!$A$1:$G$1,0))</f>
        <v>1</v>
      </c>
      <c r="L475" s="7">
        <f>INDEX(products!$A$1:$G$49,MATCH($D475,products!$A$1:$A$49,0),MATCH(orders!L$1,products!$A$1:$G$1,0))</f>
        <v>12.95</v>
      </c>
      <c r="M475" s="7">
        <f t="shared" si="21"/>
        <v>25.9</v>
      </c>
      <c r="N475" t="str">
        <f t="shared" si="22"/>
        <v>Arabica</v>
      </c>
      <c r="O475" t="str">
        <f t="shared" si="23"/>
        <v>Light</v>
      </c>
      <c r="P475" t="str">
        <f>_xlfn.XLOOKUP(Orders[[#This Row],[Customer ID]],customers!$A$1:$A$1001,customers!$I$1:$I$1001,,0)</f>
        <v>No</v>
      </c>
    </row>
    <row r="476" spans="1:16" x14ac:dyDescent="0.35">
      <c r="A476" s="2" t="s">
        <v>3170</v>
      </c>
      <c r="B476" s="5">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INDEX(products!$A$1:$G$49,MATCH($D476,products!$A$1:$A$49,0),MATCH(orders!I$1,products!$A$1:$G$1,0))</f>
        <v>Exc</v>
      </c>
      <c r="J476" t="str">
        <f>INDEX(products!$A$1:$G$49,MATCH($D476,products!$A$1:$A$49,0),MATCH(orders!J$1,products!$A$1:$G$1,0))</f>
        <v>M</v>
      </c>
      <c r="K476" s="6">
        <f>INDEX(products!$A$1:$G$49,MATCH($D476,products!$A$1:$A$49,0),MATCH(orders!K$1,products!$A$1:$G$1,0))</f>
        <v>2.5</v>
      </c>
      <c r="L476" s="7">
        <f>INDEX(products!$A$1:$G$49,MATCH($D476,products!$A$1:$A$49,0),MATCH(orders!L$1,products!$A$1:$G$1,0))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5">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INDEX(products!$A$1:$G$49,MATCH($D477,products!$A$1:$A$49,0),MATCH(orders!I$1,products!$A$1:$G$1,0))</f>
        <v>Lib</v>
      </c>
      <c r="J477" t="str">
        <f>INDEX(products!$A$1:$G$49,MATCH($D477,products!$A$1:$A$49,0),MATCH(orders!J$1,products!$A$1:$G$1,0))</f>
        <v>M</v>
      </c>
      <c r="K477" s="6">
        <f>INDEX(products!$A$1:$G$49,MATCH($D477,products!$A$1:$A$49,0),MATCH(orders!K$1,products!$A$1:$G$1,0))</f>
        <v>0.2</v>
      </c>
      <c r="L477" s="7">
        <f>INDEX(products!$A$1:$G$49,MATCH($D477,products!$A$1:$A$49,0),MATCH(orders!L$1,products!$A$1:$G$1,0))</f>
        <v>4.3650000000000002</v>
      </c>
      <c r="M477" s="7">
        <f t="shared" si="21"/>
        <v>8.73</v>
      </c>
      <c r="N477" t="str">
        <f t="shared" si="22"/>
        <v>Liberica</v>
      </c>
      <c r="O477" t="str">
        <f t="shared" si="23"/>
        <v>Medium</v>
      </c>
      <c r="P477" t="str">
        <f>_xlfn.XLOOKUP(Orders[[#This Row],[Customer ID]],customers!$A$1:$A$1001,customers!$I$1:$I$1001,,0)</f>
        <v>No</v>
      </c>
    </row>
    <row r="478" spans="1:16" x14ac:dyDescent="0.35">
      <c r="A478" s="2" t="s">
        <v>3181</v>
      </c>
      <c r="B478" s="5">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INDEX(products!$A$1:$G$49,MATCH($D478,products!$A$1:$A$49,0),MATCH(orders!I$1,products!$A$1:$G$1,0))</f>
        <v>Exc</v>
      </c>
      <c r="J478" t="str">
        <f>INDEX(products!$A$1:$G$49,MATCH($D478,products!$A$1:$A$49,0),MATCH(orders!J$1,products!$A$1:$G$1,0))</f>
        <v>L</v>
      </c>
      <c r="K478" s="6">
        <f>INDEX(products!$A$1:$G$49,MATCH($D478,products!$A$1:$A$49,0),MATCH(orders!K$1,products!$A$1:$G$1,0))</f>
        <v>0.2</v>
      </c>
      <c r="L478" s="7">
        <f>INDEX(products!$A$1:$G$49,MATCH($D478,products!$A$1:$A$49,0),MATCH(orders!L$1,products!$A$1:$G$1,0))</f>
        <v>4.4550000000000001</v>
      </c>
      <c r="M478" s="7">
        <f t="shared" si="21"/>
        <v>26.73</v>
      </c>
      <c r="N478" t="str">
        <f t="shared" si="22"/>
        <v>Excelsa</v>
      </c>
      <c r="O478" t="str">
        <f t="shared" si="23"/>
        <v>Light</v>
      </c>
      <c r="P478" t="str">
        <f>_xlfn.XLOOKUP(Orders[[#This Row],[Customer ID]],customers!$A$1:$A$1001,customers!$I$1:$I$1001,,0)</f>
        <v>Yes</v>
      </c>
    </row>
    <row r="479" spans="1:16" x14ac:dyDescent="0.35">
      <c r="A479" s="2" t="s">
        <v>3187</v>
      </c>
      <c r="B479" s="5">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INDEX(products!$A$1:$G$49,MATCH($D479,products!$A$1:$A$49,0),MATCH(orders!I$1,products!$A$1:$G$1,0))</f>
        <v>Lib</v>
      </c>
      <c r="J479" t="str">
        <f>INDEX(products!$A$1:$G$49,MATCH($D479,products!$A$1:$A$49,0),MATCH(orders!J$1,products!$A$1:$G$1,0))</f>
        <v>M</v>
      </c>
      <c r="K479" s="6">
        <f>INDEX(products!$A$1:$G$49,MATCH($D479,products!$A$1:$A$49,0),MATCH(orders!K$1,products!$A$1:$G$1,0))</f>
        <v>0.2</v>
      </c>
      <c r="L479" s="7">
        <f>INDEX(products!$A$1:$G$49,MATCH($D479,products!$A$1:$A$49,0),MATCH(orders!L$1,products!$A$1:$G$1,0))</f>
        <v>4.3650000000000002</v>
      </c>
      <c r="M479" s="7">
        <f t="shared" si="21"/>
        <v>26.19</v>
      </c>
      <c r="N479" t="str">
        <f t="shared" si="22"/>
        <v>Liberica</v>
      </c>
      <c r="O479" t="str">
        <f t="shared" si="23"/>
        <v>Medium</v>
      </c>
      <c r="P479" t="str">
        <f>_xlfn.XLOOKUP(Orders[[#This Row],[Customer ID]],customers!$A$1:$A$1001,customers!$I$1:$I$1001,,0)</f>
        <v>No</v>
      </c>
    </row>
    <row r="480" spans="1:16" x14ac:dyDescent="0.35">
      <c r="A480" s="2" t="s">
        <v>3193</v>
      </c>
      <c r="B480" s="5">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INDEX(products!$A$1:$G$49,MATCH($D480,products!$A$1:$A$49,0),MATCH(orders!I$1,products!$A$1:$G$1,0))</f>
        <v>Rob</v>
      </c>
      <c r="J480" t="str">
        <f>INDEX(products!$A$1:$G$49,MATCH($D480,products!$A$1:$A$49,0),MATCH(orders!J$1,products!$A$1:$G$1,0))</f>
        <v>D</v>
      </c>
      <c r="K480" s="6">
        <f>INDEX(products!$A$1:$G$49,MATCH($D480,products!$A$1:$A$49,0),MATCH(orders!K$1,products!$A$1:$G$1,0))</f>
        <v>1</v>
      </c>
      <c r="L480" s="7">
        <f>INDEX(products!$A$1:$G$49,MATCH($D480,products!$A$1:$A$49,0),MATCH(orders!L$1,products!$A$1:$G$1,0))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5">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INDEX(products!$A$1:$G$49,MATCH($D481,products!$A$1:$A$49,0),MATCH(orders!I$1,products!$A$1:$G$1,0))</f>
        <v>Exc</v>
      </c>
      <c r="J481" t="str">
        <f>INDEX(products!$A$1:$G$49,MATCH($D481,products!$A$1:$A$49,0),MATCH(orders!J$1,products!$A$1:$G$1,0))</f>
        <v>M</v>
      </c>
      <c r="K481" s="6">
        <f>INDEX(products!$A$1:$G$49,MATCH($D481,products!$A$1:$A$49,0),MATCH(orders!K$1,products!$A$1:$G$1,0))</f>
        <v>2.5</v>
      </c>
      <c r="L481" s="7">
        <f>INDEX(products!$A$1:$G$49,MATCH($D481,products!$A$1:$A$49,0),MATCH(orders!L$1,products!$A$1:$G$1,0))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5">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INDEX(products!$A$1:$G$49,MATCH($D482,products!$A$1:$A$49,0),MATCH(orders!I$1,products!$A$1:$G$1,0))</f>
        <v>Exc</v>
      </c>
      <c r="J482" t="str">
        <f>INDEX(products!$A$1:$G$49,MATCH($D482,products!$A$1:$A$49,0),MATCH(orders!J$1,products!$A$1:$G$1,0))</f>
        <v>M</v>
      </c>
      <c r="K482" s="6">
        <f>INDEX(products!$A$1:$G$49,MATCH($D482,products!$A$1:$A$49,0),MATCH(orders!K$1,products!$A$1:$G$1,0))</f>
        <v>0.2</v>
      </c>
      <c r="L482" s="7">
        <f>INDEX(products!$A$1:$G$49,MATCH($D482,products!$A$1:$A$49,0),MATCH(orders!L$1,products!$A$1:$G$1,0))</f>
        <v>4.125</v>
      </c>
      <c r="M482" s="7">
        <f t="shared" si="21"/>
        <v>4.125</v>
      </c>
      <c r="N482" t="str">
        <f t="shared" si="22"/>
        <v>Excelsa</v>
      </c>
      <c r="O482" t="str">
        <f t="shared" si="23"/>
        <v>Medium</v>
      </c>
      <c r="P482" t="str">
        <f>_xlfn.XLOOKUP(Orders[[#This Row],[Customer ID]],customers!$A$1:$A$1001,customers!$I$1:$I$1001,,0)</f>
        <v>Yes</v>
      </c>
    </row>
    <row r="483" spans="1:16" x14ac:dyDescent="0.35">
      <c r="A483" s="2" t="s">
        <v>3208</v>
      </c>
      <c r="B483" s="5">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INDEX(products!$A$1:$G$49,MATCH($D483,products!$A$1:$A$49,0),MATCH(orders!I$1,products!$A$1:$G$1,0))</f>
        <v>Rob</v>
      </c>
      <c r="J483" t="str">
        <f>INDEX(products!$A$1:$G$49,MATCH($D483,products!$A$1:$A$49,0),MATCH(orders!J$1,products!$A$1:$G$1,0))</f>
        <v>L</v>
      </c>
      <c r="K483" s="6">
        <f>INDEX(products!$A$1:$G$49,MATCH($D483,products!$A$1:$A$49,0),MATCH(orders!K$1,products!$A$1:$G$1,0))</f>
        <v>1</v>
      </c>
      <c r="L483" s="7">
        <f>INDEX(products!$A$1:$G$49,MATCH($D483,products!$A$1:$A$49,0),MATCH(orders!L$1,products!$A$1:$G$1,0))</f>
        <v>11.95</v>
      </c>
      <c r="M483" s="7">
        <f t="shared" si="21"/>
        <v>23.9</v>
      </c>
      <c r="N483" t="str">
        <f t="shared" si="22"/>
        <v>Robusta</v>
      </c>
      <c r="O483" t="str">
        <f t="shared" si="23"/>
        <v>Light</v>
      </c>
      <c r="P483" t="str">
        <f>_xlfn.XLOOKUP(Orders[[#This Row],[Customer ID]],customers!$A$1:$A$1001,customers!$I$1:$I$1001,,0)</f>
        <v>No</v>
      </c>
    </row>
    <row r="484" spans="1:16" x14ac:dyDescent="0.35">
      <c r="A484" s="2" t="s">
        <v>3214</v>
      </c>
      <c r="B484" s="5">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INDEX(products!$A$1:$G$49,MATCH($D484,products!$A$1:$A$49,0),MATCH(orders!I$1,products!$A$1:$G$1,0))</f>
        <v>Exc</v>
      </c>
      <c r="J484" t="str">
        <f>INDEX(products!$A$1:$G$49,MATCH($D484,products!$A$1:$A$49,0),MATCH(orders!J$1,products!$A$1:$G$1,0))</f>
        <v>D</v>
      </c>
      <c r="K484" s="6">
        <f>INDEX(products!$A$1:$G$49,MATCH($D484,products!$A$1:$A$49,0),MATCH(orders!K$1,products!$A$1:$G$1,0))</f>
        <v>2.5</v>
      </c>
      <c r="L484" s="7">
        <f>INDEX(products!$A$1:$G$49,MATCH($D484,products!$A$1:$A$49,0),MATCH(orders!L$1,products!$A$1:$G$1,0))</f>
        <v>27.945</v>
      </c>
      <c r="M484" s="7">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5">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INDEX(products!$A$1:$G$49,MATCH($D485,products!$A$1:$A$49,0),MATCH(orders!I$1,products!$A$1:$G$1,0))</f>
        <v>Lib</v>
      </c>
      <c r="J485" t="str">
        <f>INDEX(products!$A$1:$G$49,MATCH($D485,products!$A$1:$A$49,0),MATCH(orders!J$1,products!$A$1:$G$1,0))</f>
        <v>D</v>
      </c>
      <c r="K485" s="6">
        <f>INDEX(products!$A$1:$G$49,MATCH($D485,products!$A$1:$A$49,0),MATCH(orders!K$1,products!$A$1:$G$1,0))</f>
        <v>2.5</v>
      </c>
      <c r="L485" s="7">
        <f>INDEX(products!$A$1:$G$49,MATCH($D485,products!$A$1:$A$49,0),MATCH(orders!L$1,products!$A$1:$G$1,0))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5">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INDEX(products!$A$1:$G$49,MATCH($D486,products!$A$1:$A$49,0),MATCH(orders!I$1,products!$A$1:$G$1,0))</f>
        <v>Lib</v>
      </c>
      <c r="J486" t="str">
        <f>INDEX(products!$A$1:$G$49,MATCH($D486,products!$A$1:$A$49,0),MATCH(orders!J$1,products!$A$1:$G$1,0))</f>
        <v>L</v>
      </c>
      <c r="K486" s="6">
        <f>INDEX(products!$A$1:$G$49,MATCH($D486,products!$A$1:$A$49,0),MATCH(orders!K$1,products!$A$1:$G$1,0))</f>
        <v>0.5</v>
      </c>
      <c r="L486" s="7">
        <f>INDEX(products!$A$1:$G$49,MATCH($D486,products!$A$1:$A$49,0),MATCH(orders!L$1,products!$A$1:$G$1,0))</f>
        <v>9.51</v>
      </c>
      <c r="M486" s="7">
        <f t="shared" si="21"/>
        <v>57.06</v>
      </c>
      <c r="N486" t="str">
        <f t="shared" si="22"/>
        <v>Liberica</v>
      </c>
      <c r="O486" t="str">
        <f t="shared" si="23"/>
        <v>Light</v>
      </c>
      <c r="P486" t="str">
        <f>_xlfn.XLOOKUP(Orders[[#This Row],[Customer ID]],customers!$A$1:$A$1001,customers!$I$1:$I$1001,,0)</f>
        <v>No</v>
      </c>
    </row>
    <row r="487" spans="1:16" x14ac:dyDescent="0.35">
      <c r="A487" s="2" t="s">
        <v>3230</v>
      </c>
      <c r="B487" s="5">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INDEX(products!$A$1:$G$49,MATCH($D487,products!$A$1:$A$49,0),MATCH(orders!I$1,products!$A$1:$G$1,0))</f>
        <v>Rob</v>
      </c>
      <c r="J487" t="str">
        <f>INDEX(products!$A$1:$G$49,MATCH($D487,products!$A$1:$A$49,0),MATCH(orders!J$1,products!$A$1:$G$1,0))</f>
        <v>L</v>
      </c>
      <c r="K487" s="6">
        <f>INDEX(products!$A$1:$G$49,MATCH($D487,products!$A$1:$A$49,0),MATCH(orders!K$1,products!$A$1:$G$1,0))</f>
        <v>0.2</v>
      </c>
      <c r="L487" s="7">
        <f>INDEX(products!$A$1:$G$49,MATCH($D487,products!$A$1:$A$49,0),MATCH(orders!L$1,products!$A$1:$G$1,0))</f>
        <v>3.5849999999999995</v>
      </c>
      <c r="M487" s="7">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5">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INDEX(products!$A$1:$G$49,MATCH($D488,products!$A$1:$A$49,0),MATCH(orders!I$1,products!$A$1:$G$1,0))</f>
        <v>Lib</v>
      </c>
      <c r="J488" t="str">
        <f>INDEX(products!$A$1:$G$49,MATCH($D488,products!$A$1:$A$49,0),MATCH(orders!J$1,products!$A$1:$G$1,0))</f>
        <v>M</v>
      </c>
      <c r="K488" s="6">
        <f>INDEX(products!$A$1:$G$49,MATCH($D488,products!$A$1:$A$49,0),MATCH(orders!K$1,products!$A$1:$G$1,0))</f>
        <v>0.5</v>
      </c>
      <c r="L488" s="7">
        <f>INDEX(products!$A$1:$G$49,MATCH($D488,products!$A$1:$A$49,0),MATCH(orders!L$1,products!$A$1:$G$1,0))</f>
        <v>8.73</v>
      </c>
      <c r="M488" s="7">
        <f t="shared" si="21"/>
        <v>52.38</v>
      </c>
      <c r="N488" t="str">
        <f t="shared" si="22"/>
        <v>Liberica</v>
      </c>
      <c r="O488" t="str">
        <f t="shared" si="23"/>
        <v>Medium</v>
      </c>
      <c r="P488" t="str">
        <f>_xlfn.XLOOKUP(Orders[[#This Row],[Customer ID]],customers!$A$1:$A$1001,customers!$I$1:$I$1001,,0)</f>
        <v>Yes</v>
      </c>
    </row>
    <row r="489" spans="1:16" x14ac:dyDescent="0.35">
      <c r="A489" s="2" t="s">
        <v>3242</v>
      </c>
      <c r="B489" s="5">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INDEX(products!$A$1:$G$49,MATCH($D489,products!$A$1:$A$49,0),MATCH(orders!I$1,products!$A$1:$G$1,0))</f>
        <v>Exc</v>
      </c>
      <c r="J489" t="str">
        <f>INDEX(products!$A$1:$G$49,MATCH($D489,products!$A$1:$A$49,0),MATCH(orders!J$1,products!$A$1:$G$1,0))</f>
        <v>D</v>
      </c>
      <c r="K489" s="6">
        <f>INDEX(products!$A$1:$G$49,MATCH($D489,products!$A$1:$A$49,0),MATCH(orders!K$1,products!$A$1:$G$1,0))</f>
        <v>1</v>
      </c>
      <c r="L489" s="7">
        <f>INDEX(products!$A$1:$G$49,MATCH($D489,products!$A$1:$A$49,0),MATCH(orders!L$1,products!$A$1:$G$1,0))</f>
        <v>12.15</v>
      </c>
      <c r="M489" s="7">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5">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INDEX(products!$A$1:$G$49,MATCH($D490,products!$A$1:$A$49,0),MATCH(orders!I$1,products!$A$1:$G$1,0))</f>
        <v>Rob</v>
      </c>
      <c r="J490" t="str">
        <f>INDEX(products!$A$1:$G$49,MATCH($D490,products!$A$1:$A$49,0),MATCH(orders!J$1,products!$A$1:$G$1,0))</f>
        <v>M</v>
      </c>
      <c r="K490" s="6">
        <f>INDEX(products!$A$1:$G$49,MATCH($D490,products!$A$1:$A$49,0),MATCH(orders!K$1,products!$A$1:$G$1,0))</f>
        <v>0.2</v>
      </c>
      <c r="L490" s="7">
        <f>INDEX(products!$A$1:$G$49,MATCH($D490,products!$A$1:$A$49,0),MATCH(orders!L$1,products!$A$1:$G$1,0))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5">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INDEX(products!$A$1:$G$49,MATCH($D491,products!$A$1:$A$49,0),MATCH(orders!I$1,products!$A$1:$G$1,0))</f>
        <v>Lib</v>
      </c>
      <c r="J491" t="str">
        <f>INDEX(products!$A$1:$G$49,MATCH($D491,products!$A$1:$A$49,0),MATCH(orders!J$1,products!$A$1:$G$1,0))</f>
        <v>L</v>
      </c>
      <c r="K491" s="6">
        <f>INDEX(products!$A$1:$G$49,MATCH($D491,products!$A$1:$A$49,0),MATCH(orders!K$1,products!$A$1:$G$1,0))</f>
        <v>1</v>
      </c>
      <c r="L491" s="7">
        <f>INDEX(products!$A$1:$G$49,MATCH($D491,products!$A$1:$A$49,0),MATCH(orders!L$1,products!$A$1:$G$1,0))</f>
        <v>15.85</v>
      </c>
      <c r="M491" s="7">
        <f t="shared" si="21"/>
        <v>95.1</v>
      </c>
      <c r="N491" t="str">
        <f t="shared" si="22"/>
        <v>Liberica</v>
      </c>
      <c r="O491" t="str">
        <f t="shared" si="23"/>
        <v>Light</v>
      </c>
      <c r="P491" t="str">
        <f>_xlfn.XLOOKUP(Orders[[#This Row],[Customer ID]],customers!$A$1:$A$1001,customers!$I$1:$I$1001,,0)</f>
        <v>No</v>
      </c>
    </row>
    <row r="492" spans="1:16" x14ac:dyDescent="0.35">
      <c r="A492" s="2" t="s">
        <v>3260</v>
      </c>
      <c r="B492" s="5">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INDEX(products!$A$1:$G$49,MATCH($D492,products!$A$1:$A$49,0),MATCH(orders!I$1,products!$A$1:$G$1,0))</f>
        <v>Lib</v>
      </c>
      <c r="J492" t="str">
        <f>INDEX(products!$A$1:$G$49,MATCH($D492,products!$A$1:$A$49,0),MATCH(orders!J$1,products!$A$1:$G$1,0))</f>
        <v>D</v>
      </c>
      <c r="K492" s="6">
        <f>INDEX(products!$A$1:$G$49,MATCH($D492,products!$A$1:$A$49,0),MATCH(orders!K$1,products!$A$1:$G$1,0))</f>
        <v>0.5</v>
      </c>
      <c r="L492" s="7">
        <f>INDEX(products!$A$1:$G$49,MATCH($D492,products!$A$1:$A$49,0),MATCH(orders!L$1,products!$A$1:$G$1,0))</f>
        <v>7.77</v>
      </c>
      <c r="M492" s="7">
        <f t="shared" si="21"/>
        <v>15.54</v>
      </c>
      <c r="N492" t="str">
        <f t="shared" si="22"/>
        <v>Liberica</v>
      </c>
      <c r="O492" t="str">
        <f t="shared" si="23"/>
        <v>Dark</v>
      </c>
      <c r="P492" t="str">
        <f>_xlfn.XLOOKUP(Orders[[#This Row],[Customer ID]],customers!$A$1:$A$1001,customers!$I$1:$I$1001,,0)</f>
        <v>No</v>
      </c>
    </row>
    <row r="493" spans="1:16" x14ac:dyDescent="0.35">
      <c r="A493" s="2" t="s">
        <v>3266</v>
      </c>
      <c r="B493" s="5">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INDEX(products!$A$1:$G$49,MATCH($D493,products!$A$1:$A$49,0),MATCH(orders!I$1,products!$A$1:$G$1,0))</f>
        <v>Lib</v>
      </c>
      <c r="J493" t="str">
        <f>INDEX(products!$A$1:$G$49,MATCH($D493,products!$A$1:$A$49,0),MATCH(orders!J$1,products!$A$1:$G$1,0))</f>
        <v>D</v>
      </c>
      <c r="K493" s="6">
        <f>INDEX(products!$A$1:$G$49,MATCH($D493,products!$A$1:$A$49,0),MATCH(orders!K$1,products!$A$1:$G$1,0))</f>
        <v>0.2</v>
      </c>
      <c r="L493" s="7">
        <f>INDEX(products!$A$1:$G$49,MATCH($D493,products!$A$1:$A$49,0),MATCH(orders!L$1,products!$A$1:$G$1,0))</f>
        <v>3.8849999999999998</v>
      </c>
      <c r="M493" s="7">
        <f t="shared" si="21"/>
        <v>23.31</v>
      </c>
      <c r="N493" t="str">
        <f t="shared" si="22"/>
        <v>Liberica</v>
      </c>
      <c r="O493" t="str">
        <f t="shared" si="23"/>
        <v>Dark</v>
      </c>
      <c r="P493" t="str">
        <f>_xlfn.XLOOKUP(Orders[[#This Row],[Customer ID]],customers!$A$1:$A$1001,customers!$I$1:$I$1001,,0)</f>
        <v>No</v>
      </c>
    </row>
    <row r="494" spans="1:16" x14ac:dyDescent="0.35">
      <c r="A494" s="2" t="s">
        <v>3271</v>
      </c>
      <c r="B494" s="5">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INDEX(products!$A$1:$G$49,MATCH($D494,products!$A$1:$A$49,0),MATCH(orders!I$1,products!$A$1:$G$1,0))</f>
        <v>Exc</v>
      </c>
      <c r="J494" t="str">
        <f>INDEX(products!$A$1:$G$49,MATCH($D494,products!$A$1:$A$49,0),MATCH(orders!J$1,products!$A$1:$G$1,0))</f>
        <v>M</v>
      </c>
      <c r="K494" s="6">
        <f>INDEX(products!$A$1:$G$49,MATCH($D494,products!$A$1:$A$49,0),MATCH(orders!K$1,products!$A$1:$G$1,0))</f>
        <v>0.2</v>
      </c>
      <c r="L494" s="7">
        <f>INDEX(products!$A$1:$G$49,MATCH($D494,products!$A$1:$A$49,0),MATCH(orders!L$1,products!$A$1:$G$1,0))</f>
        <v>4.125</v>
      </c>
      <c r="M494" s="7">
        <f t="shared" si="21"/>
        <v>4.125</v>
      </c>
      <c r="N494" t="str">
        <f t="shared" si="22"/>
        <v>Excelsa</v>
      </c>
      <c r="O494" t="str">
        <f t="shared" si="23"/>
        <v>Medium</v>
      </c>
      <c r="P494" t="str">
        <f>_xlfn.XLOOKUP(Orders[[#This Row],[Customer ID]],customers!$A$1:$A$1001,customers!$I$1:$I$1001,,0)</f>
        <v>Yes</v>
      </c>
    </row>
    <row r="495" spans="1:16" x14ac:dyDescent="0.35">
      <c r="A495" s="2" t="s">
        <v>3277</v>
      </c>
      <c r="B495" s="5">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INDEX(products!$A$1:$G$49,MATCH($D495,products!$A$1:$A$49,0),MATCH(orders!I$1,products!$A$1:$G$1,0))</f>
        <v>Rob</v>
      </c>
      <c r="J495" t="str">
        <f>INDEX(products!$A$1:$G$49,MATCH($D495,products!$A$1:$A$49,0),MATCH(orders!J$1,products!$A$1:$G$1,0))</f>
        <v>M</v>
      </c>
      <c r="K495" s="6">
        <f>INDEX(products!$A$1:$G$49,MATCH($D495,products!$A$1:$A$49,0),MATCH(orders!K$1,products!$A$1:$G$1,0))</f>
        <v>0.5</v>
      </c>
      <c r="L495" s="7">
        <f>INDEX(products!$A$1:$G$49,MATCH($D495,products!$A$1:$A$49,0),MATCH(orders!L$1,products!$A$1:$G$1,0))</f>
        <v>5.97</v>
      </c>
      <c r="M495" s="7">
        <f t="shared" si="21"/>
        <v>35.82</v>
      </c>
      <c r="N495" t="str">
        <f t="shared" si="22"/>
        <v>Robusta</v>
      </c>
      <c r="O495" t="str">
        <f t="shared" si="23"/>
        <v>Medium</v>
      </c>
      <c r="P495" t="str">
        <f>_xlfn.XLOOKUP(Orders[[#This Row],[Customer ID]],customers!$A$1:$A$1001,customers!$I$1:$I$1001,,0)</f>
        <v>No</v>
      </c>
    </row>
    <row r="496" spans="1:16" x14ac:dyDescent="0.35">
      <c r="A496" s="2" t="s">
        <v>3283</v>
      </c>
      <c r="B496" s="5">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INDEX(products!$A$1:$G$49,MATCH($D496,products!$A$1:$A$49,0),MATCH(orders!I$1,products!$A$1:$G$1,0))</f>
        <v>Lib</v>
      </c>
      <c r="J496" t="str">
        <f>INDEX(products!$A$1:$G$49,MATCH($D496,products!$A$1:$A$49,0),MATCH(orders!J$1,products!$A$1:$G$1,0))</f>
        <v>L</v>
      </c>
      <c r="K496" s="6">
        <f>INDEX(products!$A$1:$G$49,MATCH($D496,products!$A$1:$A$49,0),MATCH(orders!K$1,products!$A$1:$G$1,0))</f>
        <v>1</v>
      </c>
      <c r="L496" s="7">
        <f>INDEX(products!$A$1:$G$49,MATCH($D496,products!$A$1:$A$49,0),MATCH(orders!L$1,products!$A$1:$G$1,0))</f>
        <v>15.85</v>
      </c>
      <c r="M496" s="7">
        <f t="shared" si="21"/>
        <v>31.7</v>
      </c>
      <c r="N496" t="str">
        <f t="shared" si="22"/>
        <v>Liberica</v>
      </c>
      <c r="O496" t="str">
        <f t="shared" si="23"/>
        <v>Light</v>
      </c>
      <c r="P496" t="str">
        <f>_xlfn.XLOOKUP(Orders[[#This Row],[Customer ID]],customers!$A$1:$A$1001,customers!$I$1:$I$1001,,0)</f>
        <v>No</v>
      </c>
    </row>
    <row r="497" spans="1:16" x14ac:dyDescent="0.35">
      <c r="A497" s="2" t="s">
        <v>3289</v>
      </c>
      <c r="B497" s="5">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INDEX(products!$A$1:$G$49,MATCH($D497,products!$A$1:$A$49,0),MATCH(orders!I$1,products!$A$1:$G$1,0))</f>
        <v>Lib</v>
      </c>
      <c r="J497" t="str">
        <f>INDEX(products!$A$1:$G$49,MATCH($D497,products!$A$1:$A$49,0),MATCH(orders!J$1,products!$A$1:$G$1,0))</f>
        <v>L</v>
      </c>
      <c r="K497" s="6">
        <f>INDEX(products!$A$1:$G$49,MATCH($D497,products!$A$1:$A$49,0),MATCH(orders!K$1,products!$A$1:$G$1,0))</f>
        <v>1</v>
      </c>
      <c r="L497" s="7">
        <f>INDEX(products!$A$1:$G$49,MATCH($D497,products!$A$1:$A$49,0),MATCH(orders!L$1,products!$A$1:$G$1,0))</f>
        <v>15.85</v>
      </c>
      <c r="M497" s="7">
        <f t="shared" si="21"/>
        <v>79.25</v>
      </c>
      <c r="N497" t="str">
        <f t="shared" si="22"/>
        <v>Liberica</v>
      </c>
      <c r="O497" t="str">
        <f t="shared" si="23"/>
        <v>Light</v>
      </c>
      <c r="P497" t="str">
        <f>_xlfn.XLOOKUP(Orders[[#This Row],[Customer ID]],customers!$A$1:$A$1001,customers!$I$1:$I$1001,,0)</f>
        <v>Yes</v>
      </c>
    </row>
    <row r="498" spans="1:16" x14ac:dyDescent="0.35">
      <c r="A498" s="2" t="s">
        <v>3294</v>
      </c>
      <c r="B498" s="5">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INDEX(products!$A$1:$G$49,MATCH($D498,products!$A$1:$A$49,0),MATCH(orders!I$1,products!$A$1:$G$1,0))</f>
        <v>Exc</v>
      </c>
      <c r="J498" t="str">
        <f>INDEX(products!$A$1:$G$49,MATCH($D498,products!$A$1:$A$49,0),MATCH(orders!J$1,products!$A$1:$G$1,0))</f>
        <v>D</v>
      </c>
      <c r="K498" s="6">
        <f>INDEX(products!$A$1:$G$49,MATCH($D498,products!$A$1:$A$49,0),MATCH(orders!K$1,products!$A$1:$G$1,0))</f>
        <v>0.2</v>
      </c>
      <c r="L498" s="7">
        <f>INDEX(products!$A$1:$G$49,MATCH($D498,products!$A$1:$A$49,0),MATCH(orders!L$1,products!$A$1:$G$1,0))</f>
        <v>3.645</v>
      </c>
      <c r="M498" s="7">
        <f t="shared" si="21"/>
        <v>10.935</v>
      </c>
      <c r="N498" t="str">
        <f t="shared" si="22"/>
        <v>Excelsa</v>
      </c>
      <c r="O498" t="str">
        <f t="shared" si="23"/>
        <v>Dark</v>
      </c>
      <c r="P498" t="str">
        <f>_xlfn.XLOOKUP(Orders[[#This Row],[Customer ID]],customers!$A$1:$A$1001,customers!$I$1:$I$1001,,0)</f>
        <v>No</v>
      </c>
    </row>
    <row r="499" spans="1:16" x14ac:dyDescent="0.35">
      <c r="A499" s="2" t="s">
        <v>3300</v>
      </c>
      <c r="B499" s="5">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INDEX(products!$A$1:$G$49,MATCH($D499,products!$A$1:$A$49,0),MATCH(orders!I$1,products!$A$1:$G$1,0))</f>
        <v>Ara</v>
      </c>
      <c r="J499" t="str">
        <f>INDEX(products!$A$1:$G$49,MATCH($D499,products!$A$1:$A$49,0),MATCH(orders!J$1,products!$A$1:$G$1,0))</f>
        <v>D</v>
      </c>
      <c r="K499" s="6">
        <f>INDEX(products!$A$1:$G$49,MATCH($D499,products!$A$1:$A$49,0),MATCH(orders!K$1,products!$A$1:$G$1,0))</f>
        <v>1</v>
      </c>
      <c r="L499" s="7">
        <f>INDEX(products!$A$1:$G$49,MATCH($D499,products!$A$1:$A$49,0),MATCH(orders!L$1,products!$A$1:$G$1,0))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5">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INDEX(products!$A$1:$G$49,MATCH($D500,products!$A$1:$A$49,0),MATCH(orders!I$1,products!$A$1:$G$1,0))</f>
        <v>Rob</v>
      </c>
      <c r="J500" t="str">
        <f>INDEX(products!$A$1:$G$49,MATCH($D500,products!$A$1:$A$49,0),MATCH(orders!J$1,products!$A$1:$G$1,0))</f>
        <v>M</v>
      </c>
      <c r="K500" s="6">
        <f>INDEX(products!$A$1:$G$49,MATCH($D500,products!$A$1:$A$49,0),MATCH(orders!K$1,products!$A$1:$G$1,0))</f>
        <v>1</v>
      </c>
      <c r="L500" s="7">
        <f>INDEX(products!$A$1:$G$49,MATCH($D500,products!$A$1:$A$49,0),MATCH(orders!L$1,products!$A$1:$G$1,0))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35">
      <c r="A501" s="2" t="s">
        <v>3313</v>
      </c>
      <c r="B501" s="5">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INDEX(products!$A$1:$G$49,MATCH($D501,products!$A$1:$A$49,0),MATCH(orders!I$1,products!$A$1:$G$1,0))</f>
        <v>Rob</v>
      </c>
      <c r="J501" t="str">
        <f>INDEX(products!$A$1:$G$49,MATCH($D501,products!$A$1:$A$49,0),MATCH(orders!J$1,products!$A$1:$G$1,0))</f>
        <v>D</v>
      </c>
      <c r="K501" s="6">
        <f>INDEX(products!$A$1:$G$49,MATCH($D501,products!$A$1:$A$49,0),MATCH(orders!K$1,products!$A$1:$G$1,0))</f>
        <v>0.2</v>
      </c>
      <c r="L501" s="7">
        <f>INDEX(products!$A$1:$G$49,MATCH($D501,products!$A$1:$A$49,0),MATCH(orders!L$1,products!$A$1:$G$1,0))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5">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INDEX(products!$A$1:$G$49,MATCH($D502,products!$A$1:$A$49,0),MATCH(orders!I$1,products!$A$1:$G$1,0))</f>
        <v>Rob</v>
      </c>
      <c r="J502" t="str">
        <f>INDEX(products!$A$1:$G$49,MATCH($D502,products!$A$1:$A$49,0),MATCH(orders!J$1,products!$A$1:$G$1,0))</f>
        <v>L</v>
      </c>
      <c r="K502" s="6">
        <f>INDEX(products!$A$1:$G$49,MATCH($D502,products!$A$1:$A$49,0),MATCH(orders!K$1,products!$A$1:$G$1,0))</f>
        <v>1</v>
      </c>
      <c r="L502" s="7">
        <f>INDEX(products!$A$1:$G$49,MATCH($D502,products!$A$1:$A$49,0),MATCH(orders!L$1,products!$A$1:$G$1,0))</f>
        <v>11.95</v>
      </c>
      <c r="M502" s="7">
        <f t="shared" si="21"/>
        <v>47.8</v>
      </c>
      <c r="N502" t="str">
        <f t="shared" si="22"/>
        <v>Robusta</v>
      </c>
      <c r="O502" t="str">
        <f t="shared" si="23"/>
        <v>Light</v>
      </c>
      <c r="P502" t="str">
        <f>_xlfn.XLOOKUP(Orders[[#This Row],[Customer ID]],customers!$A$1:$A$1001,customers!$I$1:$I$1001,,0)</f>
        <v>No</v>
      </c>
    </row>
    <row r="503" spans="1:16" x14ac:dyDescent="0.35">
      <c r="A503" s="2" t="s">
        <v>3323</v>
      </c>
      <c r="B503" s="5">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INDEX(products!$A$1:$G$49,MATCH($D503,products!$A$1:$A$49,0),MATCH(orders!I$1,products!$A$1:$G$1,0))</f>
        <v>Rob</v>
      </c>
      <c r="J503" t="str">
        <f>INDEX(products!$A$1:$G$49,MATCH($D503,products!$A$1:$A$49,0),MATCH(orders!J$1,products!$A$1:$G$1,0))</f>
        <v>M</v>
      </c>
      <c r="K503" s="6">
        <f>INDEX(products!$A$1:$G$49,MATCH($D503,products!$A$1:$A$49,0),MATCH(orders!K$1,products!$A$1:$G$1,0))</f>
        <v>0.2</v>
      </c>
      <c r="L503" s="7">
        <f>INDEX(products!$A$1:$G$49,MATCH($D503,products!$A$1:$A$49,0),MATCH(orders!L$1,products!$A$1:$G$1,0))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35">
      <c r="A504" s="2" t="s">
        <v>3323</v>
      </c>
      <c r="B504" s="5">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INDEX(products!$A$1:$G$49,MATCH($D504,products!$A$1:$A$49,0),MATCH(orders!I$1,products!$A$1:$G$1,0))</f>
        <v>Exc</v>
      </c>
      <c r="J504" t="str">
        <f>INDEX(products!$A$1:$G$49,MATCH($D504,products!$A$1:$A$49,0),MATCH(orders!J$1,products!$A$1:$G$1,0))</f>
        <v>M</v>
      </c>
      <c r="K504" s="6">
        <f>INDEX(products!$A$1:$G$49,MATCH($D504,products!$A$1:$A$49,0),MATCH(orders!K$1,products!$A$1:$G$1,0))</f>
        <v>0.2</v>
      </c>
      <c r="L504" s="7">
        <f>INDEX(products!$A$1:$G$49,MATCH($D504,products!$A$1:$A$49,0),MATCH(orders!L$1,products!$A$1:$G$1,0))</f>
        <v>4.125</v>
      </c>
      <c r="M504" s="7">
        <f t="shared" si="21"/>
        <v>16.5</v>
      </c>
      <c r="N504" t="str">
        <f t="shared" si="22"/>
        <v>Excelsa</v>
      </c>
      <c r="O504" t="str">
        <f t="shared" si="23"/>
        <v>Medium</v>
      </c>
      <c r="P504" t="str">
        <f>_xlfn.XLOOKUP(Orders[[#This Row],[Customer ID]],customers!$A$1:$A$1001,customers!$I$1:$I$1001,,0)</f>
        <v>No</v>
      </c>
    </row>
    <row r="505" spans="1:16" x14ac:dyDescent="0.35">
      <c r="A505" s="2" t="s">
        <v>3323</v>
      </c>
      <c r="B505" s="5">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INDEX(products!$A$1:$G$49,MATCH($D505,products!$A$1:$A$49,0),MATCH(orders!I$1,products!$A$1:$G$1,0))</f>
        <v>Lib</v>
      </c>
      <c r="J505" t="str">
        <f>INDEX(products!$A$1:$G$49,MATCH($D505,products!$A$1:$A$49,0),MATCH(orders!J$1,products!$A$1:$G$1,0))</f>
        <v>D</v>
      </c>
      <c r="K505" s="6">
        <f>INDEX(products!$A$1:$G$49,MATCH($D505,products!$A$1:$A$49,0),MATCH(orders!K$1,products!$A$1:$G$1,0))</f>
        <v>1</v>
      </c>
      <c r="L505" s="7">
        <f>INDEX(products!$A$1:$G$49,MATCH($D505,products!$A$1:$A$49,0),MATCH(orders!L$1,products!$A$1:$G$1,0))</f>
        <v>12.95</v>
      </c>
      <c r="M505" s="7">
        <f t="shared" si="21"/>
        <v>51.8</v>
      </c>
      <c r="N505" t="str">
        <f t="shared" si="22"/>
        <v>Liberica</v>
      </c>
      <c r="O505" t="str">
        <f t="shared" si="23"/>
        <v>Dark</v>
      </c>
      <c r="P505" t="str">
        <f>_xlfn.XLOOKUP(Orders[[#This Row],[Customer ID]],customers!$A$1:$A$1001,customers!$I$1:$I$1001,,0)</f>
        <v>No</v>
      </c>
    </row>
    <row r="506" spans="1:16" x14ac:dyDescent="0.35">
      <c r="A506" s="2" t="s">
        <v>3323</v>
      </c>
      <c r="B506" s="5">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INDEX(products!$A$1:$G$49,MATCH($D506,products!$A$1:$A$49,0),MATCH(orders!I$1,products!$A$1:$G$1,0))</f>
        <v>Lib</v>
      </c>
      <c r="J506" t="str">
        <f>INDEX(products!$A$1:$G$49,MATCH($D506,products!$A$1:$A$49,0),MATCH(orders!J$1,products!$A$1:$G$1,0))</f>
        <v>L</v>
      </c>
      <c r="K506" s="6">
        <f>INDEX(products!$A$1:$G$49,MATCH($D506,products!$A$1:$A$49,0),MATCH(orders!K$1,products!$A$1:$G$1,0))</f>
        <v>0.2</v>
      </c>
      <c r="L506" s="7">
        <f>INDEX(products!$A$1:$G$49,MATCH($D506,products!$A$1:$A$49,0),MATCH(orders!L$1,products!$A$1:$G$1,0))</f>
        <v>4.7549999999999999</v>
      </c>
      <c r="M506" s="7">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5">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INDEX(products!$A$1:$G$49,MATCH($D507,products!$A$1:$A$49,0),MATCH(orders!I$1,products!$A$1:$G$1,0))</f>
        <v>Lib</v>
      </c>
      <c r="J507" t="str">
        <f>INDEX(products!$A$1:$G$49,MATCH($D507,products!$A$1:$A$49,0),MATCH(orders!J$1,products!$A$1:$G$1,0))</f>
        <v>M</v>
      </c>
      <c r="K507" s="6">
        <f>INDEX(products!$A$1:$G$49,MATCH($D507,products!$A$1:$A$49,0),MATCH(orders!K$1,products!$A$1:$G$1,0))</f>
        <v>0.2</v>
      </c>
      <c r="L507" s="7">
        <f>INDEX(products!$A$1:$G$49,MATCH($D507,products!$A$1:$A$49,0),MATCH(orders!L$1,products!$A$1:$G$1,0))</f>
        <v>4.3650000000000002</v>
      </c>
      <c r="M507" s="7">
        <f t="shared" si="21"/>
        <v>26.19</v>
      </c>
      <c r="N507" t="str">
        <f t="shared" si="22"/>
        <v>Liberica</v>
      </c>
      <c r="O507" t="str">
        <f t="shared" si="23"/>
        <v>Medium</v>
      </c>
      <c r="P507" t="str">
        <f>_xlfn.XLOOKUP(Orders[[#This Row],[Customer ID]],customers!$A$1:$A$1001,customers!$I$1:$I$1001,,0)</f>
        <v>No</v>
      </c>
    </row>
    <row r="508" spans="1:16" x14ac:dyDescent="0.35">
      <c r="A508" s="2" t="s">
        <v>3349</v>
      </c>
      <c r="B508" s="5">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INDEX(products!$A$1:$G$49,MATCH($D508,products!$A$1:$A$49,0),MATCH(orders!I$1,products!$A$1:$G$1,0))</f>
        <v>Ara</v>
      </c>
      <c r="J508" t="str">
        <f>INDEX(products!$A$1:$G$49,MATCH($D508,products!$A$1:$A$49,0),MATCH(orders!J$1,products!$A$1:$G$1,0))</f>
        <v>L</v>
      </c>
      <c r="K508" s="6">
        <f>INDEX(products!$A$1:$G$49,MATCH($D508,products!$A$1:$A$49,0),MATCH(orders!K$1,products!$A$1:$G$1,0))</f>
        <v>1</v>
      </c>
      <c r="L508" s="7">
        <f>INDEX(products!$A$1:$G$49,MATCH($D508,products!$A$1:$A$49,0),MATCH(orders!L$1,products!$A$1:$G$1,0))</f>
        <v>12.95</v>
      </c>
      <c r="M508" s="7">
        <f t="shared" si="21"/>
        <v>25.9</v>
      </c>
      <c r="N508" t="str">
        <f t="shared" si="22"/>
        <v>Arabica</v>
      </c>
      <c r="O508" t="str">
        <f t="shared" si="23"/>
        <v>Light</v>
      </c>
      <c r="P508" t="str">
        <f>_xlfn.XLOOKUP(Orders[[#This Row],[Customer ID]],customers!$A$1:$A$1001,customers!$I$1:$I$1001,,0)</f>
        <v>Yes</v>
      </c>
    </row>
    <row r="509" spans="1:16" x14ac:dyDescent="0.35">
      <c r="A509" s="2" t="s">
        <v>3355</v>
      </c>
      <c r="B509" s="5">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INDEX(products!$A$1:$G$49,MATCH($D509,products!$A$1:$A$49,0),MATCH(orders!I$1,products!$A$1:$G$1,0))</f>
        <v>Ara</v>
      </c>
      <c r="J509" t="str">
        <f>INDEX(products!$A$1:$G$49,MATCH($D509,products!$A$1:$A$49,0),MATCH(orders!J$1,products!$A$1:$G$1,0))</f>
        <v>L</v>
      </c>
      <c r="K509" s="6">
        <f>INDEX(products!$A$1:$G$49,MATCH($D509,products!$A$1:$A$49,0),MATCH(orders!K$1,products!$A$1:$G$1,0))</f>
        <v>2.5</v>
      </c>
      <c r="L509" s="7">
        <f>INDEX(products!$A$1:$G$49,MATCH($D509,products!$A$1:$A$49,0),MATCH(orders!L$1,products!$A$1:$G$1,0))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5">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INDEX(products!$A$1:$G$49,MATCH($D510,products!$A$1:$A$49,0),MATCH(orders!I$1,products!$A$1:$G$1,0))</f>
        <v>Lib</v>
      </c>
      <c r="J510" t="str">
        <f>INDEX(products!$A$1:$G$49,MATCH($D510,products!$A$1:$A$49,0),MATCH(orders!J$1,products!$A$1:$G$1,0))</f>
        <v>D</v>
      </c>
      <c r="K510" s="6">
        <f>INDEX(products!$A$1:$G$49,MATCH($D510,products!$A$1:$A$49,0),MATCH(orders!K$1,products!$A$1:$G$1,0))</f>
        <v>0.5</v>
      </c>
      <c r="L510" s="7">
        <f>INDEX(products!$A$1:$G$49,MATCH($D510,products!$A$1:$A$49,0),MATCH(orders!L$1,products!$A$1:$G$1,0))</f>
        <v>7.77</v>
      </c>
      <c r="M510" s="7">
        <f t="shared" si="21"/>
        <v>46.62</v>
      </c>
      <c r="N510" t="str">
        <f t="shared" si="22"/>
        <v>Liberica</v>
      </c>
      <c r="O510" t="str">
        <f t="shared" si="23"/>
        <v>Dark</v>
      </c>
      <c r="P510" t="str">
        <f>_xlfn.XLOOKUP(Orders[[#This Row],[Customer ID]],customers!$A$1:$A$1001,customers!$I$1:$I$1001,,0)</f>
        <v>No</v>
      </c>
    </row>
    <row r="511" spans="1:16" x14ac:dyDescent="0.35">
      <c r="A511" s="2" t="s">
        <v>3367</v>
      </c>
      <c r="B511" s="5">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INDEX(products!$A$1:$G$49,MATCH($D511,products!$A$1:$A$49,0),MATCH(orders!I$1,products!$A$1:$G$1,0))</f>
        <v>Ara</v>
      </c>
      <c r="J511" t="str">
        <f>INDEX(products!$A$1:$G$49,MATCH($D511,products!$A$1:$A$49,0),MATCH(orders!J$1,products!$A$1:$G$1,0))</f>
        <v>D</v>
      </c>
      <c r="K511" s="6">
        <f>INDEX(products!$A$1:$G$49,MATCH($D511,products!$A$1:$A$49,0),MATCH(orders!K$1,products!$A$1:$G$1,0))</f>
        <v>1</v>
      </c>
      <c r="L511" s="7">
        <f>INDEX(products!$A$1:$G$49,MATCH($D511,products!$A$1:$A$49,0),MATCH(orders!L$1,products!$A$1:$G$1,0))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5">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INDEX(products!$A$1:$G$49,MATCH($D512,products!$A$1:$A$49,0),MATCH(orders!I$1,products!$A$1:$G$1,0))</f>
        <v>Rob</v>
      </c>
      <c r="J512" t="str">
        <f>INDEX(products!$A$1:$G$49,MATCH($D512,products!$A$1:$A$49,0),MATCH(orders!J$1,products!$A$1:$G$1,0))</f>
        <v>L</v>
      </c>
      <c r="K512" s="6">
        <f>INDEX(products!$A$1:$G$49,MATCH($D512,products!$A$1:$A$49,0),MATCH(orders!K$1,products!$A$1:$G$1,0))</f>
        <v>0.2</v>
      </c>
      <c r="L512" s="7">
        <f>INDEX(products!$A$1:$G$49,MATCH($D512,products!$A$1:$A$49,0),MATCH(orders!L$1,products!$A$1:$G$1,0))</f>
        <v>3.5849999999999995</v>
      </c>
      <c r="M512" s="7">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5">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INDEX(products!$A$1:$G$49,MATCH($D513,products!$A$1:$A$49,0),MATCH(orders!I$1,products!$A$1:$G$1,0))</f>
        <v>Ara</v>
      </c>
      <c r="J513" t="str">
        <f>INDEX(products!$A$1:$G$49,MATCH($D513,products!$A$1:$A$49,0),MATCH(orders!J$1,products!$A$1:$G$1,0))</f>
        <v>M</v>
      </c>
      <c r="K513" s="6">
        <f>INDEX(products!$A$1:$G$49,MATCH($D513,products!$A$1:$A$49,0),MATCH(orders!K$1,products!$A$1:$G$1,0))</f>
        <v>0.2</v>
      </c>
      <c r="L513" s="7">
        <f>INDEX(products!$A$1:$G$49,MATCH($D513,products!$A$1:$A$49,0),MATCH(orders!L$1,products!$A$1:$G$1,0))</f>
        <v>3.375</v>
      </c>
      <c r="M513" s="7">
        <f t="shared" si="21"/>
        <v>13.5</v>
      </c>
      <c r="N513" t="str">
        <f t="shared" si="22"/>
        <v>Arabica</v>
      </c>
      <c r="O513" t="str">
        <f t="shared" si="23"/>
        <v>Medium</v>
      </c>
      <c r="P513" t="str">
        <f>_xlfn.XLOOKUP(Orders[[#This Row],[Customer ID]],customers!$A$1:$A$1001,customers!$I$1:$I$1001,,0)</f>
        <v>Yes</v>
      </c>
    </row>
    <row r="514" spans="1:16" x14ac:dyDescent="0.35">
      <c r="A514" s="2" t="s">
        <v>3385</v>
      </c>
      <c r="B514" s="5">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INDEX(products!$A$1:$G$49,MATCH($D514,products!$A$1:$A$49,0),MATCH(orders!I$1,products!$A$1:$G$1,0))</f>
        <v>Lib</v>
      </c>
      <c r="J514" t="str">
        <f>INDEX(products!$A$1:$G$49,MATCH($D514,products!$A$1:$A$49,0),MATCH(orders!J$1,products!$A$1:$G$1,0))</f>
        <v>L</v>
      </c>
      <c r="K514" s="6">
        <f>INDEX(products!$A$1:$G$49,MATCH($D514,products!$A$1:$A$49,0),MATCH(orders!K$1,products!$A$1:$G$1,0))</f>
        <v>1</v>
      </c>
      <c r="L514" s="7">
        <f>INDEX(products!$A$1:$G$49,MATCH($D514,products!$A$1:$A$49,0),MATCH(orders!L$1,products!$A$1:$G$1,0))</f>
        <v>15.85</v>
      </c>
      <c r="M514" s="7">
        <f t="shared" si="21"/>
        <v>47.55</v>
      </c>
      <c r="N514" t="str">
        <f t="shared" si="22"/>
        <v>Liberica</v>
      </c>
      <c r="O514" t="str">
        <f t="shared" si="23"/>
        <v>Light</v>
      </c>
      <c r="P514" t="str">
        <f>_xlfn.XLOOKUP(Orders[[#This Row],[Customer ID]],customers!$A$1:$A$1001,customers!$I$1:$I$1001,,0)</f>
        <v>No</v>
      </c>
    </row>
    <row r="515" spans="1:16" x14ac:dyDescent="0.35">
      <c r="A515" s="2" t="s">
        <v>3391</v>
      </c>
      <c r="B515" s="5">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INDEX(products!$A$1:$G$49,MATCH($D515,products!$A$1:$A$49,0),MATCH(orders!I$1,products!$A$1:$G$1,0))</f>
        <v>Lib</v>
      </c>
      <c r="J515" t="str">
        <f>INDEX(products!$A$1:$G$49,MATCH($D515,products!$A$1:$A$49,0),MATCH(orders!J$1,products!$A$1:$G$1,0))</f>
        <v>L</v>
      </c>
      <c r="K515" s="6">
        <f>INDEX(products!$A$1:$G$49,MATCH($D515,products!$A$1:$A$49,0),MATCH(orders!K$1,products!$A$1:$G$1,0))</f>
        <v>1</v>
      </c>
      <c r="L515" s="7">
        <f>INDEX(products!$A$1:$G$49,MATCH($D515,products!$A$1:$A$49,0),MATCH(orders!L$1,products!$A$1:$G$1,0))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5">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INDEX(products!$A$1:$G$49,MATCH($D516,products!$A$1:$A$49,0),MATCH(orders!I$1,products!$A$1:$G$1,0))</f>
        <v>Lib</v>
      </c>
      <c r="J516" t="str">
        <f>INDEX(products!$A$1:$G$49,MATCH($D516,products!$A$1:$A$49,0),MATCH(orders!J$1,products!$A$1:$G$1,0))</f>
        <v>M</v>
      </c>
      <c r="K516" s="6">
        <f>INDEX(products!$A$1:$G$49,MATCH($D516,products!$A$1:$A$49,0),MATCH(orders!K$1,products!$A$1:$G$1,0))</f>
        <v>0.2</v>
      </c>
      <c r="L516" s="7">
        <f>INDEX(products!$A$1:$G$49,MATCH($D516,products!$A$1:$A$49,0),MATCH(orders!L$1,products!$A$1:$G$1,0))</f>
        <v>4.3650000000000002</v>
      </c>
      <c r="M516" s="7">
        <f t="shared" si="24"/>
        <v>26.19</v>
      </c>
      <c r="N516" t="str">
        <f t="shared" si="25"/>
        <v>Liberica</v>
      </c>
      <c r="O516" t="str">
        <f t="shared" si="26"/>
        <v>Medium</v>
      </c>
      <c r="P516" t="str">
        <f>_xlfn.XLOOKUP(Orders[[#This Row],[Customer ID]],customers!$A$1:$A$1001,customers!$I$1:$I$1001,,0)</f>
        <v>Yes</v>
      </c>
    </row>
    <row r="517" spans="1:16" x14ac:dyDescent="0.35">
      <c r="A517" s="2" t="s">
        <v>3402</v>
      </c>
      <c r="B517" s="5">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INDEX(products!$A$1:$G$49,MATCH($D517,products!$A$1:$A$49,0),MATCH(orders!I$1,products!$A$1:$G$1,0))</f>
        <v>Rob</v>
      </c>
      <c r="J517" t="str">
        <f>INDEX(products!$A$1:$G$49,MATCH($D517,products!$A$1:$A$49,0),MATCH(orders!J$1,products!$A$1:$G$1,0))</f>
        <v>L</v>
      </c>
      <c r="K517" s="6">
        <f>INDEX(products!$A$1:$G$49,MATCH($D517,products!$A$1:$A$49,0),MATCH(orders!K$1,products!$A$1:$G$1,0))</f>
        <v>0.5</v>
      </c>
      <c r="L517" s="7">
        <f>INDEX(products!$A$1:$G$49,MATCH($D517,products!$A$1:$A$49,0),MATCH(orders!L$1,products!$A$1:$G$1,0))</f>
        <v>7.169999999999999</v>
      </c>
      <c r="M517" s="7">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5">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INDEX(products!$A$1:$G$49,MATCH($D518,products!$A$1:$A$49,0),MATCH(orders!I$1,products!$A$1:$G$1,0))</f>
        <v>Rob</v>
      </c>
      <c r="J518" t="str">
        <f>INDEX(products!$A$1:$G$49,MATCH($D518,products!$A$1:$A$49,0),MATCH(orders!J$1,products!$A$1:$G$1,0))</f>
        <v>D</v>
      </c>
      <c r="K518" s="6">
        <f>INDEX(products!$A$1:$G$49,MATCH($D518,products!$A$1:$A$49,0),MATCH(orders!K$1,products!$A$1:$G$1,0))</f>
        <v>2.5</v>
      </c>
      <c r="L518" s="7">
        <f>INDEX(products!$A$1:$G$49,MATCH($D518,products!$A$1:$A$49,0),MATCH(orders!L$1,products!$A$1:$G$1,0))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5">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INDEX(products!$A$1:$G$49,MATCH($D519,products!$A$1:$A$49,0),MATCH(orders!I$1,products!$A$1:$G$1,0))</f>
        <v>Lib</v>
      </c>
      <c r="J519" t="str">
        <f>INDEX(products!$A$1:$G$49,MATCH($D519,products!$A$1:$A$49,0),MATCH(orders!J$1,products!$A$1:$G$1,0))</f>
        <v>D</v>
      </c>
      <c r="K519" s="6">
        <f>INDEX(products!$A$1:$G$49,MATCH($D519,products!$A$1:$A$49,0),MATCH(orders!K$1,products!$A$1:$G$1,0))</f>
        <v>0.2</v>
      </c>
      <c r="L519" s="7">
        <f>INDEX(products!$A$1:$G$49,MATCH($D519,products!$A$1:$A$49,0),MATCH(orders!L$1,products!$A$1:$G$1,0))</f>
        <v>3.8849999999999998</v>
      </c>
      <c r="M519" s="7">
        <f t="shared" si="24"/>
        <v>7.77</v>
      </c>
      <c r="N519" t="str">
        <f t="shared" si="25"/>
        <v>Liberica</v>
      </c>
      <c r="O519" t="str">
        <f t="shared" si="26"/>
        <v>Dark</v>
      </c>
      <c r="P519" t="str">
        <f>_xlfn.XLOOKUP(Orders[[#This Row],[Customer ID]],customers!$A$1:$A$1001,customers!$I$1:$I$1001,,0)</f>
        <v>No</v>
      </c>
    </row>
    <row r="520" spans="1:16" x14ac:dyDescent="0.35">
      <c r="A520" s="2" t="s">
        <v>3418</v>
      </c>
      <c r="B520" s="5">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INDEX(products!$A$1:$G$49,MATCH($D520,products!$A$1:$A$49,0),MATCH(orders!I$1,products!$A$1:$G$1,0))</f>
        <v>Exc</v>
      </c>
      <c r="J520" t="str">
        <f>INDEX(products!$A$1:$G$49,MATCH($D520,products!$A$1:$A$49,0),MATCH(orders!J$1,products!$A$1:$G$1,0))</f>
        <v>D</v>
      </c>
      <c r="K520" s="6">
        <f>INDEX(products!$A$1:$G$49,MATCH($D520,products!$A$1:$A$49,0),MATCH(orders!K$1,products!$A$1:$G$1,0))</f>
        <v>2.5</v>
      </c>
      <c r="L520" s="7">
        <f>INDEX(products!$A$1:$G$49,MATCH($D520,products!$A$1:$A$49,0),MATCH(orders!L$1,products!$A$1:$G$1,0))</f>
        <v>27.945</v>
      </c>
      <c r="M520" s="7">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5">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INDEX(products!$A$1:$G$49,MATCH($D521,products!$A$1:$A$49,0),MATCH(orders!I$1,products!$A$1:$G$1,0))</f>
        <v>Ara</v>
      </c>
      <c r="J521" t="str">
        <f>INDEX(products!$A$1:$G$49,MATCH($D521,products!$A$1:$A$49,0),MATCH(orders!J$1,products!$A$1:$G$1,0))</f>
        <v>D</v>
      </c>
      <c r="K521" s="6">
        <f>INDEX(products!$A$1:$G$49,MATCH($D521,products!$A$1:$A$49,0),MATCH(orders!K$1,products!$A$1:$G$1,0))</f>
        <v>0.5</v>
      </c>
      <c r="L521" s="7">
        <f>INDEX(products!$A$1:$G$49,MATCH($D521,products!$A$1:$A$49,0),MATCH(orders!L$1,products!$A$1:$G$1,0))</f>
        <v>5.97</v>
      </c>
      <c r="M521" s="7">
        <f t="shared" si="24"/>
        <v>11.94</v>
      </c>
      <c r="N521" t="str">
        <f t="shared" si="25"/>
        <v>Arabica</v>
      </c>
      <c r="O521" t="str">
        <f t="shared" si="26"/>
        <v>Dark</v>
      </c>
      <c r="P521" t="str">
        <f>_xlfn.XLOOKUP(Orders[[#This Row],[Customer ID]],customers!$A$1:$A$1001,customers!$I$1:$I$1001,,0)</f>
        <v>Yes</v>
      </c>
    </row>
    <row r="522" spans="1:16" x14ac:dyDescent="0.35">
      <c r="A522" s="2" t="s">
        <v>3430</v>
      </c>
      <c r="B522" s="5">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INDEX(products!$A$1:$G$49,MATCH($D522,products!$A$1:$A$49,0),MATCH(orders!I$1,products!$A$1:$G$1,0))</f>
        <v>Lib</v>
      </c>
      <c r="J522" t="str">
        <f>INDEX(products!$A$1:$G$49,MATCH($D522,products!$A$1:$A$49,0),MATCH(orders!J$1,products!$A$1:$G$1,0))</f>
        <v>D</v>
      </c>
      <c r="K522" s="6">
        <f>INDEX(products!$A$1:$G$49,MATCH($D522,products!$A$1:$A$49,0),MATCH(orders!K$1,products!$A$1:$G$1,0))</f>
        <v>0.2</v>
      </c>
      <c r="L522" s="7">
        <f>INDEX(products!$A$1:$G$49,MATCH($D522,products!$A$1:$A$49,0),MATCH(orders!L$1,products!$A$1:$G$1,0))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5">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INDEX(products!$A$1:$G$49,MATCH($D523,products!$A$1:$A$49,0),MATCH(orders!I$1,products!$A$1:$G$1,0))</f>
        <v>Rob</v>
      </c>
      <c r="J523" t="str">
        <f>INDEX(products!$A$1:$G$49,MATCH($D523,products!$A$1:$A$49,0),MATCH(orders!J$1,products!$A$1:$G$1,0))</f>
        <v>M</v>
      </c>
      <c r="K523" s="6">
        <f>INDEX(products!$A$1:$G$49,MATCH($D523,products!$A$1:$A$49,0),MATCH(orders!K$1,products!$A$1:$G$1,0))</f>
        <v>1</v>
      </c>
      <c r="L523" s="7">
        <f>INDEX(products!$A$1:$G$49,MATCH($D523,products!$A$1:$A$49,0),MATCH(orders!L$1,products!$A$1:$G$1,0))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5">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INDEX(products!$A$1:$G$49,MATCH($D524,products!$A$1:$A$49,0),MATCH(orders!I$1,products!$A$1:$G$1,0))</f>
        <v>Rob</v>
      </c>
      <c r="J524" t="str">
        <f>INDEX(products!$A$1:$G$49,MATCH($D524,products!$A$1:$A$49,0),MATCH(orders!J$1,products!$A$1:$G$1,0))</f>
        <v>M</v>
      </c>
      <c r="K524" s="6">
        <f>INDEX(products!$A$1:$G$49,MATCH($D524,products!$A$1:$A$49,0),MATCH(orders!K$1,products!$A$1:$G$1,0))</f>
        <v>0.5</v>
      </c>
      <c r="L524" s="7">
        <f>INDEX(products!$A$1:$G$49,MATCH($D524,products!$A$1:$A$49,0),MATCH(orders!L$1,products!$A$1:$G$1,0))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5">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INDEX(products!$A$1:$G$49,MATCH($D525,products!$A$1:$A$49,0),MATCH(orders!I$1,products!$A$1:$G$1,0))</f>
        <v>Lib</v>
      </c>
      <c r="J525" t="str">
        <f>INDEX(products!$A$1:$G$49,MATCH($D525,products!$A$1:$A$49,0),MATCH(orders!J$1,products!$A$1:$G$1,0))</f>
        <v>D</v>
      </c>
      <c r="K525" s="6">
        <f>INDEX(products!$A$1:$G$49,MATCH($D525,products!$A$1:$A$49,0),MATCH(orders!K$1,products!$A$1:$G$1,0))</f>
        <v>2.5</v>
      </c>
      <c r="L525" s="7">
        <f>INDEX(products!$A$1:$G$49,MATCH($D525,products!$A$1:$A$49,0),MATCH(orders!L$1,products!$A$1:$G$1,0))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5">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INDEX(products!$A$1:$G$49,MATCH($D526,products!$A$1:$A$49,0),MATCH(orders!I$1,products!$A$1:$G$1,0))</f>
        <v>Lib</v>
      </c>
      <c r="J526" t="str">
        <f>INDEX(products!$A$1:$G$49,MATCH($D526,products!$A$1:$A$49,0),MATCH(orders!J$1,products!$A$1:$G$1,0))</f>
        <v>L</v>
      </c>
      <c r="K526" s="6">
        <f>INDEX(products!$A$1:$G$49,MATCH($D526,products!$A$1:$A$49,0),MATCH(orders!K$1,products!$A$1:$G$1,0))</f>
        <v>2.5</v>
      </c>
      <c r="L526" s="7">
        <f>INDEX(products!$A$1:$G$49,MATCH($D526,products!$A$1:$A$49,0),MATCH(orders!L$1,products!$A$1:$G$1,0))</f>
        <v>36.454999999999998</v>
      </c>
      <c r="M526" s="7">
        <f t="shared" si="24"/>
        <v>72.91</v>
      </c>
      <c r="N526" t="str">
        <f t="shared" si="25"/>
        <v>Liberica</v>
      </c>
      <c r="O526" t="str">
        <f t="shared" si="26"/>
        <v>Light</v>
      </c>
      <c r="P526" t="str">
        <f>_xlfn.XLOOKUP(Orders[[#This Row],[Customer ID]],customers!$A$1:$A$1001,customers!$I$1:$I$1001,,0)</f>
        <v>No</v>
      </c>
    </row>
    <row r="527" spans="1:16" x14ac:dyDescent="0.35">
      <c r="A527" s="2" t="s">
        <v>3458</v>
      </c>
      <c r="B527" s="5">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INDEX(products!$A$1:$G$49,MATCH($D527,products!$A$1:$A$49,0),MATCH(orders!I$1,products!$A$1:$G$1,0))</f>
        <v>Rob</v>
      </c>
      <c r="J527" t="str">
        <f>INDEX(products!$A$1:$G$49,MATCH($D527,products!$A$1:$A$49,0),MATCH(orders!J$1,products!$A$1:$G$1,0))</f>
        <v>D</v>
      </c>
      <c r="K527" s="6">
        <f>INDEX(products!$A$1:$G$49,MATCH($D527,products!$A$1:$A$49,0),MATCH(orders!K$1,products!$A$1:$G$1,0))</f>
        <v>0.2</v>
      </c>
      <c r="L527" s="7">
        <f>INDEX(products!$A$1:$G$49,MATCH($D527,products!$A$1:$A$49,0),MATCH(orders!L$1,products!$A$1:$G$1,0))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5">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INDEX(products!$A$1:$G$49,MATCH($D528,products!$A$1:$A$49,0),MATCH(orders!I$1,products!$A$1:$G$1,0))</f>
        <v>Exc</v>
      </c>
      <c r="J528" t="str">
        <f>INDEX(products!$A$1:$G$49,MATCH($D528,products!$A$1:$A$49,0),MATCH(orders!J$1,products!$A$1:$G$1,0))</f>
        <v>M</v>
      </c>
      <c r="K528" s="6">
        <f>INDEX(products!$A$1:$G$49,MATCH($D528,products!$A$1:$A$49,0),MATCH(orders!K$1,products!$A$1:$G$1,0))</f>
        <v>2.5</v>
      </c>
      <c r="L528" s="7">
        <f>INDEX(products!$A$1:$G$49,MATCH($D528,products!$A$1:$A$49,0),MATCH(orders!L$1,products!$A$1:$G$1,0))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5">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INDEX(products!$A$1:$G$49,MATCH($D529,products!$A$1:$A$49,0),MATCH(orders!I$1,products!$A$1:$G$1,0))</f>
        <v>Exc</v>
      </c>
      <c r="J529" t="str">
        <f>INDEX(products!$A$1:$G$49,MATCH($D529,products!$A$1:$A$49,0),MATCH(orders!J$1,products!$A$1:$G$1,0))</f>
        <v>M</v>
      </c>
      <c r="K529" s="6">
        <f>INDEX(products!$A$1:$G$49,MATCH($D529,products!$A$1:$A$49,0),MATCH(orders!K$1,products!$A$1:$G$1,0))</f>
        <v>0.5</v>
      </c>
      <c r="L529" s="7">
        <f>INDEX(products!$A$1:$G$49,MATCH($D529,products!$A$1:$A$49,0),MATCH(orders!L$1,products!$A$1:$G$1,0))</f>
        <v>8.25</v>
      </c>
      <c r="M529" s="7">
        <f t="shared" si="24"/>
        <v>41.25</v>
      </c>
      <c r="N529" t="str">
        <f t="shared" si="25"/>
        <v>Excelsa</v>
      </c>
      <c r="O529" t="str">
        <f t="shared" si="26"/>
        <v>Medium</v>
      </c>
      <c r="P529" t="str">
        <f>_xlfn.XLOOKUP(Orders[[#This Row],[Customer ID]],customers!$A$1:$A$1001,customers!$I$1:$I$1001,,0)</f>
        <v>No</v>
      </c>
    </row>
    <row r="530" spans="1:16" x14ac:dyDescent="0.35">
      <c r="A530" s="2" t="s">
        <v>3475</v>
      </c>
      <c r="B530" s="5">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INDEX(products!$A$1:$G$49,MATCH($D530,products!$A$1:$A$49,0),MATCH(orders!I$1,products!$A$1:$G$1,0))</f>
        <v>Exc</v>
      </c>
      <c r="J530" t="str">
        <f>INDEX(products!$A$1:$G$49,MATCH($D530,products!$A$1:$A$49,0),MATCH(orders!J$1,products!$A$1:$G$1,0))</f>
        <v>L</v>
      </c>
      <c r="K530" s="6">
        <f>INDEX(products!$A$1:$G$49,MATCH($D530,products!$A$1:$A$49,0),MATCH(orders!K$1,products!$A$1:$G$1,0))</f>
        <v>0.5</v>
      </c>
      <c r="L530" s="7">
        <f>INDEX(products!$A$1:$G$49,MATCH($D530,products!$A$1:$A$49,0),MATCH(orders!L$1,products!$A$1:$G$1,0))</f>
        <v>8.91</v>
      </c>
      <c r="M530" s="7">
        <f t="shared" si="24"/>
        <v>53.46</v>
      </c>
      <c r="N530" t="str">
        <f t="shared" si="25"/>
        <v>Excelsa</v>
      </c>
      <c r="O530" t="str">
        <f t="shared" si="26"/>
        <v>Light</v>
      </c>
      <c r="P530" t="str">
        <f>_xlfn.XLOOKUP(Orders[[#This Row],[Customer ID]],customers!$A$1:$A$1001,customers!$I$1:$I$1001,,0)</f>
        <v>No</v>
      </c>
    </row>
    <row r="531" spans="1:16" x14ac:dyDescent="0.35">
      <c r="A531" s="2" t="s">
        <v>3481</v>
      </c>
      <c r="B531" s="5">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INDEX(products!$A$1:$G$49,MATCH($D531,products!$A$1:$A$49,0),MATCH(orders!I$1,products!$A$1:$G$1,0))</f>
        <v>Rob</v>
      </c>
      <c r="J531" t="str">
        <f>INDEX(products!$A$1:$G$49,MATCH($D531,products!$A$1:$A$49,0),MATCH(orders!J$1,products!$A$1:$G$1,0))</f>
        <v>M</v>
      </c>
      <c r="K531" s="6">
        <f>INDEX(products!$A$1:$G$49,MATCH($D531,products!$A$1:$A$49,0),MATCH(orders!K$1,products!$A$1:$G$1,0))</f>
        <v>1</v>
      </c>
      <c r="L531" s="7">
        <f>INDEX(products!$A$1:$G$49,MATCH($D531,products!$A$1:$A$49,0),MATCH(orders!L$1,products!$A$1:$G$1,0))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5">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INDEX(products!$A$1:$G$49,MATCH($D532,products!$A$1:$A$49,0),MATCH(orders!I$1,products!$A$1:$G$1,0))</f>
        <v>Rob</v>
      </c>
      <c r="J532" t="str">
        <f>INDEX(products!$A$1:$G$49,MATCH($D532,products!$A$1:$A$49,0),MATCH(orders!J$1,products!$A$1:$G$1,0))</f>
        <v>M</v>
      </c>
      <c r="K532" s="6">
        <f>INDEX(products!$A$1:$G$49,MATCH($D532,products!$A$1:$A$49,0),MATCH(orders!K$1,products!$A$1:$G$1,0))</f>
        <v>1</v>
      </c>
      <c r="L532" s="7">
        <f>INDEX(products!$A$1:$G$49,MATCH($D532,products!$A$1:$A$49,0),MATCH(orders!L$1,products!$A$1:$G$1,0))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5">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INDEX(products!$A$1:$G$49,MATCH($D533,products!$A$1:$A$49,0),MATCH(orders!I$1,products!$A$1:$G$1,0))</f>
        <v>Rob</v>
      </c>
      <c r="J533" t="str">
        <f>INDEX(products!$A$1:$G$49,MATCH($D533,products!$A$1:$A$49,0),MATCH(orders!J$1,products!$A$1:$G$1,0))</f>
        <v>D</v>
      </c>
      <c r="K533" s="6">
        <f>INDEX(products!$A$1:$G$49,MATCH($D533,products!$A$1:$A$49,0),MATCH(orders!K$1,products!$A$1:$G$1,0))</f>
        <v>1</v>
      </c>
      <c r="L533" s="7">
        <f>INDEX(products!$A$1:$G$49,MATCH($D533,products!$A$1:$A$49,0),MATCH(orders!L$1,products!$A$1:$G$1,0))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35">
      <c r="A534" s="2" t="s">
        <v>3499</v>
      </c>
      <c r="B534" s="5">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INDEX(products!$A$1:$G$49,MATCH($D534,products!$A$1:$A$49,0),MATCH(orders!I$1,products!$A$1:$G$1,0))</f>
        <v>Exc</v>
      </c>
      <c r="J534" t="str">
        <f>INDEX(products!$A$1:$G$49,MATCH($D534,products!$A$1:$A$49,0),MATCH(orders!J$1,products!$A$1:$G$1,0))</f>
        <v>M</v>
      </c>
      <c r="K534" s="6">
        <f>INDEX(products!$A$1:$G$49,MATCH($D534,products!$A$1:$A$49,0),MATCH(orders!K$1,products!$A$1:$G$1,0))</f>
        <v>0.5</v>
      </c>
      <c r="L534" s="7">
        <f>INDEX(products!$A$1:$G$49,MATCH($D534,products!$A$1:$A$49,0),MATCH(orders!L$1,products!$A$1:$G$1,0))</f>
        <v>8.25</v>
      </c>
      <c r="M534" s="7">
        <f t="shared" si="24"/>
        <v>16.5</v>
      </c>
      <c r="N534" t="str">
        <f t="shared" si="25"/>
        <v>Excelsa</v>
      </c>
      <c r="O534" t="str">
        <f t="shared" si="26"/>
        <v>Medium</v>
      </c>
      <c r="P534" t="str">
        <f>_xlfn.XLOOKUP(Orders[[#This Row],[Customer ID]],customers!$A$1:$A$1001,customers!$I$1:$I$1001,,0)</f>
        <v>Yes</v>
      </c>
    </row>
    <row r="535" spans="1:16" x14ac:dyDescent="0.35">
      <c r="A535" s="2" t="s">
        <v>3505</v>
      </c>
      <c r="B535" s="5">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INDEX(products!$A$1:$G$49,MATCH($D535,products!$A$1:$A$49,0),MATCH(orders!I$1,products!$A$1:$G$1,0))</f>
        <v>Rob</v>
      </c>
      <c r="J535" t="str">
        <f>INDEX(products!$A$1:$G$49,MATCH($D535,products!$A$1:$A$49,0),MATCH(orders!J$1,products!$A$1:$G$1,0))</f>
        <v>D</v>
      </c>
      <c r="K535" s="6">
        <f>INDEX(products!$A$1:$G$49,MATCH($D535,products!$A$1:$A$49,0),MATCH(orders!K$1,products!$A$1:$G$1,0))</f>
        <v>0.5</v>
      </c>
      <c r="L535" s="7">
        <f>INDEX(products!$A$1:$G$49,MATCH($D535,products!$A$1:$A$49,0),MATCH(orders!L$1,products!$A$1:$G$1,0))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5">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INDEX(products!$A$1:$G$49,MATCH($D536,products!$A$1:$A$49,0),MATCH(orders!I$1,products!$A$1:$G$1,0))</f>
        <v>Rob</v>
      </c>
      <c r="J536" t="str">
        <f>INDEX(products!$A$1:$G$49,MATCH($D536,products!$A$1:$A$49,0),MATCH(orders!J$1,products!$A$1:$G$1,0))</f>
        <v>M</v>
      </c>
      <c r="K536" s="6">
        <f>INDEX(products!$A$1:$G$49,MATCH($D536,products!$A$1:$A$49,0),MATCH(orders!K$1,products!$A$1:$G$1,0))</f>
        <v>2.5</v>
      </c>
      <c r="L536" s="7">
        <f>INDEX(products!$A$1:$G$49,MATCH($D536,products!$A$1:$A$49,0),MATCH(orders!L$1,products!$A$1:$G$1,0))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5">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INDEX(products!$A$1:$G$49,MATCH($D537,products!$A$1:$A$49,0),MATCH(orders!I$1,products!$A$1:$G$1,0))</f>
        <v>Lib</v>
      </c>
      <c r="J537" t="str">
        <f>INDEX(products!$A$1:$G$49,MATCH($D537,products!$A$1:$A$49,0),MATCH(orders!J$1,products!$A$1:$G$1,0))</f>
        <v>L</v>
      </c>
      <c r="K537" s="6">
        <f>INDEX(products!$A$1:$G$49,MATCH($D537,products!$A$1:$A$49,0),MATCH(orders!K$1,products!$A$1:$G$1,0))</f>
        <v>0.2</v>
      </c>
      <c r="L537" s="7">
        <f>INDEX(products!$A$1:$G$49,MATCH($D537,products!$A$1:$A$49,0),MATCH(orders!L$1,products!$A$1:$G$1,0))</f>
        <v>4.7549999999999999</v>
      </c>
      <c r="M537" s="7">
        <f t="shared" si="24"/>
        <v>9.51</v>
      </c>
      <c r="N537" t="str">
        <f t="shared" si="25"/>
        <v>Liberica</v>
      </c>
      <c r="O537" t="str">
        <f t="shared" si="26"/>
        <v>Light</v>
      </c>
      <c r="P537" t="str">
        <f>_xlfn.XLOOKUP(Orders[[#This Row],[Customer ID]],customers!$A$1:$A$1001,customers!$I$1:$I$1001,,0)</f>
        <v>No</v>
      </c>
    </row>
    <row r="538" spans="1:16" x14ac:dyDescent="0.35">
      <c r="A538" s="2" t="s">
        <v>3521</v>
      </c>
      <c r="B538" s="5">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INDEX(products!$A$1:$G$49,MATCH($D538,products!$A$1:$A$49,0),MATCH(orders!I$1,products!$A$1:$G$1,0))</f>
        <v>Rob</v>
      </c>
      <c r="J538" t="str">
        <f>INDEX(products!$A$1:$G$49,MATCH($D538,products!$A$1:$A$49,0),MATCH(orders!J$1,products!$A$1:$G$1,0))</f>
        <v>D</v>
      </c>
      <c r="K538" s="6">
        <f>INDEX(products!$A$1:$G$49,MATCH($D538,products!$A$1:$A$49,0),MATCH(orders!K$1,products!$A$1:$G$1,0))</f>
        <v>0.2</v>
      </c>
      <c r="L538" s="7">
        <f>INDEX(products!$A$1:$G$49,MATCH($D538,products!$A$1:$A$49,0),MATCH(orders!L$1,products!$A$1:$G$1,0))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5">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INDEX(products!$A$1:$G$49,MATCH($D539,products!$A$1:$A$49,0),MATCH(orders!I$1,products!$A$1:$G$1,0))</f>
        <v>Exc</v>
      </c>
      <c r="J539" t="str">
        <f>INDEX(products!$A$1:$G$49,MATCH($D539,products!$A$1:$A$49,0),MATCH(orders!J$1,products!$A$1:$G$1,0))</f>
        <v>D</v>
      </c>
      <c r="K539" s="6">
        <f>INDEX(products!$A$1:$G$49,MATCH($D539,products!$A$1:$A$49,0),MATCH(orders!K$1,products!$A$1:$G$1,0))</f>
        <v>2.5</v>
      </c>
      <c r="L539" s="7">
        <f>INDEX(products!$A$1:$G$49,MATCH($D539,products!$A$1:$A$49,0),MATCH(orders!L$1,products!$A$1:$G$1,0))</f>
        <v>27.945</v>
      </c>
      <c r="M539" s="7">
        <f t="shared" si="24"/>
        <v>111.78</v>
      </c>
      <c r="N539" t="str">
        <f t="shared" si="25"/>
        <v>Excelsa</v>
      </c>
      <c r="O539" t="str">
        <f t="shared" si="26"/>
        <v>Dark</v>
      </c>
      <c r="P539" t="str">
        <f>_xlfn.XLOOKUP(Orders[[#This Row],[Customer ID]],customers!$A$1:$A$1001,customers!$I$1:$I$1001,,0)</f>
        <v>Yes</v>
      </c>
    </row>
    <row r="540" spans="1:16" x14ac:dyDescent="0.35">
      <c r="A540" s="2" t="s">
        <v>3532</v>
      </c>
      <c r="B540" s="5">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INDEX(products!$A$1:$G$49,MATCH($D540,products!$A$1:$A$49,0),MATCH(orders!I$1,products!$A$1:$G$1,0))</f>
        <v>Rob</v>
      </c>
      <c r="J540" t="str">
        <f>INDEX(products!$A$1:$G$49,MATCH($D540,products!$A$1:$A$49,0),MATCH(orders!J$1,products!$A$1:$G$1,0))</f>
        <v>D</v>
      </c>
      <c r="K540" s="6">
        <f>INDEX(products!$A$1:$G$49,MATCH($D540,products!$A$1:$A$49,0),MATCH(orders!K$1,products!$A$1:$G$1,0))</f>
        <v>0.2</v>
      </c>
      <c r="L540" s="7">
        <f>INDEX(products!$A$1:$G$49,MATCH($D540,products!$A$1:$A$49,0),MATCH(orders!L$1,products!$A$1:$G$1,0))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5">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INDEX(products!$A$1:$G$49,MATCH($D541,products!$A$1:$A$49,0),MATCH(orders!I$1,products!$A$1:$G$1,0))</f>
        <v>Rob</v>
      </c>
      <c r="J541" t="str">
        <f>INDEX(products!$A$1:$G$49,MATCH($D541,products!$A$1:$A$49,0),MATCH(orders!J$1,products!$A$1:$G$1,0))</f>
        <v>D</v>
      </c>
      <c r="K541" s="6">
        <f>INDEX(products!$A$1:$G$49,MATCH($D541,products!$A$1:$A$49,0),MATCH(orders!K$1,products!$A$1:$G$1,0))</f>
        <v>0.5</v>
      </c>
      <c r="L541" s="7">
        <f>INDEX(products!$A$1:$G$49,MATCH($D541,products!$A$1:$A$49,0),MATCH(orders!L$1,products!$A$1:$G$1,0))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5">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INDEX(products!$A$1:$G$49,MATCH($D542,products!$A$1:$A$49,0),MATCH(orders!I$1,products!$A$1:$G$1,0))</f>
        <v>Lib</v>
      </c>
      <c r="J542" t="str">
        <f>INDEX(products!$A$1:$G$49,MATCH($D542,products!$A$1:$A$49,0),MATCH(orders!J$1,products!$A$1:$G$1,0))</f>
        <v>L</v>
      </c>
      <c r="K542" s="6">
        <f>INDEX(products!$A$1:$G$49,MATCH($D542,products!$A$1:$A$49,0),MATCH(orders!K$1,products!$A$1:$G$1,0))</f>
        <v>1</v>
      </c>
      <c r="L542" s="7">
        <f>INDEX(products!$A$1:$G$49,MATCH($D542,products!$A$1:$A$49,0),MATCH(orders!L$1,products!$A$1:$G$1,0))</f>
        <v>15.85</v>
      </c>
      <c r="M542" s="7">
        <f t="shared" si="24"/>
        <v>63.4</v>
      </c>
      <c r="N542" t="str">
        <f t="shared" si="25"/>
        <v>Liberica</v>
      </c>
      <c r="O542" t="str">
        <f t="shared" si="26"/>
        <v>Light</v>
      </c>
      <c r="P542" t="str">
        <f>_xlfn.XLOOKUP(Orders[[#This Row],[Customer ID]],customers!$A$1:$A$1001,customers!$I$1:$I$1001,,0)</f>
        <v>Yes</v>
      </c>
    </row>
    <row r="543" spans="1:16" x14ac:dyDescent="0.35">
      <c r="A543" s="2" t="s">
        <v>3548</v>
      </c>
      <c r="B543" s="5">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INDEX(products!$A$1:$G$49,MATCH($D543,products!$A$1:$A$49,0),MATCH(orders!I$1,products!$A$1:$G$1,0))</f>
        <v>Ara</v>
      </c>
      <c r="J543" t="str">
        <f>INDEX(products!$A$1:$G$49,MATCH($D543,products!$A$1:$A$49,0),MATCH(orders!J$1,products!$A$1:$G$1,0))</f>
        <v>D</v>
      </c>
      <c r="K543" s="6">
        <f>INDEX(products!$A$1:$G$49,MATCH($D543,products!$A$1:$A$49,0),MATCH(orders!K$1,products!$A$1:$G$1,0))</f>
        <v>2.5</v>
      </c>
      <c r="L543" s="7">
        <f>INDEX(products!$A$1:$G$49,MATCH($D543,products!$A$1:$A$49,0),MATCH(orders!L$1,products!$A$1:$G$1,0))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5">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INDEX(products!$A$1:$G$49,MATCH($D544,products!$A$1:$A$49,0),MATCH(orders!I$1,products!$A$1:$G$1,0))</f>
        <v>Ara</v>
      </c>
      <c r="J544" t="str">
        <f>INDEX(products!$A$1:$G$49,MATCH($D544,products!$A$1:$A$49,0),MATCH(orders!J$1,products!$A$1:$G$1,0))</f>
        <v>M</v>
      </c>
      <c r="K544" s="6">
        <f>INDEX(products!$A$1:$G$49,MATCH($D544,products!$A$1:$A$49,0),MATCH(orders!K$1,products!$A$1:$G$1,0))</f>
        <v>2.5</v>
      </c>
      <c r="L544" s="7">
        <f>INDEX(products!$A$1:$G$49,MATCH($D544,products!$A$1:$A$49,0),MATCH(orders!L$1,products!$A$1:$G$1,0))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5">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INDEX(products!$A$1:$G$49,MATCH($D545,products!$A$1:$A$49,0),MATCH(orders!I$1,products!$A$1:$G$1,0))</f>
        <v>Rob</v>
      </c>
      <c r="J545" t="str">
        <f>INDEX(products!$A$1:$G$49,MATCH($D545,products!$A$1:$A$49,0),MATCH(orders!J$1,products!$A$1:$G$1,0))</f>
        <v>L</v>
      </c>
      <c r="K545" s="6">
        <f>INDEX(products!$A$1:$G$49,MATCH($D545,products!$A$1:$A$49,0),MATCH(orders!K$1,products!$A$1:$G$1,0))</f>
        <v>2.5</v>
      </c>
      <c r="L545" s="7">
        <f>INDEX(products!$A$1:$G$49,MATCH($D545,products!$A$1:$A$49,0),MATCH(orders!L$1,products!$A$1:$G$1,0))</f>
        <v>27.484999999999996</v>
      </c>
      <c r="M545" s="7">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5">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INDEX(products!$A$1:$G$49,MATCH($D546,products!$A$1:$A$49,0),MATCH(orders!I$1,products!$A$1:$G$1,0))</f>
        <v>Ara</v>
      </c>
      <c r="J546" t="str">
        <f>INDEX(products!$A$1:$G$49,MATCH($D546,products!$A$1:$A$49,0),MATCH(orders!J$1,products!$A$1:$G$1,0))</f>
        <v>L</v>
      </c>
      <c r="K546" s="6">
        <f>INDEX(products!$A$1:$G$49,MATCH($D546,products!$A$1:$A$49,0),MATCH(orders!K$1,products!$A$1:$G$1,0))</f>
        <v>0.5</v>
      </c>
      <c r="L546" s="7">
        <f>INDEX(products!$A$1:$G$49,MATCH($D546,products!$A$1:$A$49,0),MATCH(orders!L$1,products!$A$1:$G$1,0))</f>
        <v>7.77</v>
      </c>
      <c r="M546" s="7">
        <f t="shared" si="24"/>
        <v>15.54</v>
      </c>
      <c r="N546" t="str">
        <f t="shared" si="25"/>
        <v>Arabica</v>
      </c>
      <c r="O546" t="str">
        <f t="shared" si="26"/>
        <v>Light</v>
      </c>
      <c r="P546" t="str">
        <f>_xlfn.XLOOKUP(Orders[[#This Row],[Customer ID]],customers!$A$1:$A$1001,customers!$I$1:$I$1001,,0)</f>
        <v>No</v>
      </c>
    </row>
    <row r="547" spans="1:16" x14ac:dyDescent="0.35">
      <c r="A547" s="2" t="s">
        <v>3571</v>
      </c>
      <c r="B547" s="5">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INDEX(products!$A$1:$G$49,MATCH($D547,products!$A$1:$A$49,0),MATCH(orders!I$1,products!$A$1:$G$1,0))</f>
        <v>Lib</v>
      </c>
      <c r="J547" t="str">
        <f>INDEX(products!$A$1:$G$49,MATCH($D547,products!$A$1:$A$49,0),MATCH(orders!J$1,products!$A$1:$G$1,0))</f>
        <v>D</v>
      </c>
      <c r="K547" s="6">
        <f>INDEX(products!$A$1:$G$49,MATCH($D547,products!$A$1:$A$49,0),MATCH(orders!K$1,products!$A$1:$G$1,0))</f>
        <v>0.2</v>
      </c>
      <c r="L547" s="7">
        <f>INDEX(products!$A$1:$G$49,MATCH($D547,products!$A$1:$A$49,0),MATCH(orders!L$1,products!$A$1:$G$1,0))</f>
        <v>3.8849999999999998</v>
      </c>
      <c r="M547" s="7">
        <f t="shared" si="24"/>
        <v>15.54</v>
      </c>
      <c r="N547" t="str">
        <f t="shared" si="25"/>
        <v>Liberica</v>
      </c>
      <c r="O547" t="str">
        <f t="shared" si="26"/>
        <v>Dark</v>
      </c>
      <c r="P547" t="str">
        <f>_xlfn.XLOOKUP(Orders[[#This Row],[Customer ID]],customers!$A$1:$A$1001,customers!$I$1:$I$1001,,0)</f>
        <v>No</v>
      </c>
    </row>
    <row r="548" spans="1:16" x14ac:dyDescent="0.35">
      <c r="A548" s="2" t="s">
        <v>3577</v>
      </c>
      <c r="B548" s="5">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INDEX(products!$A$1:$G$49,MATCH($D548,products!$A$1:$A$49,0),MATCH(orders!I$1,products!$A$1:$G$1,0))</f>
        <v>Exc</v>
      </c>
      <c r="J548" t="str">
        <f>INDEX(products!$A$1:$G$49,MATCH($D548,products!$A$1:$A$49,0),MATCH(orders!J$1,products!$A$1:$G$1,0))</f>
        <v>D</v>
      </c>
      <c r="K548" s="6">
        <f>INDEX(products!$A$1:$G$49,MATCH($D548,products!$A$1:$A$49,0),MATCH(orders!K$1,products!$A$1:$G$1,0))</f>
        <v>2.5</v>
      </c>
      <c r="L548" s="7">
        <f>INDEX(products!$A$1:$G$49,MATCH($D548,products!$A$1:$A$49,0),MATCH(orders!L$1,products!$A$1:$G$1,0))</f>
        <v>27.945</v>
      </c>
      <c r="M548" s="7">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5">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INDEX(products!$A$1:$G$49,MATCH($D549,products!$A$1:$A$49,0),MATCH(orders!I$1,products!$A$1:$G$1,0))</f>
        <v>Rob</v>
      </c>
      <c r="J549" t="str">
        <f>INDEX(products!$A$1:$G$49,MATCH($D549,products!$A$1:$A$49,0),MATCH(orders!J$1,products!$A$1:$G$1,0))</f>
        <v>L</v>
      </c>
      <c r="K549" s="6">
        <f>INDEX(products!$A$1:$G$49,MATCH($D549,products!$A$1:$A$49,0),MATCH(orders!K$1,products!$A$1:$G$1,0))</f>
        <v>0.2</v>
      </c>
      <c r="L549" s="7">
        <f>INDEX(products!$A$1:$G$49,MATCH($D549,products!$A$1:$A$49,0),MATCH(orders!L$1,products!$A$1:$G$1,0))</f>
        <v>3.5849999999999995</v>
      </c>
      <c r="M549" s="7">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5">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INDEX(products!$A$1:$G$49,MATCH($D550,products!$A$1:$A$49,0),MATCH(orders!I$1,products!$A$1:$G$1,0))</f>
        <v>Exc</v>
      </c>
      <c r="J550" t="str">
        <f>INDEX(products!$A$1:$G$49,MATCH($D550,products!$A$1:$A$49,0),MATCH(orders!J$1,products!$A$1:$G$1,0))</f>
        <v>L</v>
      </c>
      <c r="K550" s="6">
        <f>INDEX(products!$A$1:$G$49,MATCH($D550,products!$A$1:$A$49,0),MATCH(orders!K$1,products!$A$1:$G$1,0))</f>
        <v>0.2</v>
      </c>
      <c r="L550" s="7">
        <f>INDEX(products!$A$1:$G$49,MATCH($D550,products!$A$1:$A$49,0),MATCH(orders!L$1,products!$A$1:$G$1,0))</f>
        <v>4.4550000000000001</v>
      </c>
      <c r="M550" s="7">
        <f t="shared" si="24"/>
        <v>13.365</v>
      </c>
      <c r="N550" t="str">
        <f t="shared" si="25"/>
        <v>Excelsa</v>
      </c>
      <c r="O550" t="str">
        <f t="shared" si="26"/>
        <v>Light</v>
      </c>
      <c r="P550" t="str">
        <f>_xlfn.XLOOKUP(Orders[[#This Row],[Customer ID]],customers!$A$1:$A$1001,customers!$I$1:$I$1001,,0)</f>
        <v>Yes</v>
      </c>
    </row>
    <row r="551" spans="1:16" x14ac:dyDescent="0.35">
      <c r="A551" s="2" t="s">
        <v>3593</v>
      </c>
      <c r="B551" s="5">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INDEX(products!$A$1:$G$49,MATCH($D551,products!$A$1:$A$49,0),MATCH(orders!I$1,products!$A$1:$G$1,0))</f>
        <v>Exc</v>
      </c>
      <c r="J551" t="str">
        <f>INDEX(products!$A$1:$G$49,MATCH($D551,products!$A$1:$A$49,0),MATCH(orders!J$1,products!$A$1:$G$1,0))</f>
        <v>L</v>
      </c>
      <c r="K551" s="6">
        <f>INDEX(products!$A$1:$G$49,MATCH($D551,products!$A$1:$A$49,0),MATCH(orders!K$1,products!$A$1:$G$1,0))</f>
        <v>0.2</v>
      </c>
      <c r="L551" s="7">
        <f>INDEX(products!$A$1:$G$49,MATCH($D551,products!$A$1:$A$49,0),MATCH(orders!L$1,products!$A$1:$G$1,0))</f>
        <v>4.4550000000000001</v>
      </c>
      <c r="M551" s="7">
        <f t="shared" si="24"/>
        <v>17.82</v>
      </c>
      <c r="N551" t="str">
        <f t="shared" si="25"/>
        <v>Excelsa</v>
      </c>
      <c r="O551" t="str">
        <f t="shared" si="26"/>
        <v>Light</v>
      </c>
      <c r="P551" t="str">
        <f>_xlfn.XLOOKUP(Orders[[#This Row],[Customer ID]],customers!$A$1:$A$1001,customers!$I$1:$I$1001,,0)</f>
        <v>Yes</v>
      </c>
    </row>
    <row r="552" spans="1:16" x14ac:dyDescent="0.35">
      <c r="A552" s="2" t="s">
        <v>3599</v>
      </c>
      <c r="B552" s="5">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INDEX(products!$A$1:$G$49,MATCH($D552,products!$A$1:$A$49,0),MATCH(orders!I$1,products!$A$1:$G$1,0))</f>
        <v>Lib</v>
      </c>
      <c r="J552" t="str">
        <f>INDEX(products!$A$1:$G$49,MATCH($D552,products!$A$1:$A$49,0),MATCH(orders!J$1,products!$A$1:$G$1,0))</f>
        <v>D</v>
      </c>
      <c r="K552" s="6">
        <f>INDEX(products!$A$1:$G$49,MATCH($D552,products!$A$1:$A$49,0),MATCH(orders!K$1,products!$A$1:$G$1,0))</f>
        <v>0.2</v>
      </c>
      <c r="L552" s="7">
        <f>INDEX(products!$A$1:$G$49,MATCH($D552,products!$A$1:$A$49,0),MATCH(orders!L$1,products!$A$1:$G$1,0))</f>
        <v>3.8849999999999998</v>
      </c>
      <c r="M552" s="7">
        <f t="shared" si="24"/>
        <v>23.31</v>
      </c>
      <c r="N552" t="str">
        <f t="shared" si="25"/>
        <v>Liberica</v>
      </c>
      <c r="O552" t="str">
        <f t="shared" si="26"/>
        <v>Dark</v>
      </c>
      <c r="P552" t="str">
        <f>_xlfn.XLOOKUP(Orders[[#This Row],[Customer ID]],customers!$A$1:$A$1001,customers!$I$1:$I$1001,,0)</f>
        <v>Yes</v>
      </c>
    </row>
    <row r="553" spans="1:16" x14ac:dyDescent="0.35">
      <c r="A553" s="2" t="s">
        <v>3605</v>
      </c>
      <c r="B553" s="5">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INDEX(products!$A$1:$G$49,MATCH($D553,products!$A$1:$A$49,0),MATCH(orders!I$1,products!$A$1:$G$1,0))</f>
        <v>Exc</v>
      </c>
      <c r="J553" t="str">
        <f>INDEX(products!$A$1:$G$49,MATCH($D553,products!$A$1:$A$49,0),MATCH(orders!J$1,products!$A$1:$G$1,0))</f>
        <v>D</v>
      </c>
      <c r="K553" s="6">
        <f>INDEX(products!$A$1:$G$49,MATCH($D553,products!$A$1:$A$49,0),MATCH(orders!K$1,products!$A$1:$G$1,0))</f>
        <v>0.2</v>
      </c>
      <c r="L553" s="7">
        <f>INDEX(products!$A$1:$G$49,MATCH($D553,products!$A$1:$A$49,0),MATCH(orders!L$1,products!$A$1:$G$1,0))</f>
        <v>3.645</v>
      </c>
      <c r="M553" s="7">
        <f t="shared" si="24"/>
        <v>7.29</v>
      </c>
      <c r="N553" t="str">
        <f t="shared" si="25"/>
        <v>Excelsa</v>
      </c>
      <c r="O553" t="str">
        <f t="shared" si="26"/>
        <v>Dark</v>
      </c>
      <c r="P553" t="str">
        <f>_xlfn.XLOOKUP(Orders[[#This Row],[Customer ID]],customers!$A$1:$A$1001,customers!$I$1:$I$1001,,0)</f>
        <v>No</v>
      </c>
    </row>
    <row r="554" spans="1:16" x14ac:dyDescent="0.35">
      <c r="A554" s="2" t="s">
        <v>3611</v>
      </c>
      <c r="B554" s="5">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INDEX(products!$A$1:$G$49,MATCH($D554,products!$A$1:$A$49,0),MATCH(orders!I$1,products!$A$1:$G$1,0))</f>
        <v>Exc</v>
      </c>
      <c r="J554" t="str">
        <f>INDEX(products!$A$1:$G$49,MATCH($D554,products!$A$1:$A$49,0),MATCH(orders!J$1,products!$A$1:$G$1,0))</f>
        <v>L</v>
      </c>
      <c r="K554" s="6">
        <f>INDEX(products!$A$1:$G$49,MATCH($D554,products!$A$1:$A$49,0),MATCH(orders!K$1,products!$A$1:$G$1,0))</f>
        <v>0.2</v>
      </c>
      <c r="L554" s="7">
        <f>INDEX(products!$A$1:$G$49,MATCH($D554,products!$A$1:$A$49,0),MATCH(orders!L$1,products!$A$1:$G$1,0))</f>
        <v>4.4550000000000001</v>
      </c>
      <c r="M554" s="7">
        <f t="shared" si="24"/>
        <v>17.82</v>
      </c>
      <c r="N554" t="str">
        <f t="shared" si="25"/>
        <v>Excelsa</v>
      </c>
      <c r="O554" t="str">
        <f t="shared" si="26"/>
        <v>Light</v>
      </c>
      <c r="P554" t="str">
        <f>_xlfn.XLOOKUP(Orders[[#This Row],[Customer ID]],customers!$A$1:$A$1001,customers!$I$1:$I$1001,,0)</f>
        <v>Yes</v>
      </c>
    </row>
    <row r="555" spans="1:16" x14ac:dyDescent="0.35">
      <c r="A555" s="2" t="s">
        <v>3617</v>
      </c>
      <c r="B555" s="5">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INDEX(products!$A$1:$G$49,MATCH($D555,products!$A$1:$A$49,0),MATCH(orders!I$1,products!$A$1:$G$1,0))</f>
        <v>Exc</v>
      </c>
      <c r="J555" t="str">
        <f>INDEX(products!$A$1:$G$49,MATCH($D555,products!$A$1:$A$49,0),MATCH(orders!J$1,products!$A$1:$G$1,0))</f>
        <v>M</v>
      </c>
      <c r="K555" s="6">
        <f>INDEX(products!$A$1:$G$49,MATCH($D555,products!$A$1:$A$49,0),MATCH(orders!K$1,products!$A$1:$G$1,0))</f>
        <v>1</v>
      </c>
      <c r="L555" s="7">
        <f>INDEX(products!$A$1:$G$49,MATCH($D555,products!$A$1:$A$49,0),MATCH(orders!L$1,products!$A$1:$G$1,0))</f>
        <v>13.75</v>
      </c>
      <c r="M555" s="7">
        <f t="shared" si="24"/>
        <v>68.75</v>
      </c>
      <c r="N555" t="str">
        <f t="shared" si="25"/>
        <v>Excelsa</v>
      </c>
      <c r="O555" t="str">
        <f t="shared" si="26"/>
        <v>Medium</v>
      </c>
      <c r="P555" t="str">
        <f>_xlfn.XLOOKUP(Orders[[#This Row],[Customer ID]],customers!$A$1:$A$1001,customers!$I$1:$I$1001,,0)</f>
        <v>No</v>
      </c>
    </row>
    <row r="556" spans="1:16" x14ac:dyDescent="0.35">
      <c r="A556" s="2" t="s">
        <v>3622</v>
      </c>
      <c r="B556" s="5">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INDEX(products!$A$1:$G$49,MATCH($D556,products!$A$1:$A$49,0),MATCH(orders!I$1,products!$A$1:$G$1,0))</f>
        <v>Rob</v>
      </c>
      <c r="J556" t="str">
        <f>INDEX(products!$A$1:$G$49,MATCH($D556,products!$A$1:$A$49,0),MATCH(orders!J$1,products!$A$1:$G$1,0))</f>
        <v>L</v>
      </c>
      <c r="K556" s="6">
        <f>INDEX(products!$A$1:$G$49,MATCH($D556,products!$A$1:$A$49,0),MATCH(orders!K$1,products!$A$1:$G$1,0))</f>
        <v>2.5</v>
      </c>
      <c r="L556" s="7">
        <f>INDEX(products!$A$1:$G$49,MATCH($D556,products!$A$1:$A$49,0),MATCH(orders!L$1,products!$A$1:$G$1,0))</f>
        <v>27.484999999999996</v>
      </c>
      <c r="M556" s="7">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5">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INDEX(products!$A$1:$G$49,MATCH($D557,products!$A$1:$A$49,0),MATCH(orders!I$1,products!$A$1:$G$1,0))</f>
        <v>Exc</v>
      </c>
      <c r="J557" t="str">
        <f>INDEX(products!$A$1:$G$49,MATCH($D557,products!$A$1:$A$49,0),MATCH(orders!J$1,products!$A$1:$G$1,0))</f>
        <v>M</v>
      </c>
      <c r="K557" s="6">
        <f>INDEX(products!$A$1:$G$49,MATCH($D557,products!$A$1:$A$49,0),MATCH(orders!K$1,products!$A$1:$G$1,0))</f>
        <v>1</v>
      </c>
      <c r="L557" s="7">
        <f>INDEX(products!$A$1:$G$49,MATCH($D557,products!$A$1:$A$49,0),MATCH(orders!L$1,products!$A$1:$G$1,0))</f>
        <v>13.75</v>
      </c>
      <c r="M557" s="7">
        <f t="shared" si="24"/>
        <v>82.5</v>
      </c>
      <c r="N557" t="str">
        <f t="shared" si="25"/>
        <v>Excelsa</v>
      </c>
      <c r="O557" t="str">
        <f t="shared" si="26"/>
        <v>Medium</v>
      </c>
      <c r="P557" t="str">
        <f>_xlfn.XLOOKUP(Orders[[#This Row],[Customer ID]],customers!$A$1:$A$1001,customers!$I$1:$I$1001,,0)</f>
        <v>No</v>
      </c>
    </row>
    <row r="558" spans="1:16" x14ac:dyDescent="0.35">
      <c r="A558" s="2" t="s">
        <v>3633</v>
      </c>
      <c r="B558" s="5">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INDEX(products!$A$1:$G$49,MATCH($D558,products!$A$1:$A$49,0),MATCH(orders!I$1,products!$A$1:$G$1,0))</f>
        <v>Lib</v>
      </c>
      <c r="J558" t="str">
        <f>INDEX(products!$A$1:$G$49,MATCH($D558,products!$A$1:$A$49,0),MATCH(orders!J$1,products!$A$1:$G$1,0))</f>
        <v>M</v>
      </c>
      <c r="K558" s="6">
        <f>INDEX(products!$A$1:$G$49,MATCH($D558,products!$A$1:$A$49,0),MATCH(orders!K$1,products!$A$1:$G$1,0))</f>
        <v>0.2</v>
      </c>
      <c r="L558" s="7">
        <f>INDEX(products!$A$1:$G$49,MATCH($D558,products!$A$1:$A$49,0),MATCH(orders!L$1,products!$A$1:$G$1,0))</f>
        <v>4.3650000000000002</v>
      </c>
      <c r="M558" s="7">
        <f t="shared" si="24"/>
        <v>8.73</v>
      </c>
      <c r="N558" t="str">
        <f t="shared" si="25"/>
        <v>Liberica</v>
      </c>
      <c r="O558" t="str">
        <f t="shared" si="26"/>
        <v>Medium</v>
      </c>
      <c r="P558" t="str">
        <f>_xlfn.XLOOKUP(Orders[[#This Row],[Customer ID]],customers!$A$1:$A$1001,customers!$I$1:$I$1001,,0)</f>
        <v>Yes</v>
      </c>
    </row>
    <row r="559" spans="1:16" x14ac:dyDescent="0.35">
      <c r="A559" s="2" t="s">
        <v>3638</v>
      </c>
      <c r="B559" s="5">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INDEX(products!$A$1:$G$49,MATCH($D559,products!$A$1:$A$49,0),MATCH(orders!I$1,products!$A$1:$G$1,0))</f>
        <v>Exc</v>
      </c>
      <c r="J559" t="str">
        <f>INDEX(products!$A$1:$G$49,MATCH($D559,products!$A$1:$A$49,0),MATCH(orders!J$1,products!$A$1:$G$1,0))</f>
        <v>L</v>
      </c>
      <c r="K559" s="6">
        <f>INDEX(products!$A$1:$G$49,MATCH($D559,products!$A$1:$A$49,0),MATCH(orders!K$1,products!$A$1:$G$1,0))</f>
        <v>1</v>
      </c>
      <c r="L559" s="7">
        <f>INDEX(products!$A$1:$G$49,MATCH($D559,products!$A$1:$A$49,0),MATCH(orders!L$1,products!$A$1:$G$1,0))</f>
        <v>14.85</v>
      </c>
      <c r="M559" s="7">
        <f t="shared" si="24"/>
        <v>59.4</v>
      </c>
      <c r="N559" t="str">
        <f t="shared" si="25"/>
        <v>Excelsa</v>
      </c>
      <c r="O559" t="str">
        <f t="shared" si="26"/>
        <v>Light</v>
      </c>
      <c r="P559" t="str">
        <f>_xlfn.XLOOKUP(Orders[[#This Row],[Customer ID]],customers!$A$1:$A$1001,customers!$I$1:$I$1001,,0)</f>
        <v>Yes</v>
      </c>
    </row>
    <row r="560" spans="1:16" x14ac:dyDescent="0.35">
      <c r="A560" s="2" t="s">
        <v>3643</v>
      </c>
      <c r="B560" s="5">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INDEX(products!$A$1:$G$49,MATCH($D560,products!$A$1:$A$49,0),MATCH(orders!I$1,products!$A$1:$G$1,0))</f>
        <v>Lib</v>
      </c>
      <c r="J560" t="str">
        <f>INDEX(products!$A$1:$G$49,MATCH($D560,products!$A$1:$A$49,0),MATCH(orders!J$1,products!$A$1:$G$1,0))</f>
        <v>D</v>
      </c>
      <c r="K560" s="6">
        <f>INDEX(products!$A$1:$G$49,MATCH($D560,products!$A$1:$A$49,0),MATCH(orders!K$1,products!$A$1:$G$1,0))</f>
        <v>0.2</v>
      </c>
      <c r="L560" s="7">
        <f>INDEX(products!$A$1:$G$49,MATCH($D560,products!$A$1:$A$49,0),MATCH(orders!L$1,products!$A$1:$G$1,0))</f>
        <v>3.8849999999999998</v>
      </c>
      <c r="M560" s="7">
        <f t="shared" si="24"/>
        <v>15.54</v>
      </c>
      <c r="N560" t="str">
        <f t="shared" si="25"/>
        <v>Liberica</v>
      </c>
      <c r="O560" t="str">
        <f t="shared" si="26"/>
        <v>Dark</v>
      </c>
      <c r="P560" t="str">
        <f>_xlfn.XLOOKUP(Orders[[#This Row],[Customer ID]],customers!$A$1:$A$1001,customers!$I$1:$I$1001,,0)</f>
        <v>Yes</v>
      </c>
    </row>
    <row r="561" spans="1:16" x14ac:dyDescent="0.35">
      <c r="A561" s="2" t="s">
        <v>3648</v>
      </c>
      <c r="B561" s="5">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INDEX(products!$A$1:$G$49,MATCH($D561,products!$A$1:$A$49,0),MATCH(orders!I$1,products!$A$1:$G$1,0))</f>
        <v>Ara</v>
      </c>
      <c r="J561" t="str">
        <f>INDEX(products!$A$1:$G$49,MATCH($D561,products!$A$1:$A$49,0),MATCH(orders!J$1,products!$A$1:$G$1,0))</f>
        <v>L</v>
      </c>
      <c r="K561" s="6">
        <f>INDEX(products!$A$1:$G$49,MATCH($D561,products!$A$1:$A$49,0),MATCH(orders!K$1,products!$A$1:$G$1,0))</f>
        <v>1</v>
      </c>
      <c r="L561" s="7">
        <f>INDEX(products!$A$1:$G$49,MATCH($D561,products!$A$1:$A$49,0),MATCH(orders!L$1,products!$A$1:$G$1,0))</f>
        <v>12.95</v>
      </c>
      <c r="M561" s="7">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5">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INDEX(products!$A$1:$G$49,MATCH($D562,products!$A$1:$A$49,0),MATCH(orders!I$1,products!$A$1:$G$1,0))</f>
        <v>Exc</v>
      </c>
      <c r="J562" t="str">
        <f>INDEX(products!$A$1:$G$49,MATCH($D562,products!$A$1:$A$49,0),MATCH(orders!J$1,products!$A$1:$G$1,0))</f>
        <v>M</v>
      </c>
      <c r="K562" s="6">
        <f>INDEX(products!$A$1:$G$49,MATCH($D562,products!$A$1:$A$49,0),MATCH(orders!K$1,products!$A$1:$G$1,0))</f>
        <v>2.5</v>
      </c>
      <c r="L562" s="7">
        <f>INDEX(products!$A$1:$G$49,MATCH($D562,products!$A$1:$A$49,0),MATCH(orders!L$1,products!$A$1:$G$1,0))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5">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INDEX(products!$A$1:$G$49,MATCH($D563,products!$A$1:$A$49,0),MATCH(orders!I$1,products!$A$1:$G$1,0))</f>
        <v>Ara</v>
      </c>
      <c r="J563" t="str">
        <f>INDEX(products!$A$1:$G$49,MATCH($D563,products!$A$1:$A$49,0),MATCH(orders!J$1,products!$A$1:$G$1,0))</f>
        <v>D</v>
      </c>
      <c r="K563" s="6">
        <f>INDEX(products!$A$1:$G$49,MATCH($D563,products!$A$1:$A$49,0),MATCH(orders!K$1,products!$A$1:$G$1,0))</f>
        <v>0.2</v>
      </c>
      <c r="L563" s="7">
        <f>INDEX(products!$A$1:$G$49,MATCH($D563,products!$A$1:$A$49,0),MATCH(orders!L$1,products!$A$1:$G$1,0))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35">
      <c r="A564" s="2" t="s">
        <v>3665</v>
      </c>
      <c r="B564" s="5">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INDEX(products!$A$1:$G$49,MATCH($D564,products!$A$1:$A$49,0),MATCH(orders!I$1,products!$A$1:$G$1,0))</f>
        <v>Lib</v>
      </c>
      <c r="J564" t="str">
        <f>INDEX(products!$A$1:$G$49,MATCH($D564,products!$A$1:$A$49,0),MATCH(orders!J$1,products!$A$1:$G$1,0))</f>
        <v>L</v>
      </c>
      <c r="K564" s="6">
        <f>INDEX(products!$A$1:$G$49,MATCH($D564,products!$A$1:$A$49,0),MATCH(orders!K$1,products!$A$1:$G$1,0))</f>
        <v>0.2</v>
      </c>
      <c r="L564" s="7">
        <f>INDEX(products!$A$1:$G$49,MATCH($D564,products!$A$1:$A$49,0),MATCH(orders!L$1,products!$A$1:$G$1,0))</f>
        <v>4.7549999999999999</v>
      </c>
      <c r="M564" s="7">
        <f t="shared" si="24"/>
        <v>28.53</v>
      </c>
      <c r="N564" t="str">
        <f t="shared" si="25"/>
        <v>Liberica</v>
      </c>
      <c r="O564" t="str">
        <f t="shared" si="26"/>
        <v>Light</v>
      </c>
      <c r="P564" t="str">
        <f>_xlfn.XLOOKUP(Orders[[#This Row],[Customer ID]],customers!$A$1:$A$1001,customers!$I$1:$I$1001,,0)</f>
        <v>No</v>
      </c>
    </row>
    <row r="565" spans="1:16" x14ac:dyDescent="0.35">
      <c r="A565" s="2" t="s">
        <v>3671</v>
      </c>
      <c r="B565" s="5">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INDEX(products!$A$1:$G$49,MATCH($D565,products!$A$1:$A$49,0),MATCH(orders!I$1,products!$A$1:$G$1,0))</f>
        <v>Exc</v>
      </c>
      <c r="J565" t="str">
        <f>INDEX(products!$A$1:$G$49,MATCH($D565,products!$A$1:$A$49,0),MATCH(orders!J$1,products!$A$1:$G$1,0))</f>
        <v>M</v>
      </c>
      <c r="K565" s="6">
        <f>INDEX(products!$A$1:$G$49,MATCH($D565,products!$A$1:$A$49,0),MATCH(orders!K$1,products!$A$1:$G$1,0))</f>
        <v>1</v>
      </c>
      <c r="L565" s="7">
        <f>INDEX(products!$A$1:$G$49,MATCH($D565,products!$A$1:$A$49,0),MATCH(orders!L$1,products!$A$1:$G$1,0))</f>
        <v>13.75</v>
      </c>
      <c r="M565" s="7">
        <f t="shared" si="24"/>
        <v>82.5</v>
      </c>
      <c r="N565" t="str">
        <f t="shared" si="25"/>
        <v>Excelsa</v>
      </c>
      <c r="O565" t="str">
        <f t="shared" si="26"/>
        <v>Medium</v>
      </c>
      <c r="P565" t="str">
        <f>_xlfn.XLOOKUP(Orders[[#This Row],[Customer ID]],customers!$A$1:$A$1001,customers!$I$1:$I$1001,,0)</f>
        <v>No</v>
      </c>
    </row>
    <row r="566" spans="1:16" x14ac:dyDescent="0.35">
      <c r="A566" s="2" t="s">
        <v>3677</v>
      </c>
      <c r="B566" s="5">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INDEX(products!$A$1:$G$49,MATCH($D566,products!$A$1:$A$49,0),MATCH(orders!I$1,products!$A$1:$G$1,0))</f>
        <v>Rob</v>
      </c>
      <c r="J566" t="str">
        <f>INDEX(products!$A$1:$G$49,MATCH($D566,products!$A$1:$A$49,0),MATCH(orders!J$1,products!$A$1:$G$1,0))</f>
        <v>L</v>
      </c>
      <c r="K566" s="6">
        <f>INDEX(products!$A$1:$G$49,MATCH($D566,products!$A$1:$A$49,0),MATCH(orders!K$1,products!$A$1:$G$1,0))</f>
        <v>0.5</v>
      </c>
      <c r="L566" s="7">
        <f>INDEX(products!$A$1:$G$49,MATCH($D566,products!$A$1:$A$49,0),MATCH(orders!L$1,products!$A$1:$G$1,0))</f>
        <v>7.169999999999999</v>
      </c>
      <c r="M566" s="7">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5">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INDEX(products!$A$1:$G$49,MATCH($D567,products!$A$1:$A$49,0),MATCH(orders!I$1,products!$A$1:$G$1,0))</f>
        <v>Rob</v>
      </c>
      <c r="J567" t="str">
        <f>INDEX(products!$A$1:$G$49,MATCH($D567,products!$A$1:$A$49,0),MATCH(orders!J$1,products!$A$1:$G$1,0))</f>
        <v>D</v>
      </c>
      <c r="K567" s="6">
        <f>INDEX(products!$A$1:$G$49,MATCH($D567,products!$A$1:$A$49,0),MATCH(orders!K$1,products!$A$1:$G$1,0))</f>
        <v>2.5</v>
      </c>
      <c r="L567" s="7">
        <f>INDEX(products!$A$1:$G$49,MATCH($D567,products!$A$1:$A$49,0),MATCH(orders!L$1,products!$A$1:$G$1,0))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5">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INDEX(products!$A$1:$G$49,MATCH($D568,products!$A$1:$A$49,0),MATCH(orders!I$1,products!$A$1:$G$1,0))</f>
        <v>Ara</v>
      </c>
      <c r="J568" t="str">
        <f>INDEX(products!$A$1:$G$49,MATCH($D568,products!$A$1:$A$49,0),MATCH(orders!J$1,products!$A$1:$G$1,0))</f>
        <v>M</v>
      </c>
      <c r="K568" s="6">
        <f>INDEX(products!$A$1:$G$49,MATCH($D568,products!$A$1:$A$49,0),MATCH(orders!K$1,products!$A$1:$G$1,0))</f>
        <v>0.2</v>
      </c>
      <c r="L568" s="7">
        <f>INDEX(products!$A$1:$G$49,MATCH($D568,products!$A$1:$A$49,0),MATCH(orders!L$1,products!$A$1:$G$1,0))</f>
        <v>3.375</v>
      </c>
      <c r="M568" s="7">
        <f t="shared" si="24"/>
        <v>20.25</v>
      </c>
      <c r="N568" t="str">
        <f t="shared" si="25"/>
        <v>Arabica</v>
      </c>
      <c r="O568" t="str">
        <f t="shared" si="26"/>
        <v>Medium</v>
      </c>
      <c r="P568" t="str">
        <f>_xlfn.XLOOKUP(Orders[[#This Row],[Customer ID]],customers!$A$1:$A$1001,customers!$I$1:$I$1001,,0)</f>
        <v>Yes</v>
      </c>
    </row>
    <row r="569" spans="1:16" x14ac:dyDescent="0.35">
      <c r="A569" s="2" t="s">
        <v>3695</v>
      </c>
      <c r="B569" s="5">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INDEX(products!$A$1:$G$49,MATCH($D569,products!$A$1:$A$49,0),MATCH(orders!I$1,products!$A$1:$G$1,0))</f>
        <v>Rob</v>
      </c>
      <c r="J569" t="str">
        <f>INDEX(products!$A$1:$G$49,MATCH($D569,products!$A$1:$A$49,0),MATCH(orders!J$1,products!$A$1:$G$1,0))</f>
        <v>L</v>
      </c>
      <c r="K569" s="6">
        <f>INDEX(products!$A$1:$G$49,MATCH($D569,products!$A$1:$A$49,0),MATCH(orders!K$1,products!$A$1:$G$1,0))</f>
        <v>2.5</v>
      </c>
      <c r="L569" s="7">
        <f>INDEX(products!$A$1:$G$49,MATCH($D569,products!$A$1:$A$49,0),MATCH(orders!L$1,products!$A$1:$G$1,0))</f>
        <v>27.484999999999996</v>
      </c>
      <c r="M569" s="7">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5">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INDEX(products!$A$1:$G$49,MATCH($D570,products!$A$1:$A$49,0),MATCH(orders!I$1,products!$A$1:$G$1,0))</f>
        <v>Lib</v>
      </c>
      <c r="J570" t="str">
        <f>INDEX(products!$A$1:$G$49,MATCH($D570,products!$A$1:$A$49,0),MATCH(orders!J$1,products!$A$1:$G$1,0))</f>
        <v>L</v>
      </c>
      <c r="K570" s="6">
        <f>INDEX(products!$A$1:$G$49,MATCH($D570,products!$A$1:$A$49,0),MATCH(orders!K$1,products!$A$1:$G$1,0))</f>
        <v>0.2</v>
      </c>
      <c r="L570" s="7">
        <f>INDEX(products!$A$1:$G$49,MATCH($D570,products!$A$1:$A$49,0),MATCH(orders!L$1,products!$A$1:$G$1,0))</f>
        <v>4.7549999999999999</v>
      </c>
      <c r="M570" s="7">
        <f t="shared" si="24"/>
        <v>19.02</v>
      </c>
      <c r="N570" t="str">
        <f t="shared" si="25"/>
        <v>Liberica</v>
      </c>
      <c r="O570" t="str">
        <f t="shared" si="26"/>
        <v>Light</v>
      </c>
      <c r="P570" t="str">
        <f>_xlfn.XLOOKUP(Orders[[#This Row],[Customer ID]],customers!$A$1:$A$1001,customers!$I$1:$I$1001,,0)</f>
        <v>Yes</v>
      </c>
    </row>
    <row r="571" spans="1:16" x14ac:dyDescent="0.35">
      <c r="A571" s="2" t="s">
        <v>3706</v>
      </c>
      <c r="B571" s="5">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INDEX(products!$A$1:$G$49,MATCH($D571,products!$A$1:$A$49,0),MATCH(orders!I$1,products!$A$1:$G$1,0))</f>
        <v>Ara</v>
      </c>
      <c r="J571" t="str">
        <f>INDEX(products!$A$1:$G$49,MATCH($D571,products!$A$1:$A$49,0),MATCH(orders!J$1,products!$A$1:$G$1,0))</f>
        <v>D</v>
      </c>
      <c r="K571" s="6">
        <f>INDEX(products!$A$1:$G$49,MATCH($D571,products!$A$1:$A$49,0),MATCH(orders!K$1,products!$A$1:$G$1,0))</f>
        <v>2.5</v>
      </c>
      <c r="L571" s="7">
        <f>INDEX(products!$A$1:$G$49,MATCH($D571,products!$A$1:$A$49,0),MATCH(orders!L$1,products!$A$1:$G$1,0))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35">
      <c r="A572" s="2" t="s">
        <v>3712</v>
      </c>
      <c r="B572" s="5">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INDEX(products!$A$1:$G$49,MATCH($D572,products!$A$1:$A$49,0),MATCH(orders!I$1,products!$A$1:$G$1,0))</f>
        <v>Ara</v>
      </c>
      <c r="J572" t="str">
        <f>INDEX(products!$A$1:$G$49,MATCH($D572,products!$A$1:$A$49,0),MATCH(orders!J$1,products!$A$1:$G$1,0))</f>
        <v>M</v>
      </c>
      <c r="K572" s="6">
        <f>INDEX(products!$A$1:$G$49,MATCH($D572,products!$A$1:$A$49,0),MATCH(orders!K$1,products!$A$1:$G$1,0))</f>
        <v>0.5</v>
      </c>
      <c r="L572" s="7">
        <f>INDEX(products!$A$1:$G$49,MATCH($D572,products!$A$1:$A$49,0),MATCH(orders!L$1,products!$A$1:$G$1,0))</f>
        <v>6.75</v>
      </c>
      <c r="M572" s="7">
        <f t="shared" si="24"/>
        <v>27</v>
      </c>
      <c r="N572" t="str">
        <f t="shared" si="25"/>
        <v>Arabica</v>
      </c>
      <c r="O572" t="str">
        <f t="shared" si="26"/>
        <v>Medium</v>
      </c>
      <c r="P572" t="str">
        <f>_xlfn.XLOOKUP(Orders[[#This Row],[Customer ID]],customers!$A$1:$A$1001,customers!$I$1:$I$1001,,0)</f>
        <v>No</v>
      </c>
    </row>
    <row r="573" spans="1:16" x14ac:dyDescent="0.35">
      <c r="A573" s="2" t="s">
        <v>3718</v>
      </c>
      <c r="B573" s="5">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INDEX(products!$A$1:$G$49,MATCH($D573,products!$A$1:$A$49,0),MATCH(orders!I$1,products!$A$1:$G$1,0))</f>
        <v>Exc</v>
      </c>
      <c r="J573" t="str">
        <f>INDEX(products!$A$1:$G$49,MATCH($D573,products!$A$1:$A$49,0),MATCH(orders!J$1,products!$A$1:$G$1,0))</f>
        <v>L</v>
      </c>
      <c r="K573" s="6">
        <f>INDEX(products!$A$1:$G$49,MATCH($D573,products!$A$1:$A$49,0),MATCH(orders!K$1,products!$A$1:$G$1,0))</f>
        <v>0.5</v>
      </c>
      <c r="L573" s="7">
        <f>INDEX(products!$A$1:$G$49,MATCH($D573,products!$A$1:$A$49,0),MATCH(orders!L$1,products!$A$1:$G$1,0))</f>
        <v>8.91</v>
      </c>
      <c r="M573" s="7">
        <f t="shared" si="24"/>
        <v>35.64</v>
      </c>
      <c r="N573" t="str">
        <f t="shared" si="25"/>
        <v>Excelsa</v>
      </c>
      <c r="O573" t="str">
        <f t="shared" si="26"/>
        <v>Light</v>
      </c>
      <c r="P573" t="str">
        <f>_xlfn.XLOOKUP(Orders[[#This Row],[Customer ID]],customers!$A$1:$A$1001,customers!$I$1:$I$1001,,0)</f>
        <v>No</v>
      </c>
    </row>
    <row r="574" spans="1:16" x14ac:dyDescent="0.35">
      <c r="A574" s="2" t="s">
        <v>3724</v>
      </c>
      <c r="B574" s="5">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INDEX(products!$A$1:$G$49,MATCH($D574,products!$A$1:$A$49,0),MATCH(orders!I$1,products!$A$1:$G$1,0))</f>
        <v>Ara</v>
      </c>
      <c r="J574" t="str">
        <f>INDEX(products!$A$1:$G$49,MATCH($D574,products!$A$1:$A$49,0),MATCH(orders!J$1,products!$A$1:$G$1,0))</f>
        <v>D</v>
      </c>
      <c r="K574" s="6">
        <f>INDEX(products!$A$1:$G$49,MATCH($D574,products!$A$1:$A$49,0),MATCH(orders!K$1,products!$A$1:$G$1,0))</f>
        <v>0.2</v>
      </c>
      <c r="L574" s="7">
        <f>INDEX(products!$A$1:$G$49,MATCH($D574,products!$A$1:$A$49,0),MATCH(orders!L$1,products!$A$1:$G$1,0))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35">
      <c r="A575" s="2" t="s">
        <v>3728</v>
      </c>
      <c r="B575" s="5">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INDEX(products!$A$1:$G$49,MATCH($D575,products!$A$1:$A$49,0),MATCH(orders!I$1,products!$A$1:$G$1,0))</f>
        <v>Ara</v>
      </c>
      <c r="J575" t="str">
        <f>INDEX(products!$A$1:$G$49,MATCH($D575,products!$A$1:$A$49,0),MATCH(orders!J$1,products!$A$1:$G$1,0))</f>
        <v>M</v>
      </c>
      <c r="K575" s="6">
        <f>INDEX(products!$A$1:$G$49,MATCH($D575,products!$A$1:$A$49,0),MATCH(orders!K$1,products!$A$1:$G$1,0))</f>
        <v>1</v>
      </c>
      <c r="L575" s="7">
        <f>INDEX(products!$A$1:$G$49,MATCH($D575,products!$A$1:$A$49,0),MATCH(orders!L$1,products!$A$1:$G$1,0))</f>
        <v>11.25</v>
      </c>
      <c r="M575" s="7">
        <f t="shared" si="24"/>
        <v>67.5</v>
      </c>
      <c r="N575" t="str">
        <f t="shared" si="25"/>
        <v>Arabica</v>
      </c>
      <c r="O575" t="str">
        <f t="shared" si="26"/>
        <v>Medium</v>
      </c>
      <c r="P575" t="str">
        <f>_xlfn.XLOOKUP(Orders[[#This Row],[Customer ID]],customers!$A$1:$A$1001,customers!$I$1:$I$1001,,0)</f>
        <v>No</v>
      </c>
    </row>
    <row r="576" spans="1:16" x14ac:dyDescent="0.35">
      <c r="A576" s="2" t="s">
        <v>3734</v>
      </c>
      <c r="B576" s="5">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INDEX(products!$A$1:$G$49,MATCH($D576,products!$A$1:$A$49,0),MATCH(orders!I$1,products!$A$1:$G$1,0))</f>
        <v>Rob</v>
      </c>
      <c r="J576" t="str">
        <f>INDEX(products!$A$1:$G$49,MATCH($D576,products!$A$1:$A$49,0),MATCH(orders!J$1,products!$A$1:$G$1,0))</f>
        <v>L</v>
      </c>
      <c r="K576" s="6">
        <f>INDEX(products!$A$1:$G$49,MATCH($D576,products!$A$1:$A$49,0),MATCH(orders!K$1,products!$A$1:$G$1,0))</f>
        <v>0.2</v>
      </c>
      <c r="L576" s="7">
        <f>INDEX(products!$A$1:$G$49,MATCH($D576,products!$A$1:$A$49,0),MATCH(orders!L$1,products!$A$1:$G$1,0))</f>
        <v>3.5849999999999995</v>
      </c>
      <c r="M576" s="7">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5">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INDEX(products!$A$1:$G$49,MATCH($D577,products!$A$1:$A$49,0),MATCH(orders!I$1,products!$A$1:$G$1,0))</f>
        <v>Lib</v>
      </c>
      <c r="J577" t="str">
        <f>INDEX(products!$A$1:$G$49,MATCH($D577,products!$A$1:$A$49,0),MATCH(orders!J$1,products!$A$1:$G$1,0))</f>
        <v>M</v>
      </c>
      <c r="K577" s="6">
        <f>INDEX(products!$A$1:$G$49,MATCH($D577,products!$A$1:$A$49,0),MATCH(orders!K$1,products!$A$1:$G$1,0))</f>
        <v>2.5</v>
      </c>
      <c r="L577" s="7">
        <f>INDEX(products!$A$1:$G$49,MATCH($D577,products!$A$1:$A$49,0),MATCH(orders!L$1,products!$A$1:$G$1,0))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5">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INDEX(products!$A$1:$G$49,MATCH($D578,products!$A$1:$A$49,0),MATCH(orders!I$1,products!$A$1:$G$1,0))</f>
        <v>Ara</v>
      </c>
      <c r="J578" t="str">
        <f>INDEX(products!$A$1:$G$49,MATCH($D578,products!$A$1:$A$49,0),MATCH(orders!J$1,products!$A$1:$G$1,0))</f>
        <v>D</v>
      </c>
      <c r="K578" s="6">
        <f>INDEX(products!$A$1:$G$49,MATCH($D578,products!$A$1:$A$49,0),MATCH(orders!K$1,products!$A$1:$G$1,0))</f>
        <v>0.2</v>
      </c>
      <c r="L578" s="7">
        <f>INDEX(products!$A$1:$G$49,MATCH($D578,products!$A$1:$A$49,0),MATCH(orders!L$1,products!$A$1:$G$1,0))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35">
      <c r="A579" s="2" t="s">
        <v>3751</v>
      </c>
      <c r="B579" s="5">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INDEX(products!$A$1:$G$49,MATCH($D579,products!$A$1:$A$49,0),MATCH(orders!I$1,products!$A$1:$G$1,0))</f>
        <v>Lib</v>
      </c>
      <c r="J579" t="str">
        <f>INDEX(products!$A$1:$G$49,MATCH($D579,products!$A$1:$A$49,0),MATCH(orders!J$1,products!$A$1:$G$1,0))</f>
        <v>M</v>
      </c>
      <c r="K579" s="6">
        <f>INDEX(products!$A$1:$G$49,MATCH($D579,products!$A$1:$A$49,0),MATCH(orders!K$1,products!$A$1:$G$1,0))</f>
        <v>1</v>
      </c>
      <c r="L579" s="7">
        <f>INDEX(products!$A$1:$G$49,MATCH($D579,products!$A$1:$A$49,0),MATCH(orders!L$1,products!$A$1:$G$1,0))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5">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INDEX(products!$A$1:$G$49,MATCH($D580,products!$A$1:$A$49,0),MATCH(orders!I$1,products!$A$1:$G$1,0))</f>
        <v>Exc</v>
      </c>
      <c r="J580" t="str">
        <f>INDEX(products!$A$1:$G$49,MATCH($D580,products!$A$1:$A$49,0),MATCH(orders!J$1,products!$A$1:$G$1,0))</f>
        <v>L</v>
      </c>
      <c r="K580" s="6">
        <f>INDEX(products!$A$1:$G$49,MATCH($D580,products!$A$1:$A$49,0),MATCH(orders!K$1,products!$A$1:$G$1,0))</f>
        <v>0.2</v>
      </c>
      <c r="L580" s="7">
        <f>INDEX(products!$A$1:$G$49,MATCH($D580,products!$A$1:$A$49,0),MATCH(orders!L$1,products!$A$1:$G$1,0))</f>
        <v>4.4550000000000001</v>
      </c>
      <c r="M580" s="7">
        <f t="shared" si="27"/>
        <v>13.365</v>
      </c>
      <c r="N580" t="str">
        <f t="shared" si="28"/>
        <v>Excelsa</v>
      </c>
      <c r="O580" t="str">
        <f t="shared" si="29"/>
        <v>Light</v>
      </c>
      <c r="P580" t="str">
        <f>_xlfn.XLOOKUP(Orders[[#This Row],[Customer ID]],customers!$A$1:$A$1001,customers!$I$1:$I$1001,,0)</f>
        <v>No</v>
      </c>
    </row>
    <row r="581" spans="1:16" x14ac:dyDescent="0.35">
      <c r="A581" s="2" t="s">
        <v>3756</v>
      </c>
      <c r="B581" s="5">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INDEX(products!$A$1:$G$49,MATCH($D581,products!$A$1:$A$49,0),MATCH(orders!I$1,products!$A$1:$G$1,0))</f>
        <v>Ara</v>
      </c>
      <c r="J581" t="str">
        <f>INDEX(products!$A$1:$G$49,MATCH($D581,products!$A$1:$A$49,0),MATCH(orders!J$1,products!$A$1:$G$1,0))</f>
        <v>M</v>
      </c>
      <c r="K581" s="6">
        <f>INDEX(products!$A$1:$G$49,MATCH($D581,products!$A$1:$A$49,0),MATCH(orders!K$1,products!$A$1:$G$1,0))</f>
        <v>0.5</v>
      </c>
      <c r="L581" s="7">
        <f>INDEX(products!$A$1:$G$49,MATCH($D581,products!$A$1:$A$49,0),MATCH(orders!L$1,products!$A$1:$G$1,0))</f>
        <v>6.75</v>
      </c>
      <c r="M581" s="7">
        <f t="shared" si="27"/>
        <v>33.75</v>
      </c>
      <c r="N581" t="str">
        <f t="shared" si="28"/>
        <v>Arabica</v>
      </c>
      <c r="O581" t="str">
        <f t="shared" si="29"/>
        <v>Medium</v>
      </c>
      <c r="P581" t="str">
        <f>_xlfn.XLOOKUP(Orders[[#This Row],[Customer ID]],customers!$A$1:$A$1001,customers!$I$1:$I$1001,,0)</f>
        <v>No</v>
      </c>
    </row>
    <row r="582" spans="1:16" x14ac:dyDescent="0.35">
      <c r="A582" s="2" t="s">
        <v>3767</v>
      </c>
      <c r="B582" s="5">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INDEX(products!$A$1:$G$49,MATCH($D582,products!$A$1:$A$49,0),MATCH(orders!I$1,products!$A$1:$G$1,0))</f>
        <v>Exc</v>
      </c>
      <c r="J582" t="str">
        <f>INDEX(products!$A$1:$G$49,MATCH($D582,products!$A$1:$A$49,0),MATCH(orders!J$1,products!$A$1:$G$1,0))</f>
        <v>L</v>
      </c>
      <c r="K582" s="6">
        <f>INDEX(products!$A$1:$G$49,MATCH($D582,products!$A$1:$A$49,0),MATCH(orders!K$1,products!$A$1:$G$1,0))</f>
        <v>1</v>
      </c>
      <c r="L582" s="7">
        <f>INDEX(products!$A$1:$G$49,MATCH($D582,products!$A$1:$A$49,0),MATCH(orders!L$1,products!$A$1:$G$1,0))</f>
        <v>14.85</v>
      </c>
      <c r="M582" s="7">
        <f t="shared" si="27"/>
        <v>44.55</v>
      </c>
      <c r="N582" t="str">
        <f t="shared" si="28"/>
        <v>Excelsa</v>
      </c>
      <c r="O582" t="str">
        <f t="shared" si="29"/>
        <v>Light</v>
      </c>
      <c r="P582" t="str">
        <f>_xlfn.XLOOKUP(Orders[[#This Row],[Customer ID]],customers!$A$1:$A$1001,customers!$I$1:$I$1001,,0)</f>
        <v>Yes</v>
      </c>
    </row>
    <row r="583" spans="1:16" x14ac:dyDescent="0.35">
      <c r="A583" s="2" t="s">
        <v>3773</v>
      </c>
      <c r="B583" s="5">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INDEX(products!$A$1:$G$49,MATCH($D583,products!$A$1:$A$49,0),MATCH(orders!I$1,products!$A$1:$G$1,0))</f>
        <v>Exc</v>
      </c>
      <c r="J583" t="str">
        <f>INDEX(products!$A$1:$G$49,MATCH($D583,products!$A$1:$A$49,0),MATCH(orders!J$1,products!$A$1:$G$1,0))</f>
        <v>L</v>
      </c>
      <c r="K583" s="6">
        <f>INDEX(products!$A$1:$G$49,MATCH($D583,products!$A$1:$A$49,0),MATCH(orders!K$1,products!$A$1:$G$1,0))</f>
        <v>0.5</v>
      </c>
      <c r="L583" s="7">
        <f>INDEX(products!$A$1:$G$49,MATCH($D583,products!$A$1:$A$49,0),MATCH(orders!L$1,products!$A$1:$G$1,0))</f>
        <v>8.91</v>
      </c>
      <c r="M583" s="7">
        <f t="shared" si="27"/>
        <v>44.55</v>
      </c>
      <c r="N583" t="str">
        <f t="shared" si="28"/>
        <v>Excelsa</v>
      </c>
      <c r="O583" t="str">
        <f t="shared" si="29"/>
        <v>Light</v>
      </c>
      <c r="P583" t="str">
        <f>_xlfn.XLOOKUP(Orders[[#This Row],[Customer ID]],customers!$A$1:$A$1001,customers!$I$1:$I$1001,,0)</f>
        <v>Yes</v>
      </c>
    </row>
    <row r="584" spans="1:16" x14ac:dyDescent="0.35">
      <c r="A584" s="2" t="s">
        <v>3778</v>
      </c>
      <c r="B584" s="5">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INDEX(products!$A$1:$G$49,MATCH($D584,products!$A$1:$A$49,0),MATCH(orders!I$1,products!$A$1:$G$1,0))</f>
        <v>Exc</v>
      </c>
      <c r="J584" t="str">
        <f>INDEX(products!$A$1:$G$49,MATCH($D584,products!$A$1:$A$49,0),MATCH(orders!J$1,products!$A$1:$G$1,0))</f>
        <v>D</v>
      </c>
      <c r="K584" s="6">
        <f>INDEX(products!$A$1:$G$49,MATCH($D584,products!$A$1:$A$49,0),MATCH(orders!K$1,products!$A$1:$G$1,0))</f>
        <v>1</v>
      </c>
      <c r="L584" s="7">
        <f>INDEX(products!$A$1:$G$49,MATCH($D584,products!$A$1:$A$49,0),MATCH(orders!L$1,products!$A$1:$G$1,0))</f>
        <v>12.15</v>
      </c>
      <c r="M584" s="7">
        <f t="shared" si="27"/>
        <v>60.75</v>
      </c>
      <c r="N584" t="str">
        <f t="shared" si="28"/>
        <v>Excelsa</v>
      </c>
      <c r="O584" t="str">
        <f t="shared" si="29"/>
        <v>Dark</v>
      </c>
      <c r="P584" t="str">
        <f>_xlfn.XLOOKUP(Orders[[#This Row],[Customer ID]],customers!$A$1:$A$1001,customers!$I$1:$I$1001,,0)</f>
        <v>No</v>
      </c>
    </row>
    <row r="585" spans="1:16" x14ac:dyDescent="0.35">
      <c r="A585" s="2" t="s">
        <v>3784</v>
      </c>
      <c r="B585" s="5">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INDEX(products!$A$1:$G$49,MATCH($D585,products!$A$1:$A$49,0),MATCH(orders!I$1,products!$A$1:$G$1,0))</f>
        <v>Rob</v>
      </c>
      <c r="J585" t="str">
        <f>INDEX(products!$A$1:$G$49,MATCH($D585,products!$A$1:$A$49,0),MATCH(orders!J$1,products!$A$1:$G$1,0))</f>
        <v>L</v>
      </c>
      <c r="K585" s="6">
        <f>INDEX(products!$A$1:$G$49,MATCH($D585,products!$A$1:$A$49,0),MATCH(orders!K$1,products!$A$1:$G$1,0))</f>
        <v>0.2</v>
      </c>
      <c r="L585" s="7">
        <f>INDEX(products!$A$1:$G$49,MATCH($D585,products!$A$1:$A$49,0),MATCH(orders!L$1,products!$A$1:$G$1,0))</f>
        <v>3.5849999999999995</v>
      </c>
      <c r="M585" s="7">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5">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INDEX(products!$A$1:$G$49,MATCH($D586,products!$A$1:$A$49,0),MATCH(orders!I$1,products!$A$1:$G$1,0))</f>
        <v>Rob</v>
      </c>
      <c r="J586" t="str">
        <f>INDEX(products!$A$1:$G$49,MATCH($D586,products!$A$1:$A$49,0),MATCH(orders!J$1,products!$A$1:$G$1,0))</f>
        <v>L</v>
      </c>
      <c r="K586" s="6">
        <f>INDEX(products!$A$1:$G$49,MATCH($D586,products!$A$1:$A$49,0),MATCH(orders!K$1,products!$A$1:$G$1,0))</f>
        <v>0.2</v>
      </c>
      <c r="L586" s="7">
        <f>INDEX(products!$A$1:$G$49,MATCH($D586,products!$A$1:$A$49,0),MATCH(orders!L$1,products!$A$1:$G$1,0))</f>
        <v>3.5849999999999995</v>
      </c>
      <c r="M586" s="7">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5">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INDEX(products!$A$1:$G$49,MATCH($D587,products!$A$1:$A$49,0),MATCH(orders!I$1,products!$A$1:$G$1,0))</f>
        <v>Exc</v>
      </c>
      <c r="J587" t="str">
        <f>INDEX(products!$A$1:$G$49,MATCH($D587,products!$A$1:$A$49,0),MATCH(orders!J$1,products!$A$1:$G$1,0))</f>
        <v>M</v>
      </c>
      <c r="K587" s="6">
        <f>INDEX(products!$A$1:$G$49,MATCH($D587,products!$A$1:$A$49,0),MATCH(orders!K$1,products!$A$1:$G$1,0))</f>
        <v>0.5</v>
      </c>
      <c r="L587" s="7">
        <f>INDEX(products!$A$1:$G$49,MATCH($D587,products!$A$1:$A$49,0),MATCH(orders!L$1,products!$A$1:$G$1,0))</f>
        <v>8.25</v>
      </c>
      <c r="M587" s="7">
        <f t="shared" si="27"/>
        <v>16.5</v>
      </c>
      <c r="N587" t="str">
        <f t="shared" si="28"/>
        <v>Excelsa</v>
      </c>
      <c r="O587" t="str">
        <f t="shared" si="29"/>
        <v>Medium</v>
      </c>
      <c r="P587" t="str">
        <f>_xlfn.XLOOKUP(Orders[[#This Row],[Customer ID]],customers!$A$1:$A$1001,customers!$I$1:$I$1001,,0)</f>
        <v>Yes</v>
      </c>
    </row>
    <row r="588" spans="1:16" x14ac:dyDescent="0.35">
      <c r="A588" s="2" t="s">
        <v>3802</v>
      </c>
      <c r="B588" s="5">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INDEX(products!$A$1:$G$49,MATCH($D588,products!$A$1:$A$49,0),MATCH(orders!I$1,products!$A$1:$G$1,0))</f>
        <v>Rob</v>
      </c>
      <c r="J588" t="str">
        <f>INDEX(products!$A$1:$G$49,MATCH($D588,products!$A$1:$A$49,0),MATCH(orders!J$1,products!$A$1:$G$1,0))</f>
        <v>L</v>
      </c>
      <c r="K588" s="6">
        <f>INDEX(products!$A$1:$G$49,MATCH($D588,products!$A$1:$A$49,0),MATCH(orders!K$1,products!$A$1:$G$1,0))</f>
        <v>2.5</v>
      </c>
      <c r="L588" s="7">
        <f>INDEX(products!$A$1:$G$49,MATCH($D588,products!$A$1:$A$49,0),MATCH(orders!L$1,products!$A$1:$G$1,0))</f>
        <v>27.484999999999996</v>
      </c>
      <c r="M588" s="7">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5">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INDEX(products!$A$1:$G$49,MATCH($D589,products!$A$1:$A$49,0),MATCH(orders!I$1,products!$A$1:$G$1,0))</f>
        <v>Lib</v>
      </c>
      <c r="J589" t="str">
        <f>INDEX(products!$A$1:$G$49,MATCH($D589,products!$A$1:$A$49,0),MATCH(orders!J$1,products!$A$1:$G$1,0))</f>
        <v>D</v>
      </c>
      <c r="K589" s="6">
        <f>INDEX(products!$A$1:$G$49,MATCH($D589,products!$A$1:$A$49,0),MATCH(orders!K$1,products!$A$1:$G$1,0))</f>
        <v>0.5</v>
      </c>
      <c r="L589" s="7">
        <f>INDEX(products!$A$1:$G$49,MATCH($D589,products!$A$1:$A$49,0),MATCH(orders!L$1,products!$A$1:$G$1,0))</f>
        <v>7.77</v>
      </c>
      <c r="M589" s="7">
        <f t="shared" si="27"/>
        <v>7.77</v>
      </c>
      <c r="N589" t="str">
        <f t="shared" si="28"/>
        <v>Liberica</v>
      </c>
      <c r="O589" t="str">
        <f t="shared" si="29"/>
        <v>Dark</v>
      </c>
      <c r="P589" t="str">
        <f>_xlfn.XLOOKUP(Orders[[#This Row],[Customer ID]],customers!$A$1:$A$1001,customers!$I$1:$I$1001,,0)</f>
        <v>Yes</v>
      </c>
    </row>
    <row r="590" spans="1:16" x14ac:dyDescent="0.35">
      <c r="A590" s="2" t="s">
        <v>3812</v>
      </c>
      <c r="B590" s="5">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INDEX(products!$A$1:$G$49,MATCH($D590,products!$A$1:$A$49,0),MATCH(orders!I$1,products!$A$1:$G$1,0))</f>
        <v>Rob</v>
      </c>
      <c r="J590" t="str">
        <f>INDEX(products!$A$1:$G$49,MATCH($D590,products!$A$1:$A$49,0),MATCH(orders!J$1,products!$A$1:$G$1,0))</f>
        <v>M</v>
      </c>
      <c r="K590" s="6">
        <f>INDEX(products!$A$1:$G$49,MATCH($D590,products!$A$1:$A$49,0),MATCH(orders!K$1,products!$A$1:$G$1,0))</f>
        <v>0.5</v>
      </c>
      <c r="L590" s="7">
        <f>INDEX(products!$A$1:$G$49,MATCH($D590,products!$A$1:$A$49,0),MATCH(orders!L$1,products!$A$1:$G$1,0))</f>
        <v>5.97</v>
      </c>
      <c r="M590" s="7">
        <f t="shared" si="27"/>
        <v>11.94</v>
      </c>
      <c r="N590" t="str">
        <f t="shared" si="28"/>
        <v>Robusta</v>
      </c>
      <c r="O590" t="str">
        <f t="shared" si="29"/>
        <v>Medium</v>
      </c>
      <c r="P590" t="str">
        <f>_xlfn.XLOOKUP(Orders[[#This Row],[Customer ID]],customers!$A$1:$A$1001,customers!$I$1:$I$1001,,0)</f>
        <v>Yes</v>
      </c>
    </row>
    <row r="591" spans="1:16" x14ac:dyDescent="0.35">
      <c r="A591" s="2" t="s">
        <v>3818</v>
      </c>
      <c r="B591" s="5">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INDEX(products!$A$1:$G$49,MATCH($D591,products!$A$1:$A$49,0),MATCH(orders!I$1,products!$A$1:$G$1,0))</f>
        <v>Exc</v>
      </c>
      <c r="J591" t="str">
        <f>INDEX(products!$A$1:$G$49,MATCH($D591,products!$A$1:$A$49,0),MATCH(orders!J$1,products!$A$1:$G$1,0))</f>
        <v>L</v>
      </c>
      <c r="K591" s="6">
        <f>INDEX(products!$A$1:$G$49,MATCH($D591,products!$A$1:$A$49,0),MATCH(orders!K$1,products!$A$1:$G$1,0))</f>
        <v>2.5</v>
      </c>
      <c r="L591" s="7">
        <f>INDEX(products!$A$1:$G$49,MATCH($D591,products!$A$1:$A$49,0),MATCH(orders!L$1,products!$A$1:$G$1,0))</f>
        <v>34.154999999999994</v>
      </c>
      <c r="M591" s="7">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5">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INDEX(products!$A$1:$G$49,MATCH($D592,products!$A$1:$A$49,0),MATCH(orders!I$1,products!$A$1:$G$1,0))</f>
        <v>Exc</v>
      </c>
      <c r="J592" t="str">
        <f>INDEX(products!$A$1:$G$49,MATCH($D592,products!$A$1:$A$49,0),MATCH(orders!J$1,products!$A$1:$G$1,0))</f>
        <v>M</v>
      </c>
      <c r="K592" s="6">
        <f>INDEX(products!$A$1:$G$49,MATCH($D592,products!$A$1:$A$49,0),MATCH(orders!K$1,products!$A$1:$G$1,0))</f>
        <v>2.5</v>
      </c>
      <c r="L592" s="7">
        <f>INDEX(products!$A$1:$G$49,MATCH($D592,products!$A$1:$A$49,0),MATCH(orders!L$1,products!$A$1:$G$1,0))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5">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INDEX(products!$A$1:$G$49,MATCH($D593,products!$A$1:$A$49,0),MATCH(orders!I$1,products!$A$1:$G$1,0))</f>
        <v>Rob</v>
      </c>
      <c r="J593" t="str">
        <f>INDEX(products!$A$1:$G$49,MATCH($D593,products!$A$1:$A$49,0),MATCH(orders!J$1,products!$A$1:$G$1,0))</f>
        <v>D</v>
      </c>
      <c r="K593" s="6">
        <f>INDEX(products!$A$1:$G$49,MATCH($D593,products!$A$1:$A$49,0),MATCH(orders!K$1,products!$A$1:$G$1,0))</f>
        <v>0.2</v>
      </c>
      <c r="L593" s="7">
        <f>INDEX(products!$A$1:$G$49,MATCH($D593,products!$A$1:$A$49,0),MATCH(orders!L$1,products!$A$1:$G$1,0))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5">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INDEX(products!$A$1:$G$49,MATCH($D594,products!$A$1:$A$49,0),MATCH(orders!I$1,products!$A$1:$G$1,0))</f>
        <v>Ara</v>
      </c>
      <c r="J594" t="str">
        <f>INDEX(products!$A$1:$G$49,MATCH($D594,products!$A$1:$A$49,0),MATCH(orders!J$1,products!$A$1:$G$1,0))</f>
        <v>M</v>
      </c>
      <c r="K594" s="6">
        <f>INDEX(products!$A$1:$G$49,MATCH($D594,products!$A$1:$A$49,0),MATCH(orders!K$1,products!$A$1:$G$1,0))</f>
        <v>2.5</v>
      </c>
      <c r="L594" s="7">
        <f>INDEX(products!$A$1:$G$49,MATCH($D594,products!$A$1:$A$49,0),MATCH(orders!L$1,products!$A$1:$G$1,0))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5">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INDEX(products!$A$1:$G$49,MATCH($D595,products!$A$1:$A$49,0),MATCH(orders!I$1,products!$A$1:$G$1,0))</f>
        <v>Exc</v>
      </c>
      <c r="J595" t="str">
        <f>INDEX(products!$A$1:$G$49,MATCH($D595,products!$A$1:$A$49,0),MATCH(orders!J$1,products!$A$1:$G$1,0))</f>
        <v>D</v>
      </c>
      <c r="K595" s="6">
        <f>INDEX(products!$A$1:$G$49,MATCH($D595,products!$A$1:$A$49,0),MATCH(orders!K$1,products!$A$1:$G$1,0))</f>
        <v>2.5</v>
      </c>
      <c r="L595" s="7">
        <f>INDEX(products!$A$1:$G$49,MATCH($D595,products!$A$1:$A$49,0),MATCH(orders!L$1,products!$A$1:$G$1,0))</f>
        <v>27.945</v>
      </c>
      <c r="M595" s="7">
        <f t="shared" si="27"/>
        <v>27.945</v>
      </c>
      <c r="N595" t="str">
        <f t="shared" si="28"/>
        <v>Excelsa</v>
      </c>
      <c r="O595" t="str">
        <f t="shared" si="29"/>
        <v>Dark</v>
      </c>
      <c r="P595" t="str">
        <f>_xlfn.XLOOKUP(Orders[[#This Row],[Customer ID]],customers!$A$1:$A$1001,customers!$I$1:$I$1001,,0)</f>
        <v>Yes</v>
      </c>
    </row>
    <row r="596" spans="1:16" x14ac:dyDescent="0.35">
      <c r="A596" s="2" t="s">
        <v>3844</v>
      </c>
      <c r="B596" s="5">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INDEX(products!$A$1:$G$49,MATCH($D596,products!$A$1:$A$49,0),MATCH(orders!I$1,products!$A$1:$G$1,0))</f>
        <v>Ara</v>
      </c>
      <c r="J596" t="str">
        <f>INDEX(products!$A$1:$G$49,MATCH($D596,products!$A$1:$A$49,0),MATCH(orders!J$1,products!$A$1:$G$1,0))</f>
        <v>L</v>
      </c>
      <c r="K596" s="6">
        <f>INDEX(products!$A$1:$G$49,MATCH($D596,products!$A$1:$A$49,0),MATCH(orders!K$1,products!$A$1:$G$1,0))</f>
        <v>2.5</v>
      </c>
      <c r="L596" s="7">
        <f>INDEX(products!$A$1:$G$49,MATCH($D596,products!$A$1:$A$49,0),MATCH(orders!L$1,products!$A$1:$G$1,0))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5">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INDEX(products!$A$1:$G$49,MATCH($D597,products!$A$1:$A$49,0),MATCH(orders!I$1,products!$A$1:$G$1,0))</f>
        <v>Exc</v>
      </c>
      <c r="J597" t="str">
        <f>INDEX(products!$A$1:$G$49,MATCH($D597,products!$A$1:$A$49,0),MATCH(orders!J$1,products!$A$1:$G$1,0))</f>
        <v>L</v>
      </c>
      <c r="K597" s="6">
        <f>INDEX(products!$A$1:$G$49,MATCH($D597,products!$A$1:$A$49,0),MATCH(orders!K$1,products!$A$1:$G$1,0))</f>
        <v>1</v>
      </c>
      <c r="L597" s="7">
        <f>INDEX(products!$A$1:$G$49,MATCH($D597,products!$A$1:$A$49,0),MATCH(orders!L$1,products!$A$1:$G$1,0))</f>
        <v>14.85</v>
      </c>
      <c r="M597" s="7">
        <f t="shared" si="27"/>
        <v>14.85</v>
      </c>
      <c r="N597" t="str">
        <f t="shared" si="28"/>
        <v>Excelsa</v>
      </c>
      <c r="O597" t="str">
        <f t="shared" si="29"/>
        <v>Light</v>
      </c>
      <c r="P597" t="str">
        <f>_xlfn.XLOOKUP(Orders[[#This Row],[Customer ID]],customers!$A$1:$A$1001,customers!$I$1:$I$1001,,0)</f>
        <v>No</v>
      </c>
    </row>
    <row r="598" spans="1:16" x14ac:dyDescent="0.35">
      <c r="A598" s="2" t="s">
        <v>3854</v>
      </c>
      <c r="B598" s="5">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INDEX(products!$A$1:$G$49,MATCH($D598,products!$A$1:$A$49,0),MATCH(orders!I$1,products!$A$1:$G$1,0))</f>
        <v>Ara</v>
      </c>
      <c r="J598" t="str">
        <f>INDEX(products!$A$1:$G$49,MATCH($D598,products!$A$1:$A$49,0),MATCH(orders!J$1,products!$A$1:$G$1,0))</f>
        <v>M</v>
      </c>
      <c r="K598" s="6">
        <f>INDEX(products!$A$1:$G$49,MATCH($D598,products!$A$1:$A$49,0),MATCH(orders!K$1,products!$A$1:$G$1,0))</f>
        <v>0.5</v>
      </c>
      <c r="L598" s="7">
        <f>INDEX(products!$A$1:$G$49,MATCH($D598,products!$A$1:$A$49,0),MATCH(orders!L$1,products!$A$1:$G$1,0))</f>
        <v>6.75</v>
      </c>
      <c r="M598" s="7">
        <f t="shared" si="27"/>
        <v>33.75</v>
      </c>
      <c r="N598" t="str">
        <f t="shared" si="28"/>
        <v>Arabica</v>
      </c>
      <c r="O598" t="str">
        <f t="shared" si="29"/>
        <v>Medium</v>
      </c>
      <c r="P598" t="str">
        <f>_xlfn.XLOOKUP(Orders[[#This Row],[Customer ID]],customers!$A$1:$A$1001,customers!$I$1:$I$1001,,0)</f>
        <v>No</v>
      </c>
    </row>
    <row r="599" spans="1:16" x14ac:dyDescent="0.35">
      <c r="A599" s="2" t="s">
        <v>3860</v>
      </c>
      <c r="B599" s="5">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INDEX(products!$A$1:$G$49,MATCH($D599,products!$A$1:$A$49,0),MATCH(orders!I$1,products!$A$1:$G$1,0))</f>
        <v>Lib</v>
      </c>
      <c r="J599" t="str">
        <f>INDEX(products!$A$1:$G$49,MATCH($D599,products!$A$1:$A$49,0),MATCH(orders!J$1,products!$A$1:$G$1,0))</f>
        <v>L</v>
      </c>
      <c r="K599" s="6">
        <f>INDEX(products!$A$1:$G$49,MATCH($D599,products!$A$1:$A$49,0),MATCH(orders!K$1,products!$A$1:$G$1,0))</f>
        <v>2.5</v>
      </c>
      <c r="L599" s="7">
        <f>INDEX(products!$A$1:$G$49,MATCH($D599,products!$A$1:$A$49,0),MATCH(orders!L$1,products!$A$1:$G$1,0))</f>
        <v>36.454999999999998</v>
      </c>
      <c r="M599" s="7">
        <f t="shared" si="27"/>
        <v>145.82</v>
      </c>
      <c r="N599" t="str">
        <f t="shared" si="28"/>
        <v>Liberica</v>
      </c>
      <c r="O599" t="str">
        <f t="shared" si="29"/>
        <v>Light</v>
      </c>
      <c r="P599" t="str">
        <f>_xlfn.XLOOKUP(Orders[[#This Row],[Customer ID]],customers!$A$1:$A$1001,customers!$I$1:$I$1001,,0)</f>
        <v>Yes</v>
      </c>
    </row>
    <row r="600" spans="1:16" x14ac:dyDescent="0.35">
      <c r="A600" s="2" t="s">
        <v>3866</v>
      </c>
      <c r="B600" s="5">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INDEX(products!$A$1:$G$49,MATCH($D600,products!$A$1:$A$49,0),MATCH(orders!I$1,products!$A$1:$G$1,0))</f>
        <v>Rob</v>
      </c>
      <c r="J600" t="str">
        <f>INDEX(products!$A$1:$G$49,MATCH($D600,products!$A$1:$A$49,0),MATCH(orders!J$1,products!$A$1:$G$1,0))</f>
        <v>M</v>
      </c>
      <c r="K600" s="6">
        <f>INDEX(products!$A$1:$G$49,MATCH($D600,products!$A$1:$A$49,0),MATCH(orders!K$1,products!$A$1:$G$1,0))</f>
        <v>0.2</v>
      </c>
      <c r="L600" s="7">
        <f>INDEX(products!$A$1:$G$49,MATCH($D600,products!$A$1:$A$49,0),MATCH(orders!L$1,products!$A$1:$G$1,0))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35">
      <c r="A601" s="2" t="s">
        <v>3872</v>
      </c>
      <c r="B601" s="5">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INDEX(products!$A$1:$G$49,MATCH($D601,products!$A$1:$A$49,0),MATCH(orders!I$1,products!$A$1:$G$1,0))</f>
        <v>Ara</v>
      </c>
      <c r="J601" t="str">
        <f>INDEX(products!$A$1:$G$49,MATCH($D601,products!$A$1:$A$49,0),MATCH(orders!J$1,products!$A$1:$G$1,0))</f>
        <v>D</v>
      </c>
      <c r="K601" s="6">
        <f>INDEX(products!$A$1:$G$49,MATCH($D601,products!$A$1:$A$49,0),MATCH(orders!K$1,products!$A$1:$G$1,0))</f>
        <v>0.2</v>
      </c>
      <c r="L601" s="7">
        <f>INDEX(products!$A$1:$G$49,MATCH($D601,products!$A$1:$A$49,0),MATCH(orders!L$1,products!$A$1:$G$1,0))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35">
      <c r="A602" s="2" t="s">
        <v>3877</v>
      </c>
      <c r="B602" s="5">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INDEX(products!$A$1:$G$49,MATCH($D602,products!$A$1:$A$49,0),MATCH(orders!I$1,products!$A$1:$G$1,0))</f>
        <v>Lib</v>
      </c>
      <c r="J602" t="str">
        <f>INDEX(products!$A$1:$G$49,MATCH($D602,products!$A$1:$A$49,0),MATCH(orders!J$1,products!$A$1:$G$1,0))</f>
        <v>D</v>
      </c>
      <c r="K602" s="6">
        <f>INDEX(products!$A$1:$G$49,MATCH($D602,products!$A$1:$A$49,0),MATCH(orders!K$1,products!$A$1:$G$1,0))</f>
        <v>0.5</v>
      </c>
      <c r="L602" s="7">
        <f>INDEX(products!$A$1:$G$49,MATCH($D602,products!$A$1:$A$49,0),MATCH(orders!L$1,products!$A$1:$G$1,0))</f>
        <v>7.77</v>
      </c>
      <c r="M602" s="7">
        <f t="shared" si="27"/>
        <v>7.77</v>
      </c>
      <c r="N602" t="str">
        <f t="shared" si="28"/>
        <v>Liberica</v>
      </c>
      <c r="O602" t="str">
        <f t="shared" si="29"/>
        <v>Dark</v>
      </c>
      <c r="P602" t="str">
        <f>_xlfn.XLOOKUP(Orders[[#This Row],[Customer ID]],customers!$A$1:$A$1001,customers!$I$1:$I$1001,,0)</f>
        <v>No</v>
      </c>
    </row>
    <row r="603" spans="1:16" x14ac:dyDescent="0.35">
      <c r="A603" s="2" t="s">
        <v>3883</v>
      </c>
      <c r="B603" s="5">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INDEX(products!$A$1:$G$49,MATCH($D603,products!$A$1:$A$49,0),MATCH(orders!I$1,products!$A$1:$G$1,0))</f>
        <v>Rob</v>
      </c>
      <c r="J603" t="str">
        <f>INDEX(products!$A$1:$G$49,MATCH($D603,products!$A$1:$A$49,0),MATCH(orders!J$1,products!$A$1:$G$1,0))</f>
        <v>L</v>
      </c>
      <c r="K603" s="6">
        <f>INDEX(products!$A$1:$G$49,MATCH($D603,products!$A$1:$A$49,0),MATCH(orders!K$1,products!$A$1:$G$1,0))</f>
        <v>2.5</v>
      </c>
      <c r="L603" s="7">
        <f>INDEX(products!$A$1:$G$49,MATCH($D603,products!$A$1:$A$49,0),MATCH(orders!L$1,products!$A$1:$G$1,0))</f>
        <v>27.484999999999996</v>
      </c>
      <c r="M603" s="7">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5">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INDEX(products!$A$1:$G$49,MATCH($D604,products!$A$1:$A$49,0),MATCH(orders!I$1,products!$A$1:$G$1,0))</f>
        <v>Exc</v>
      </c>
      <c r="J604" t="str">
        <f>INDEX(products!$A$1:$G$49,MATCH($D604,products!$A$1:$A$49,0),MATCH(orders!J$1,products!$A$1:$G$1,0))</f>
        <v>L</v>
      </c>
      <c r="K604" s="6">
        <f>INDEX(products!$A$1:$G$49,MATCH($D604,products!$A$1:$A$49,0),MATCH(orders!K$1,products!$A$1:$G$1,0))</f>
        <v>0.2</v>
      </c>
      <c r="L604" s="7">
        <f>INDEX(products!$A$1:$G$49,MATCH($D604,products!$A$1:$A$49,0),MATCH(orders!L$1,products!$A$1:$G$1,0))</f>
        <v>4.4550000000000001</v>
      </c>
      <c r="M604" s="7">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5">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INDEX(products!$A$1:$G$49,MATCH($D605,products!$A$1:$A$49,0),MATCH(orders!I$1,products!$A$1:$G$1,0))</f>
        <v>Rob</v>
      </c>
      <c r="J605" t="str">
        <f>INDEX(products!$A$1:$G$49,MATCH($D605,products!$A$1:$A$49,0),MATCH(orders!J$1,products!$A$1:$G$1,0))</f>
        <v>M</v>
      </c>
      <c r="K605" s="6">
        <f>INDEX(products!$A$1:$G$49,MATCH($D605,products!$A$1:$A$49,0),MATCH(orders!K$1,products!$A$1:$G$1,0))</f>
        <v>0.2</v>
      </c>
      <c r="L605" s="7">
        <f>INDEX(products!$A$1:$G$49,MATCH($D605,products!$A$1:$A$49,0),MATCH(orders!L$1,products!$A$1:$G$1,0))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5">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INDEX(products!$A$1:$G$49,MATCH($D606,products!$A$1:$A$49,0),MATCH(orders!I$1,products!$A$1:$G$1,0))</f>
        <v>Lib</v>
      </c>
      <c r="J606" t="str">
        <f>INDEX(products!$A$1:$G$49,MATCH($D606,products!$A$1:$A$49,0),MATCH(orders!J$1,products!$A$1:$G$1,0))</f>
        <v>D</v>
      </c>
      <c r="K606" s="6">
        <f>INDEX(products!$A$1:$G$49,MATCH($D606,products!$A$1:$A$49,0),MATCH(orders!K$1,products!$A$1:$G$1,0))</f>
        <v>2.5</v>
      </c>
      <c r="L606" s="7">
        <f>INDEX(products!$A$1:$G$49,MATCH($D606,products!$A$1:$A$49,0),MATCH(orders!L$1,products!$A$1:$G$1,0))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5">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INDEX(products!$A$1:$G$49,MATCH($D607,products!$A$1:$A$49,0),MATCH(orders!I$1,products!$A$1:$G$1,0))</f>
        <v>Ara</v>
      </c>
      <c r="J607" t="str">
        <f>INDEX(products!$A$1:$G$49,MATCH($D607,products!$A$1:$A$49,0),MATCH(orders!J$1,products!$A$1:$G$1,0))</f>
        <v>L</v>
      </c>
      <c r="K607" s="6">
        <f>INDEX(products!$A$1:$G$49,MATCH($D607,products!$A$1:$A$49,0),MATCH(orders!K$1,products!$A$1:$G$1,0))</f>
        <v>2.5</v>
      </c>
      <c r="L607" s="7">
        <f>INDEX(products!$A$1:$G$49,MATCH($D607,products!$A$1:$A$49,0),MATCH(orders!L$1,products!$A$1:$G$1,0))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5">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INDEX(products!$A$1:$G$49,MATCH($D608,products!$A$1:$A$49,0),MATCH(orders!I$1,products!$A$1:$G$1,0))</f>
        <v>Lib</v>
      </c>
      <c r="J608" t="str">
        <f>INDEX(products!$A$1:$G$49,MATCH($D608,products!$A$1:$A$49,0),MATCH(orders!J$1,products!$A$1:$G$1,0))</f>
        <v>L</v>
      </c>
      <c r="K608" s="6">
        <f>INDEX(products!$A$1:$G$49,MATCH($D608,products!$A$1:$A$49,0),MATCH(orders!K$1,products!$A$1:$G$1,0))</f>
        <v>2.5</v>
      </c>
      <c r="L608" s="7">
        <f>INDEX(products!$A$1:$G$49,MATCH($D608,products!$A$1:$A$49,0),MATCH(orders!L$1,products!$A$1:$G$1,0))</f>
        <v>36.454999999999998</v>
      </c>
      <c r="M608" s="7">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5">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INDEX(products!$A$1:$G$49,MATCH($D609,products!$A$1:$A$49,0),MATCH(orders!I$1,products!$A$1:$G$1,0))</f>
        <v>Exc</v>
      </c>
      <c r="J609" t="str">
        <f>INDEX(products!$A$1:$G$49,MATCH($D609,products!$A$1:$A$49,0),MATCH(orders!J$1,products!$A$1:$G$1,0))</f>
        <v>D</v>
      </c>
      <c r="K609" s="6">
        <f>INDEX(products!$A$1:$G$49,MATCH($D609,products!$A$1:$A$49,0),MATCH(orders!K$1,products!$A$1:$G$1,0))</f>
        <v>0.2</v>
      </c>
      <c r="L609" s="7">
        <f>INDEX(products!$A$1:$G$49,MATCH($D609,products!$A$1:$A$49,0),MATCH(orders!L$1,products!$A$1:$G$1,0))</f>
        <v>3.645</v>
      </c>
      <c r="M609" s="7">
        <f t="shared" si="27"/>
        <v>3.645</v>
      </c>
      <c r="N609" t="str">
        <f t="shared" si="28"/>
        <v>Excelsa</v>
      </c>
      <c r="O609" t="str">
        <f t="shared" si="29"/>
        <v>Dark</v>
      </c>
      <c r="P609" t="str">
        <f>_xlfn.XLOOKUP(Orders[[#This Row],[Customer ID]],customers!$A$1:$A$1001,customers!$I$1:$I$1001,,0)</f>
        <v>Yes</v>
      </c>
    </row>
    <row r="610" spans="1:16" x14ac:dyDescent="0.35">
      <c r="A610" s="2" t="s">
        <v>3923</v>
      </c>
      <c r="B610" s="5">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INDEX(products!$A$1:$G$49,MATCH($D610,products!$A$1:$A$49,0),MATCH(orders!I$1,products!$A$1:$G$1,0))</f>
        <v>Exc</v>
      </c>
      <c r="J610" t="str">
        <f>INDEX(products!$A$1:$G$49,MATCH($D610,products!$A$1:$A$49,0),MATCH(orders!J$1,products!$A$1:$G$1,0))</f>
        <v>D</v>
      </c>
      <c r="K610" s="6">
        <f>INDEX(products!$A$1:$G$49,MATCH($D610,products!$A$1:$A$49,0),MATCH(orders!K$1,products!$A$1:$G$1,0))</f>
        <v>2.5</v>
      </c>
      <c r="L610" s="7">
        <f>INDEX(products!$A$1:$G$49,MATCH($D610,products!$A$1:$A$49,0),MATCH(orders!L$1,products!$A$1:$G$1,0))</f>
        <v>27.945</v>
      </c>
      <c r="M610" s="7">
        <f t="shared" si="27"/>
        <v>55.89</v>
      </c>
      <c r="N610" t="str">
        <f t="shared" si="28"/>
        <v>Excelsa</v>
      </c>
      <c r="O610" t="str">
        <f t="shared" si="29"/>
        <v>Dark</v>
      </c>
      <c r="P610" t="str">
        <f>_xlfn.XLOOKUP(Orders[[#This Row],[Customer ID]],customers!$A$1:$A$1001,customers!$I$1:$I$1001,,0)</f>
        <v>No</v>
      </c>
    </row>
    <row r="611" spans="1:16" x14ac:dyDescent="0.35">
      <c r="A611" s="2" t="s">
        <v>3927</v>
      </c>
      <c r="B611" s="5">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INDEX(products!$A$1:$G$49,MATCH($D611,products!$A$1:$A$49,0),MATCH(orders!I$1,products!$A$1:$G$1,0))</f>
        <v>Lib</v>
      </c>
      <c r="J611" t="str">
        <f>INDEX(products!$A$1:$G$49,MATCH($D611,products!$A$1:$A$49,0),MATCH(orders!J$1,products!$A$1:$G$1,0))</f>
        <v>M</v>
      </c>
      <c r="K611" s="6">
        <f>INDEX(products!$A$1:$G$49,MATCH($D611,products!$A$1:$A$49,0),MATCH(orders!K$1,products!$A$1:$G$1,0))</f>
        <v>0.2</v>
      </c>
      <c r="L611" s="7">
        <f>INDEX(products!$A$1:$G$49,MATCH($D611,products!$A$1:$A$49,0),MATCH(orders!L$1,products!$A$1:$G$1,0))</f>
        <v>4.3650000000000002</v>
      </c>
      <c r="M611" s="7">
        <f t="shared" si="27"/>
        <v>26.19</v>
      </c>
      <c r="N611" t="str">
        <f t="shared" si="28"/>
        <v>Liberica</v>
      </c>
      <c r="O611" t="str">
        <f t="shared" si="29"/>
        <v>Medium</v>
      </c>
      <c r="P611" t="str">
        <f>_xlfn.XLOOKUP(Orders[[#This Row],[Customer ID]],customers!$A$1:$A$1001,customers!$I$1:$I$1001,,0)</f>
        <v>Yes</v>
      </c>
    </row>
    <row r="612" spans="1:16" x14ac:dyDescent="0.35">
      <c r="A612" s="2" t="s">
        <v>3933</v>
      </c>
      <c r="B612" s="5">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INDEX(products!$A$1:$G$49,MATCH($D612,products!$A$1:$A$49,0),MATCH(orders!I$1,products!$A$1:$G$1,0))</f>
        <v>Rob</v>
      </c>
      <c r="J612" t="str">
        <f>INDEX(products!$A$1:$G$49,MATCH($D612,products!$A$1:$A$49,0),MATCH(orders!J$1,products!$A$1:$G$1,0))</f>
        <v>M</v>
      </c>
      <c r="K612" s="6">
        <f>INDEX(products!$A$1:$G$49,MATCH($D612,products!$A$1:$A$49,0),MATCH(orders!K$1,products!$A$1:$G$1,0))</f>
        <v>1</v>
      </c>
      <c r="L612" s="7">
        <f>INDEX(products!$A$1:$G$49,MATCH($D612,products!$A$1:$A$49,0),MATCH(orders!L$1,products!$A$1:$G$1,0))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5">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INDEX(products!$A$1:$G$49,MATCH($D613,products!$A$1:$A$49,0),MATCH(orders!I$1,products!$A$1:$G$1,0))</f>
        <v>Exc</v>
      </c>
      <c r="J613" t="str">
        <f>INDEX(products!$A$1:$G$49,MATCH($D613,products!$A$1:$A$49,0),MATCH(orders!J$1,products!$A$1:$G$1,0))</f>
        <v>L</v>
      </c>
      <c r="K613" s="6">
        <f>INDEX(products!$A$1:$G$49,MATCH($D613,products!$A$1:$A$49,0),MATCH(orders!K$1,products!$A$1:$G$1,0))</f>
        <v>2.5</v>
      </c>
      <c r="L613" s="7">
        <f>INDEX(products!$A$1:$G$49,MATCH($D613,products!$A$1:$A$49,0),MATCH(orders!L$1,products!$A$1:$G$1,0))</f>
        <v>34.154999999999994</v>
      </c>
      <c r="M613" s="7">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5">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INDEX(products!$A$1:$G$49,MATCH($D614,products!$A$1:$A$49,0),MATCH(orders!I$1,products!$A$1:$G$1,0))</f>
        <v>Ara</v>
      </c>
      <c r="J614" t="str">
        <f>INDEX(products!$A$1:$G$49,MATCH($D614,products!$A$1:$A$49,0),MATCH(orders!J$1,products!$A$1:$G$1,0))</f>
        <v>M</v>
      </c>
      <c r="K614" s="6">
        <f>INDEX(products!$A$1:$G$49,MATCH($D614,products!$A$1:$A$49,0),MATCH(orders!K$1,products!$A$1:$G$1,0))</f>
        <v>0.2</v>
      </c>
      <c r="L614" s="7">
        <f>INDEX(products!$A$1:$G$49,MATCH($D614,products!$A$1:$A$49,0),MATCH(orders!L$1,products!$A$1:$G$1,0))</f>
        <v>3.375</v>
      </c>
      <c r="M614" s="7">
        <f t="shared" si="27"/>
        <v>13.5</v>
      </c>
      <c r="N614" t="str">
        <f t="shared" si="28"/>
        <v>Arabica</v>
      </c>
      <c r="O614" t="str">
        <f t="shared" si="29"/>
        <v>Medium</v>
      </c>
      <c r="P614" t="str">
        <f>_xlfn.XLOOKUP(Orders[[#This Row],[Customer ID]],customers!$A$1:$A$1001,customers!$I$1:$I$1001,,0)</f>
        <v>No</v>
      </c>
    </row>
    <row r="615" spans="1:16" x14ac:dyDescent="0.35">
      <c r="A615" s="2" t="s">
        <v>3950</v>
      </c>
      <c r="B615" s="5">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INDEX(products!$A$1:$G$49,MATCH($D615,products!$A$1:$A$49,0),MATCH(orders!I$1,products!$A$1:$G$1,0))</f>
        <v>Rob</v>
      </c>
      <c r="J615" t="str">
        <f>INDEX(products!$A$1:$G$49,MATCH($D615,products!$A$1:$A$49,0),MATCH(orders!J$1,products!$A$1:$G$1,0))</f>
        <v>M</v>
      </c>
      <c r="K615" s="6">
        <f>INDEX(products!$A$1:$G$49,MATCH($D615,products!$A$1:$A$49,0),MATCH(orders!K$1,products!$A$1:$G$1,0))</f>
        <v>0.5</v>
      </c>
      <c r="L615" s="7">
        <f>INDEX(products!$A$1:$G$49,MATCH($D615,products!$A$1:$A$49,0),MATCH(orders!L$1,products!$A$1:$G$1,0))</f>
        <v>5.97</v>
      </c>
      <c r="M615" s="7">
        <f t="shared" si="27"/>
        <v>5.97</v>
      </c>
      <c r="N615" t="str">
        <f t="shared" si="28"/>
        <v>Robusta</v>
      </c>
      <c r="O615" t="str">
        <f t="shared" si="29"/>
        <v>Medium</v>
      </c>
      <c r="P615" t="str">
        <f>_xlfn.XLOOKUP(Orders[[#This Row],[Customer ID]],customers!$A$1:$A$1001,customers!$I$1:$I$1001,,0)</f>
        <v>No</v>
      </c>
    </row>
    <row r="616" spans="1:16" x14ac:dyDescent="0.35">
      <c r="A616" s="2" t="s">
        <v>3955</v>
      </c>
      <c r="B616" s="5">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INDEX(products!$A$1:$G$49,MATCH($D616,products!$A$1:$A$49,0),MATCH(orders!I$1,products!$A$1:$G$1,0))</f>
        <v>Rob</v>
      </c>
      <c r="J616" t="str">
        <f>INDEX(products!$A$1:$G$49,MATCH($D616,products!$A$1:$A$49,0),MATCH(orders!J$1,products!$A$1:$G$1,0))</f>
        <v>M</v>
      </c>
      <c r="K616" s="6">
        <f>INDEX(products!$A$1:$G$49,MATCH($D616,products!$A$1:$A$49,0),MATCH(orders!K$1,products!$A$1:$G$1,0))</f>
        <v>0.5</v>
      </c>
      <c r="L616" s="7">
        <f>INDEX(products!$A$1:$G$49,MATCH($D616,products!$A$1:$A$49,0),MATCH(orders!L$1,products!$A$1:$G$1,0))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5">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INDEX(products!$A$1:$G$49,MATCH($D617,products!$A$1:$A$49,0),MATCH(orders!I$1,products!$A$1:$G$1,0))</f>
        <v>Lib</v>
      </c>
      <c r="J617" t="str">
        <f>INDEX(products!$A$1:$G$49,MATCH($D617,products!$A$1:$A$49,0),MATCH(orders!J$1,products!$A$1:$G$1,0))</f>
        <v>L</v>
      </c>
      <c r="K617" s="6">
        <f>INDEX(products!$A$1:$G$49,MATCH($D617,products!$A$1:$A$49,0),MATCH(orders!K$1,products!$A$1:$G$1,0))</f>
        <v>2.5</v>
      </c>
      <c r="L617" s="7">
        <f>INDEX(products!$A$1:$G$49,MATCH($D617,products!$A$1:$A$49,0),MATCH(orders!L$1,products!$A$1:$G$1,0))</f>
        <v>36.454999999999998</v>
      </c>
      <c r="M617" s="7">
        <f t="shared" si="27"/>
        <v>72.91</v>
      </c>
      <c r="N617" t="str">
        <f t="shared" si="28"/>
        <v>Liberica</v>
      </c>
      <c r="O617" t="str">
        <f t="shared" si="29"/>
        <v>Light</v>
      </c>
      <c r="P617" t="str">
        <f>_xlfn.XLOOKUP(Orders[[#This Row],[Customer ID]],customers!$A$1:$A$1001,customers!$I$1:$I$1001,,0)</f>
        <v>Yes</v>
      </c>
    </row>
    <row r="618" spans="1:16" x14ac:dyDescent="0.35">
      <c r="A618" s="2" t="s">
        <v>3966</v>
      </c>
      <c r="B618" s="5">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INDEX(products!$A$1:$G$49,MATCH($D618,products!$A$1:$A$49,0),MATCH(orders!I$1,products!$A$1:$G$1,0))</f>
        <v>Exc</v>
      </c>
      <c r="J618" t="str">
        <f>INDEX(products!$A$1:$G$49,MATCH($D618,products!$A$1:$A$49,0),MATCH(orders!J$1,products!$A$1:$G$1,0))</f>
        <v>M</v>
      </c>
      <c r="K618" s="6">
        <f>INDEX(products!$A$1:$G$49,MATCH($D618,products!$A$1:$A$49,0),MATCH(orders!K$1,products!$A$1:$G$1,0))</f>
        <v>2.5</v>
      </c>
      <c r="L618" s="7">
        <f>INDEX(products!$A$1:$G$49,MATCH($D618,products!$A$1:$A$49,0),MATCH(orders!L$1,products!$A$1:$G$1,0))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5">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INDEX(products!$A$1:$G$49,MATCH($D619,products!$A$1:$A$49,0),MATCH(orders!I$1,products!$A$1:$G$1,0))</f>
        <v>Lib</v>
      </c>
      <c r="J619" t="str">
        <f>INDEX(products!$A$1:$G$49,MATCH($D619,products!$A$1:$A$49,0),MATCH(orders!J$1,products!$A$1:$G$1,0))</f>
        <v>M</v>
      </c>
      <c r="K619" s="6">
        <f>INDEX(products!$A$1:$G$49,MATCH($D619,products!$A$1:$A$49,0),MATCH(orders!K$1,products!$A$1:$G$1,0))</f>
        <v>2.5</v>
      </c>
      <c r="L619" s="7">
        <f>INDEX(products!$A$1:$G$49,MATCH($D619,products!$A$1:$A$49,0),MATCH(orders!L$1,products!$A$1:$G$1,0))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5">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INDEX(products!$A$1:$G$49,MATCH($D620,products!$A$1:$A$49,0),MATCH(orders!I$1,products!$A$1:$G$1,0))</f>
        <v>Exc</v>
      </c>
      <c r="J620" t="str">
        <f>INDEX(products!$A$1:$G$49,MATCH($D620,products!$A$1:$A$49,0),MATCH(orders!J$1,products!$A$1:$G$1,0))</f>
        <v>D</v>
      </c>
      <c r="K620" s="6">
        <f>INDEX(products!$A$1:$G$49,MATCH($D620,products!$A$1:$A$49,0),MATCH(orders!K$1,products!$A$1:$G$1,0))</f>
        <v>1</v>
      </c>
      <c r="L620" s="7">
        <f>INDEX(products!$A$1:$G$49,MATCH($D620,products!$A$1:$A$49,0),MATCH(orders!L$1,products!$A$1:$G$1,0))</f>
        <v>12.15</v>
      </c>
      <c r="M620" s="7">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5">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INDEX(products!$A$1:$G$49,MATCH($D621,products!$A$1:$A$49,0),MATCH(orders!I$1,products!$A$1:$G$1,0))</f>
        <v>Lib</v>
      </c>
      <c r="J621" t="str">
        <f>INDEX(products!$A$1:$G$49,MATCH($D621,products!$A$1:$A$49,0),MATCH(orders!J$1,products!$A$1:$G$1,0))</f>
        <v>D</v>
      </c>
      <c r="K621" s="6">
        <f>INDEX(products!$A$1:$G$49,MATCH($D621,products!$A$1:$A$49,0),MATCH(orders!K$1,products!$A$1:$G$1,0))</f>
        <v>0.5</v>
      </c>
      <c r="L621" s="7">
        <f>INDEX(products!$A$1:$G$49,MATCH($D621,products!$A$1:$A$49,0),MATCH(orders!L$1,products!$A$1:$G$1,0))</f>
        <v>7.77</v>
      </c>
      <c r="M621" s="7">
        <f t="shared" si="27"/>
        <v>15.54</v>
      </c>
      <c r="N621" t="str">
        <f t="shared" si="28"/>
        <v>Liberica</v>
      </c>
      <c r="O621" t="str">
        <f t="shared" si="29"/>
        <v>Dark</v>
      </c>
      <c r="P621" t="str">
        <f>_xlfn.XLOOKUP(Orders[[#This Row],[Customer ID]],customers!$A$1:$A$1001,customers!$I$1:$I$1001,,0)</f>
        <v>Yes</v>
      </c>
    </row>
    <row r="622" spans="1:16" x14ac:dyDescent="0.35">
      <c r="A622" s="2" t="s">
        <v>3990</v>
      </c>
      <c r="B622" s="5">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INDEX(products!$A$1:$G$49,MATCH($D622,products!$A$1:$A$49,0),MATCH(orders!I$1,products!$A$1:$G$1,0))</f>
        <v>Ara</v>
      </c>
      <c r="J622" t="str">
        <f>INDEX(products!$A$1:$G$49,MATCH($D622,products!$A$1:$A$49,0),MATCH(orders!J$1,products!$A$1:$G$1,0))</f>
        <v>M</v>
      </c>
      <c r="K622" s="6">
        <f>INDEX(products!$A$1:$G$49,MATCH($D622,products!$A$1:$A$49,0),MATCH(orders!K$1,products!$A$1:$G$1,0))</f>
        <v>0.2</v>
      </c>
      <c r="L622" s="7">
        <f>INDEX(products!$A$1:$G$49,MATCH($D622,products!$A$1:$A$49,0),MATCH(orders!L$1,products!$A$1:$G$1,0))</f>
        <v>3.375</v>
      </c>
      <c r="M622" s="7">
        <f t="shared" si="27"/>
        <v>20.25</v>
      </c>
      <c r="N622" t="str">
        <f t="shared" si="28"/>
        <v>Arabica</v>
      </c>
      <c r="O622" t="str">
        <f t="shared" si="29"/>
        <v>Medium</v>
      </c>
      <c r="P622" t="str">
        <f>_xlfn.XLOOKUP(Orders[[#This Row],[Customer ID]],customers!$A$1:$A$1001,customers!$I$1:$I$1001,,0)</f>
        <v>No</v>
      </c>
    </row>
    <row r="623" spans="1:16" x14ac:dyDescent="0.35">
      <c r="A623" s="2" t="s">
        <v>3996</v>
      </c>
      <c r="B623" s="5">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INDEX(products!$A$1:$G$49,MATCH($D623,products!$A$1:$A$49,0),MATCH(orders!I$1,products!$A$1:$G$1,0))</f>
        <v>Ara</v>
      </c>
      <c r="J623" t="str">
        <f>INDEX(products!$A$1:$G$49,MATCH($D623,products!$A$1:$A$49,0),MATCH(orders!J$1,products!$A$1:$G$1,0))</f>
        <v>L</v>
      </c>
      <c r="K623" s="6">
        <f>INDEX(products!$A$1:$G$49,MATCH($D623,products!$A$1:$A$49,0),MATCH(orders!K$1,products!$A$1:$G$1,0))</f>
        <v>1</v>
      </c>
      <c r="L623" s="7">
        <f>INDEX(products!$A$1:$G$49,MATCH($D623,products!$A$1:$A$49,0),MATCH(orders!L$1,products!$A$1:$G$1,0))</f>
        <v>12.95</v>
      </c>
      <c r="M623" s="7">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5">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INDEX(products!$A$1:$G$49,MATCH($D624,products!$A$1:$A$49,0),MATCH(orders!I$1,products!$A$1:$G$1,0))</f>
        <v>Lib</v>
      </c>
      <c r="J624" t="str">
        <f>INDEX(products!$A$1:$G$49,MATCH($D624,products!$A$1:$A$49,0),MATCH(orders!J$1,products!$A$1:$G$1,0))</f>
        <v>M</v>
      </c>
      <c r="K624" s="6">
        <f>INDEX(products!$A$1:$G$49,MATCH($D624,products!$A$1:$A$49,0),MATCH(orders!K$1,products!$A$1:$G$1,0))</f>
        <v>2.5</v>
      </c>
      <c r="L624" s="7">
        <f>INDEX(products!$A$1:$G$49,MATCH($D624,products!$A$1:$A$49,0),MATCH(orders!L$1,products!$A$1:$G$1,0))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5">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INDEX(products!$A$1:$G$49,MATCH($D625,products!$A$1:$A$49,0),MATCH(orders!I$1,products!$A$1:$G$1,0))</f>
        <v>Exc</v>
      </c>
      <c r="J625" t="str">
        <f>INDEX(products!$A$1:$G$49,MATCH($D625,products!$A$1:$A$49,0),MATCH(orders!J$1,products!$A$1:$G$1,0))</f>
        <v>D</v>
      </c>
      <c r="K625" s="6">
        <f>INDEX(products!$A$1:$G$49,MATCH($D625,products!$A$1:$A$49,0),MATCH(orders!K$1,products!$A$1:$G$1,0))</f>
        <v>1</v>
      </c>
      <c r="L625" s="7">
        <f>INDEX(products!$A$1:$G$49,MATCH($D625,products!$A$1:$A$49,0),MATCH(orders!L$1,products!$A$1:$G$1,0))</f>
        <v>12.15</v>
      </c>
      <c r="M625" s="7">
        <f t="shared" si="27"/>
        <v>12.15</v>
      </c>
      <c r="N625" t="str">
        <f t="shared" si="28"/>
        <v>Excelsa</v>
      </c>
      <c r="O625" t="str">
        <f t="shared" si="29"/>
        <v>Dark</v>
      </c>
      <c r="P625" t="str">
        <f>_xlfn.XLOOKUP(Orders[[#This Row],[Customer ID]],customers!$A$1:$A$1001,customers!$I$1:$I$1001,,0)</f>
        <v>No</v>
      </c>
    </row>
    <row r="626" spans="1:16" x14ac:dyDescent="0.35">
      <c r="A626" s="2" t="s">
        <v>4012</v>
      </c>
      <c r="B626" s="5">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INDEX(products!$A$1:$G$49,MATCH($D626,products!$A$1:$A$49,0),MATCH(orders!I$1,products!$A$1:$G$1,0))</f>
        <v>Exc</v>
      </c>
      <c r="J626" t="str">
        <f>INDEX(products!$A$1:$G$49,MATCH($D626,products!$A$1:$A$49,0),MATCH(orders!J$1,products!$A$1:$G$1,0))</f>
        <v>M</v>
      </c>
      <c r="K626" s="6">
        <f>INDEX(products!$A$1:$G$49,MATCH($D626,products!$A$1:$A$49,0),MATCH(orders!K$1,products!$A$1:$G$1,0))</f>
        <v>2.5</v>
      </c>
      <c r="L626" s="7">
        <f>INDEX(products!$A$1:$G$49,MATCH($D626,products!$A$1:$A$49,0),MATCH(orders!L$1,products!$A$1:$G$1,0))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5">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INDEX(products!$A$1:$G$49,MATCH($D627,products!$A$1:$A$49,0),MATCH(orders!I$1,products!$A$1:$G$1,0))</f>
        <v>Rob</v>
      </c>
      <c r="J627" t="str">
        <f>INDEX(products!$A$1:$G$49,MATCH($D627,products!$A$1:$A$49,0),MATCH(orders!J$1,products!$A$1:$G$1,0))</f>
        <v>L</v>
      </c>
      <c r="K627" s="6">
        <f>INDEX(products!$A$1:$G$49,MATCH($D627,products!$A$1:$A$49,0),MATCH(orders!K$1,products!$A$1:$G$1,0))</f>
        <v>0.5</v>
      </c>
      <c r="L627" s="7">
        <f>INDEX(products!$A$1:$G$49,MATCH($D627,products!$A$1:$A$49,0),MATCH(orders!L$1,products!$A$1:$G$1,0))</f>
        <v>7.169999999999999</v>
      </c>
      <c r="M627" s="7">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5">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INDEX(products!$A$1:$G$49,MATCH($D628,products!$A$1:$A$49,0),MATCH(orders!I$1,products!$A$1:$G$1,0))</f>
        <v>Ara</v>
      </c>
      <c r="J628" t="str">
        <f>INDEX(products!$A$1:$G$49,MATCH($D628,products!$A$1:$A$49,0),MATCH(orders!J$1,products!$A$1:$G$1,0))</f>
        <v>M</v>
      </c>
      <c r="K628" s="6">
        <f>INDEX(products!$A$1:$G$49,MATCH($D628,products!$A$1:$A$49,0),MATCH(orders!K$1,products!$A$1:$G$1,0))</f>
        <v>2.5</v>
      </c>
      <c r="L628" s="7">
        <f>INDEX(products!$A$1:$G$49,MATCH($D628,products!$A$1:$A$49,0),MATCH(orders!L$1,products!$A$1:$G$1,0))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5">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INDEX(products!$A$1:$G$49,MATCH($D629,products!$A$1:$A$49,0),MATCH(orders!I$1,products!$A$1:$G$1,0))</f>
        <v>Exc</v>
      </c>
      <c r="J629" t="str">
        <f>INDEX(products!$A$1:$G$49,MATCH($D629,products!$A$1:$A$49,0),MATCH(orders!J$1,products!$A$1:$G$1,0))</f>
        <v>M</v>
      </c>
      <c r="K629" s="6">
        <f>INDEX(products!$A$1:$G$49,MATCH($D629,products!$A$1:$A$49,0),MATCH(orders!K$1,products!$A$1:$G$1,0))</f>
        <v>2.5</v>
      </c>
      <c r="L629" s="7">
        <f>INDEX(products!$A$1:$G$49,MATCH($D629,products!$A$1:$A$49,0),MATCH(orders!L$1,products!$A$1:$G$1,0))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5">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INDEX(products!$A$1:$G$49,MATCH($D630,products!$A$1:$A$49,0),MATCH(orders!I$1,products!$A$1:$G$1,0))</f>
        <v>Exc</v>
      </c>
      <c r="J630" t="str">
        <f>INDEX(products!$A$1:$G$49,MATCH($D630,products!$A$1:$A$49,0),MATCH(orders!J$1,products!$A$1:$G$1,0))</f>
        <v>L</v>
      </c>
      <c r="K630" s="6">
        <f>INDEX(products!$A$1:$G$49,MATCH($D630,products!$A$1:$A$49,0),MATCH(orders!K$1,products!$A$1:$G$1,0))</f>
        <v>0.2</v>
      </c>
      <c r="L630" s="7">
        <f>INDEX(products!$A$1:$G$49,MATCH($D630,products!$A$1:$A$49,0),MATCH(orders!L$1,products!$A$1:$G$1,0))</f>
        <v>4.4550000000000001</v>
      </c>
      <c r="M630" s="7">
        <f t="shared" si="27"/>
        <v>26.73</v>
      </c>
      <c r="N630" t="str">
        <f t="shared" si="28"/>
        <v>Excelsa</v>
      </c>
      <c r="O630" t="str">
        <f t="shared" si="29"/>
        <v>Light</v>
      </c>
      <c r="P630" t="str">
        <f>_xlfn.XLOOKUP(Orders[[#This Row],[Customer ID]],customers!$A$1:$A$1001,customers!$I$1:$I$1001,,0)</f>
        <v>Yes</v>
      </c>
    </row>
    <row r="631" spans="1:16" x14ac:dyDescent="0.35">
      <c r="A631" s="2" t="s">
        <v>4035</v>
      </c>
      <c r="B631" s="5">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INDEX(products!$A$1:$G$49,MATCH($D631,products!$A$1:$A$49,0),MATCH(orders!I$1,products!$A$1:$G$1,0))</f>
        <v>Lib</v>
      </c>
      <c r="J631" t="str">
        <f>INDEX(products!$A$1:$G$49,MATCH($D631,products!$A$1:$A$49,0),MATCH(orders!J$1,products!$A$1:$G$1,0))</f>
        <v>D</v>
      </c>
      <c r="K631" s="6">
        <f>INDEX(products!$A$1:$G$49,MATCH($D631,products!$A$1:$A$49,0),MATCH(orders!K$1,products!$A$1:$G$1,0))</f>
        <v>0.5</v>
      </c>
      <c r="L631" s="7">
        <f>INDEX(products!$A$1:$G$49,MATCH($D631,products!$A$1:$A$49,0),MATCH(orders!L$1,products!$A$1:$G$1,0))</f>
        <v>7.77</v>
      </c>
      <c r="M631" s="7">
        <f t="shared" si="27"/>
        <v>31.08</v>
      </c>
      <c r="N631" t="str">
        <f t="shared" si="28"/>
        <v>Liberica</v>
      </c>
      <c r="O631" t="str">
        <f t="shared" si="29"/>
        <v>Dark</v>
      </c>
      <c r="P631" t="str">
        <f>_xlfn.XLOOKUP(Orders[[#This Row],[Customer ID]],customers!$A$1:$A$1001,customers!$I$1:$I$1001,,0)</f>
        <v>Yes</v>
      </c>
    </row>
    <row r="632" spans="1:16" x14ac:dyDescent="0.35">
      <c r="A632" s="2" t="s">
        <v>4035</v>
      </c>
      <c r="B632" s="5">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INDEX(products!$A$1:$G$49,MATCH($D632,products!$A$1:$A$49,0),MATCH(orders!I$1,products!$A$1:$G$1,0))</f>
        <v>Ara</v>
      </c>
      <c r="J632" t="str">
        <f>INDEX(products!$A$1:$G$49,MATCH($D632,products!$A$1:$A$49,0),MATCH(orders!J$1,products!$A$1:$G$1,0))</f>
        <v>D</v>
      </c>
      <c r="K632" s="6">
        <f>INDEX(products!$A$1:$G$49,MATCH($D632,products!$A$1:$A$49,0),MATCH(orders!K$1,products!$A$1:$G$1,0))</f>
        <v>0.2</v>
      </c>
      <c r="L632" s="7">
        <f>INDEX(products!$A$1:$G$49,MATCH($D632,products!$A$1:$A$49,0),MATCH(orders!L$1,products!$A$1:$G$1,0))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5">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INDEX(products!$A$1:$G$49,MATCH($D633,products!$A$1:$A$49,0),MATCH(orders!I$1,products!$A$1:$G$1,0))</f>
        <v>Rob</v>
      </c>
      <c r="J633" t="str">
        <f>INDEX(products!$A$1:$G$49,MATCH($D633,products!$A$1:$A$49,0),MATCH(orders!J$1,products!$A$1:$G$1,0))</f>
        <v>D</v>
      </c>
      <c r="K633" s="6">
        <f>INDEX(products!$A$1:$G$49,MATCH($D633,products!$A$1:$A$49,0),MATCH(orders!K$1,products!$A$1:$G$1,0))</f>
        <v>2.5</v>
      </c>
      <c r="L633" s="7">
        <f>INDEX(products!$A$1:$G$49,MATCH($D633,products!$A$1:$A$49,0),MATCH(orders!L$1,products!$A$1:$G$1,0))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5">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INDEX(products!$A$1:$G$49,MATCH($D634,products!$A$1:$A$49,0),MATCH(orders!I$1,products!$A$1:$G$1,0))</f>
        <v>Exc</v>
      </c>
      <c r="J634" t="str">
        <f>INDEX(products!$A$1:$G$49,MATCH($D634,products!$A$1:$A$49,0),MATCH(orders!J$1,products!$A$1:$G$1,0))</f>
        <v>L</v>
      </c>
      <c r="K634" s="6">
        <f>INDEX(products!$A$1:$G$49,MATCH($D634,products!$A$1:$A$49,0),MATCH(orders!K$1,products!$A$1:$G$1,0))</f>
        <v>0.5</v>
      </c>
      <c r="L634" s="7">
        <f>INDEX(products!$A$1:$G$49,MATCH($D634,products!$A$1:$A$49,0),MATCH(orders!L$1,products!$A$1:$G$1,0))</f>
        <v>8.91</v>
      </c>
      <c r="M634" s="7">
        <f t="shared" si="27"/>
        <v>35.64</v>
      </c>
      <c r="N634" t="str">
        <f t="shared" si="28"/>
        <v>Excelsa</v>
      </c>
      <c r="O634" t="str">
        <f t="shared" si="29"/>
        <v>Light</v>
      </c>
      <c r="P634" t="str">
        <f>_xlfn.XLOOKUP(Orders[[#This Row],[Customer ID]],customers!$A$1:$A$1001,customers!$I$1:$I$1001,,0)</f>
        <v>No</v>
      </c>
    </row>
    <row r="635" spans="1:16" x14ac:dyDescent="0.35">
      <c r="A635" s="2" t="s">
        <v>4062</v>
      </c>
      <c r="B635" s="5">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INDEX(products!$A$1:$G$49,MATCH($D635,products!$A$1:$A$49,0),MATCH(orders!I$1,products!$A$1:$G$1,0))</f>
        <v>Rob</v>
      </c>
      <c r="J635" t="str">
        <f>INDEX(products!$A$1:$G$49,MATCH($D635,products!$A$1:$A$49,0),MATCH(orders!J$1,products!$A$1:$G$1,0))</f>
        <v>L</v>
      </c>
      <c r="K635" s="6">
        <f>INDEX(products!$A$1:$G$49,MATCH($D635,products!$A$1:$A$49,0),MATCH(orders!K$1,products!$A$1:$G$1,0))</f>
        <v>1</v>
      </c>
      <c r="L635" s="7">
        <f>INDEX(products!$A$1:$G$49,MATCH($D635,products!$A$1:$A$49,0),MATCH(orders!L$1,products!$A$1:$G$1,0))</f>
        <v>11.95</v>
      </c>
      <c r="M635" s="7">
        <f t="shared" si="27"/>
        <v>47.8</v>
      </c>
      <c r="N635" t="str">
        <f t="shared" si="28"/>
        <v>Robusta</v>
      </c>
      <c r="O635" t="str">
        <f t="shared" si="29"/>
        <v>Light</v>
      </c>
      <c r="P635" t="str">
        <f>_xlfn.XLOOKUP(Orders[[#This Row],[Customer ID]],customers!$A$1:$A$1001,customers!$I$1:$I$1001,,0)</f>
        <v>No</v>
      </c>
    </row>
    <row r="636" spans="1:16" x14ac:dyDescent="0.35">
      <c r="A636" s="2" t="s">
        <v>4068</v>
      </c>
      <c r="B636" s="5">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INDEX(products!$A$1:$G$49,MATCH($D636,products!$A$1:$A$49,0),MATCH(orders!I$1,products!$A$1:$G$1,0))</f>
        <v>Lib</v>
      </c>
      <c r="J636" t="str">
        <f>INDEX(products!$A$1:$G$49,MATCH($D636,products!$A$1:$A$49,0),MATCH(orders!J$1,products!$A$1:$G$1,0))</f>
        <v>M</v>
      </c>
      <c r="K636" s="6">
        <f>INDEX(products!$A$1:$G$49,MATCH($D636,products!$A$1:$A$49,0),MATCH(orders!K$1,products!$A$1:$G$1,0))</f>
        <v>1</v>
      </c>
      <c r="L636" s="7">
        <f>INDEX(products!$A$1:$G$49,MATCH($D636,products!$A$1:$A$49,0),MATCH(orders!L$1,products!$A$1:$G$1,0))</f>
        <v>14.55</v>
      </c>
      <c r="M636" s="7">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5">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INDEX(products!$A$1:$G$49,MATCH($D637,products!$A$1:$A$49,0),MATCH(orders!I$1,products!$A$1:$G$1,0))</f>
        <v>Exc</v>
      </c>
      <c r="J637" t="str">
        <f>INDEX(products!$A$1:$G$49,MATCH($D637,products!$A$1:$A$49,0),MATCH(orders!J$1,products!$A$1:$G$1,0))</f>
        <v>L</v>
      </c>
      <c r="K637" s="6">
        <f>INDEX(products!$A$1:$G$49,MATCH($D637,products!$A$1:$A$49,0),MATCH(orders!K$1,products!$A$1:$G$1,0))</f>
        <v>0.5</v>
      </c>
      <c r="L637" s="7">
        <f>INDEX(products!$A$1:$G$49,MATCH($D637,products!$A$1:$A$49,0),MATCH(orders!L$1,products!$A$1:$G$1,0))</f>
        <v>8.91</v>
      </c>
      <c r="M637" s="7">
        <f t="shared" si="27"/>
        <v>35.64</v>
      </c>
      <c r="N637" t="str">
        <f t="shared" si="28"/>
        <v>Excelsa</v>
      </c>
      <c r="O637" t="str">
        <f t="shared" si="29"/>
        <v>Light</v>
      </c>
      <c r="P637" t="str">
        <f>_xlfn.XLOOKUP(Orders[[#This Row],[Customer ID]],customers!$A$1:$A$1001,customers!$I$1:$I$1001,,0)</f>
        <v>Yes</v>
      </c>
    </row>
    <row r="638" spans="1:16" x14ac:dyDescent="0.35">
      <c r="A638" s="2" t="s">
        <v>4080</v>
      </c>
      <c r="B638" s="5">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INDEX(products!$A$1:$G$49,MATCH($D638,products!$A$1:$A$49,0),MATCH(orders!I$1,products!$A$1:$G$1,0))</f>
        <v>Lib</v>
      </c>
      <c r="J638" t="str">
        <f>INDEX(products!$A$1:$G$49,MATCH($D638,products!$A$1:$A$49,0),MATCH(orders!J$1,products!$A$1:$G$1,0))</f>
        <v>L</v>
      </c>
      <c r="K638" s="6">
        <f>INDEX(products!$A$1:$G$49,MATCH($D638,products!$A$1:$A$49,0),MATCH(orders!K$1,products!$A$1:$G$1,0))</f>
        <v>1</v>
      </c>
      <c r="L638" s="7">
        <f>INDEX(products!$A$1:$G$49,MATCH($D638,products!$A$1:$A$49,0),MATCH(orders!L$1,products!$A$1:$G$1,0))</f>
        <v>15.85</v>
      </c>
      <c r="M638" s="7">
        <f t="shared" si="27"/>
        <v>95.1</v>
      </c>
      <c r="N638" t="str">
        <f t="shared" si="28"/>
        <v>Liberica</v>
      </c>
      <c r="O638" t="str">
        <f t="shared" si="29"/>
        <v>Light</v>
      </c>
      <c r="P638" t="str">
        <f>_xlfn.XLOOKUP(Orders[[#This Row],[Customer ID]],customers!$A$1:$A$1001,customers!$I$1:$I$1001,,0)</f>
        <v>Yes</v>
      </c>
    </row>
    <row r="639" spans="1:16" x14ac:dyDescent="0.35">
      <c r="A639" s="2" t="s">
        <v>4086</v>
      </c>
      <c r="B639" s="5">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INDEX(products!$A$1:$G$49,MATCH($D639,products!$A$1:$A$49,0),MATCH(orders!I$1,products!$A$1:$G$1,0))</f>
        <v>Exc</v>
      </c>
      <c r="J639" t="str">
        <f>INDEX(products!$A$1:$G$49,MATCH($D639,products!$A$1:$A$49,0),MATCH(orders!J$1,products!$A$1:$G$1,0))</f>
        <v>M</v>
      </c>
      <c r="K639" s="6">
        <f>INDEX(products!$A$1:$G$49,MATCH($D639,products!$A$1:$A$49,0),MATCH(orders!K$1,products!$A$1:$G$1,0))</f>
        <v>2.5</v>
      </c>
      <c r="L639" s="7">
        <f>INDEX(products!$A$1:$G$49,MATCH($D639,products!$A$1:$A$49,0),MATCH(orders!L$1,products!$A$1:$G$1,0))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5">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INDEX(products!$A$1:$G$49,MATCH($D640,products!$A$1:$A$49,0),MATCH(orders!I$1,products!$A$1:$G$1,0))</f>
        <v>Ara</v>
      </c>
      <c r="J640" t="str">
        <f>INDEX(products!$A$1:$G$49,MATCH($D640,products!$A$1:$A$49,0),MATCH(orders!J$1,products!$A$1:$G$1,0))</f>
        <v>M</v>
      </c>
      <c r="K640" s="6">
        <f>INDEX(products!$A$1:$G$49,MATCH($D640,products!$A$1:$A$49,0),MATCH(orders!K$1,products!$A$1:$G$1,0))</f>
        <v>2.5</v>
      </c>
      <c r="L640" s="7">
        <f>INDEX(products!$A$1:$G$49,MATCH($D640,products!$A$1:$A$49,0),MATCH(orders!L$1,products!$A$1:$G$1,0))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5">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INDEX(products!$A$1:$G$49,MATCH($D641,products!$A$1:$A$49,0),MATCH(orders!I$1,products!$A$1:$G$1,0))</f>
        <v>Lib</v>
      </c>
      <c r="J641" t="str">
        <f>INDEX(products!$A$1:$G$49,MATCH($D641,products!$A$1:$A$49,0),MATCH(orders!J$1,products!$A$1:$G$1,0))</f>
        <v>D</v>
      </c>
      <c r="K641" s="6">
        <f>INDEX(products!$A$1:$G$49,MATCH($D641,products!$A$1:$A$49,0),MATCH(orders!K$1,products!$A$1:$G$1,0))</f>
        <v>0.2</v>
      </c>
      <c r="L641" s="7">
        <f>INDEX(products!$A$1:$G$49,MATCH($D641,products!$A$1:$A$49,0),MATCH(orders!L$1,products!$A$1:$G$1,0))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5">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INDEX(products!$A$1:$G$49,MATCH($D642,products!$A$1:$A$49,0),MATCH(orders!I$1,products!$A$1:$G$1,0))</f>
        <v>Rob</v>
      </c>
      <c r="J642" t="str">
        <f>INDEX(products!$A$1:$G$49,MATCH($D642,products!$A$1:$A$49,0),MATCH(orders!J$1,products!$A$1:$G$1,0))</f>
        <v>L</v>
      </c>
      <c r="K642" s="6">
        <f>INDEX(products!$A$1:$G$49,MATCH($D642,products!$A$1:$A$49,0),MATCH(orders!K$1,products!$A$1:$G$1,0))</f>
        <v>2.5</v>
      </c>
      <c r="L642" s="7">
        <f>INDEX(products!$A$1:$G$49,MATCH($D642,products!$A$1:$A$49,0),MATCH(orders!L$1,products!$A$1:$G$1,0))</f>
        <v>27.484999999999996</v>
      </c>
      <c r="M642" s="7">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5">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INDEX(products!$A$1:$G$49,MATCH($D643,products!$A$1:$A$49,0),MATCH(orders!I$1,products!$A$1:$G$1,0))</f>
        <v>Rob</v>
      </c>
      <c r="J643" t="str">
        <f>INDEX(products!$A$1:$G$49,MATCH($D643,products!$A$1:$A$49,0),MATCH(orders!J$1,products!$A$1:$G$1,0))</f>
        <v>L</v>
      </c>
      <c r="K643" s="6">
        <f>INDEX(products!$A$1:$G$49,MATCH($D643,products!$A$1:$A$49,0),MATCH(orders!K$1,products!$A$1:$G$1,0))</f>
        <v>1</v>
      </c>
      <c r="L643" s="7">
        <f>INDEX(products!$A$1:$G$49,MATCH($D643,products!$A$1:$A$49,0),MATCH(orders!L$1,products!$A$1:$G$1,0))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5">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INDEX(products!$A$1:$G$49,MATCH($D644,products!$A$1:$A$49,0),MATCH(orders!I$1,products!$A$1:$G$1,0))</f>
        <v>Exc</v>
      </c>
      <c r="J644" t="str">
        <f>INDEX(products!$A$1:$G$49,MATCH($D644,products!$A$1:$A$49,0),MATCH(orders!J$1,products!$A$1:$G$1,0))</f>
        <v>M</v>
      </c>
      <c r="K644" s="6">
        <f>INDEX(products!$A$1:$G$49,MATCH($D644,products!$A$1:$A$49,0),MATCH(orders!K$1,products!$A$1:$G$1,0))</f>
        <v>0.2</v>
      </c>
      <c r="L644" s="7">
        <f>INDEX(products!$A$1:$G$49,MATCH($D644,products!$A$1:$A$49,0),MATCH(orders!L$1,products!$A$1:$G$1,0))</f>
        <v>4.125</v>
      </c>
      <c r="M644" s="7">
        <f t="shared" si="30"/>
        <v>8.25</v>
      </c>
      <c r="N644" t="str">
        <f t="shared" si="31"/>
        <v>Excelsa</v>
      </c>
      <c r="O644" t="str">
        <f t="shared" si="32"/>
        <v>Medium</v>
      </c>
      <c r="P644" t="str">
        <f>_xlfn.XLOOKUP(Orders[[#This Row],[Customer ID]],customers!$A$1:$A$1001,customers!$I$1:$I$1001,,0)</f>
        <v>Yes</v>
      </c>
    </row>
    <row r="645" spans="1:16" x14ac:dyDescent="0.35">
      <c r="A645" s="2" t="s">
        <v>4123</v>
      </c>
      <c r="B645" s="5">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INDEX(products!$A$1:$G$49,MATCH($D645,products!$A$1:$A$49,0),MATCH(orders!I$1,products!$A$1:$G$1,0))</f>
        <v>Exc</v>
      </c>
      <c r="J645" t="str">
        <f>INDEX(products!$A$1:$G$49,MATCH($D645,products!$A$1:$A$49,0),MATCH(orders!J$1,products!$A$1:$G$1,0))</f>
        <v>L</v>
      </c>
      <c r="K645" s="6">
        <f>INDEX(products!$A$1:$G$49,MATCH($D645,products!$A$1:$A$49,0),MATCH(orders!K$1,products!$A$1:$G$1,0))</f>
        <v>2.5</v>
      </c>
      <c r="L645" s="7">
        <f>INDEX(products!$A$1:$G$49,MATCH($D645,products!$A$1:$A$49,0),MATCH(orders!L$1,products!$A$1:$G$1,0))</f>
        <v>34.154999999999994</v>
      </c>
      <c r="M645" s="7">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5">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INDEX(products!$A$1:$G$49,MATCH($D646,products!$A$1:$A$49,0),MATCH(orders!I$1,products!$A$1:$G$1,0))</f>
        <v>Rob</v>
      </c>
      <c r="J646" t="str">
        <f>INDEX(products!$A$1:$G$49,MATCH($D646,products!$A$1:$A$49,0),MATCH(orders!J$1,products!$A$1:$G$1,0))</f>
        <v>D</v>
      </c>
      <c r="K646" s="6">
        <f>INDEX(products!$A$1:$G$49,MATCH($D646,products!$A$1:$A$49,0),MATCH(orders!K$1,products!$A$1:$G$1,0))</f>
        <v>2.5</v>
      </c>
      <c r="L646" s="7">
        <f>INDEX(products!$A$1:$G$49,MATCH($D646,products!$A$1:$A$49,0),MATCH(orders!L$1,products!$A$1:$G$1,0))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5">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INDEX(products!$A$1:$G$49,MATCH($D647,products!$A$1:$A$49,0),MATCH(orders!I$1,products!$A$1:$G$1,0))</f>
        <v>Ara</v>
      </c>
      <c r="J647" t="str">
        <f>INDEX(products!$A$1:$G$49,MATCH($D647,products!$A$1:$A$49,0),MATCH(orders!J$1,products!$A$1:$G$1,0))</f>
        <v>D</v>
      </c>
      <c r="K647" s="6">
        <f>INDEX(products!$A$1:$G$49,MATCH($D647,products!$A$1:$A$49,0),MATCH(orders!K$1,products!$A$1:$G$1,0))</f>
        <v>2.5</v>
      </c>
      <c r="L647" s="7">
        <f>INDEX(products!$A$1:$G$49,MATCH($D647,products!$A$1:$A$49,0),MATCH(orders!L$1,products!$A$1:$G$1,0))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5">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INDEX(products!$A$1:$G$49,MATCH($D648,products!$A$1:$A$49,0),MATCH(orders!I$1,products!$A$1:$G$1,0))</f>
        <v>Ara</v>
      </c>
      <c r="J648" t="str">
        <f>INDEX(products!$A$1:$G$49,MATCH($D648,products!$A$1:$A$49,0),MATCH(orders!J$1,products!$A$1:$G$1,0))</f>
        <v>D</v>
      </c>
      <c r="K648" s="6">
        <f>INDEX(products!$A$1:$G$49,MATCH($D648,products!$A$1:$A$49,0),MATCH(orders!K$1,products!$A$1:$G$1,0))</f>
        <v>1</v>
      </c>
      <c r="L648" s="7">
        <f>INDEX(products!$A$1:$G$49,MATCH($D648,products!$A$1:$A$49,0),MATCH(orders!L$1,products!$A$1:$G$1,0))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5">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INDEX(products!$A$1:$G$49,MATCH($D649,products!$A$1:$A$49,0),MATCH(orders!I$1,products!$A$1:$G$1,0))</f>
        <v>Lib</v>
      </c>
      <c r="J649" t="str">
        <f>INDEX(products!$A$1:$G$49,MATCH($D649,products!$A$1:$A$49,0),MATCH(orders!J$1,products!$A$1:$G$1,0))</f>
        <v>L</v>
      </c>
      <c r="K649" s="6">
        <f>INDEX(products!$A$1:$G$49,MATCH($D649,products!$A$1:$A$49,0),MATCH(orders!K$1,products!$A$1:$G$1,0))</f>
        <v>0.5</v>
      </c>
      <c r="L649" s="7">
        <f>INDEX(products!$A$1:$G$49,MATCH($D649,products!$A$1:$A$49,0),MATCH(orders!L$1,products!$A$1:$G$1,0))</f>
        <v>9.51</v>
      </c>
      <c r="M649" s="7">
        <f t="shared" si="30"/>
        <v>28.53</v>
      </c>
      <c r="N649" t="str">
        <f t="shared" si="31"/>
        <v>Liberica</v>
      </c>
      <c r="O649" t="str">
        <f t="shared" si="32"/>
        <v>Light</v>
      </c>
      <c r="P649" t="str">
        <f>_xlfn.XLOOKUP(Orders[[#This Row],[Customer ID]],customers!$A$1:$A$1001,customers!$I$1:$I$1001,,0)</f>
        <v>Yes</v>
      </c>
    </row>
    <row r="650" spans="1:16" x14ac:dyDescent="0.35">
      <c r="A650" s="2" t="s">
        <v>4151</v>
      </c>
      <c r="B650" s="5">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INDEX(products!$A$1:$G$49,MATCH($D650,products!$A$1:$A$49,0),MATCH(orders!I$1,products!$A$1:$G$1,0))</f>
        <v>Rob</v>
      </c>
      <c r="J650" t="str">
        <f>INDEX(products!$A$1:$G$49,MATCH($D650,products!$A$1:$A$49,0),MATCH(orders!J$1,products!$A$1:$G$1,0))</f>
        <v>D</v>
      </c>
      <c r="K650" s="6">
        <f>INDEX(products!$A$1:$G$49,MATCH($D650,products!$A$1:$A$49,0),MATCH(orders!K$1,products!$A$1:$G$1,0))</f>
        <v>0.2</v>
      </c>
      <c r="L650" s="7">
        <f>INDEX(products!$A$1:$G$49,MATCH($D650,products!$A$1:$A$49,0),MATCH(orders!L$1,products!$A$1:$G$1,0))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35">
      <c r="A651" s="2" t="s">
        <v>4157</v>
      </c>
      <c r="B651" s="5">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INDEX(products!$A$1:$G$49,MATCH($D651,products!$A$1:$A$49,0),MATCH(orders!I$1,products!$A$1:$G$1,0))</f>
        <v>Lib</v>
      </c>
      <c r="J651" t="str">
        <f>INDEX(products!$A$1:$G$49,MATCH($D651,products!$A$1:$A$49,0),MATCH(orders!J$1,products!$A$1:$G$1,0))</f>
        <v>L</v>
      </c>
      <c r="K651" s="6">
        <f>INDEX(products!$A$1:$G$49,MATCH($D651,products!$A$1:$A$49,0),MATCH(orders!K$1,products!$A$1:$G$1,0))</f>
        <v>1</v>
      </c>
      <c r="L651" s="7">
        <f>INDEX(products!$A$1:$G$49,MATCH($D651,products!$A$1:$A$49,0),MATCH(orders!L$1,products!$A$1:$G$1,0))</f>
        <v>15.85</v>
      </c>
      <c r="M651" s="7">
        <f t="shared" si="30"/>
        <v>95.1</v>
      </c>
      <c r="N651" t="str">
        <f t="shared" si="31"/>
        <v>Liberica</v>
      </c>
      <c r="O651" t="str">
        <f t="shared" si="32"/>
        <v>Light</v>
      </c>
      <c r="P651" t="str">
        <f>_xlfn.XLOOKUP(Orders[[#This Row],[Customer ID]],customers!$A$1:$A$1001,customers!$I$1:$I$1001,,0)</f>
        <v>No</v>
      </c>
    </row>
    <row r="652" spans="1:16" x14ac:dyDescent="0.35">
      <c r="A652" s="2" t="s">
        <v>4163</v>
      </c>
      <c r="B652" s="5">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INDEX(products!$A$1:$G$49,MATCH($D652,products!$A$1:$A$49,0),MATCH(orders!I$1,products!$A$1:$G$1,0))</f>
        <v>Rob</v>
      </c>
      <c r="J652" t="str">
        <f>INDEX(products!$A$1:$G$49,MATCH($D652,products!$A$1:$A$49,0),MATCH(orders!J$1,products!$A$1:$G$1,0))</f>
        <v>D</v>
      </c>
      <c r="K652" s="6">
        <f>INDEX(products!$A$1:$G$49,MATCH($D652,products!$A$1:$A$49,0),MATCH(orders!K$1,products!$A$1:$G$1,0))</f>
        <v>0.5</v>
      </c>
      <c r="L652" s="7">
        <f>INDEX(products!$A$1:$G$49,MATCH($D652,products!$A$1:$A$49,0),MATCH(orders!L$1,products!$A$1:$G$1,0))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5">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INDEX(products!$A$1:$G$49,MATCH($D653,products!$A$1:$A$49,0),MATCH(orders!I$1,products!$A$1:$G$1,0))</f>
        <v>Rob</v>
      </c>
      <c r="J653" t="str">
        <f>INDEX(products!$A$1:$G$49,MATCH($D653,products!$A$1:$A$49,0),MATCH(orders!J$1,products!$A$1:$G$1,0))</f>
        <v>L</v>
      </c>
      <c r="K653" s="6">
        <f>INDEX(products!$A$1:$G$49,MATCH($D653,products!$A$1:$A$49,0),MATCH(orders!K$1,products!$A$1:$G$1,0))</f>
        <v>1</v>
      </c>
      <c r="L653" s="7">
        <f>INDEX(products!$A$1:$G$49,MATCH($D653,products!$A$1:$A$49,0),MATCH(orders!L$1,products!$A$1:$G$1,0))</f>
        <v>11.95</v>
      </c>
      <c r="M653" s="7">
        <f t="shared" si="30"/>
        <v>47.8</v>
      </c>
      <c r="N653" t="str">
        <f t="shared" si="31"/>
        <v>Robusta</v>
      </c>
      <c r="O653" t="str">
        <f t="shared" si="32"/>
        <v>Light</v>
      </c>
      <c r="P653" t="str">
        <f>_xlfn.XLOOKUP(Orders[[#This Row],[Customer ID]],customers!$A$1:$A$1001,customers!$I$1:$I$1001,,0)</f>
        <v>No</v>
      </c>
    </row>
    <row r="654" spans="1:16" x14ac:dyDescent="0.35">
      <c r="A654" s="2" t="s">
        <v>4174</v>
      </c>
      <c r="B654" s="5">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INDEX(products!$A$1:$G$49,MATCH($D654,products!$A$1:$A$49,0),MATCH(orders!I$1,products!$A$1:$G$1,0))</f>
        <v>Lib</v>
      </c>
      <c r="J654" t="str">
        <f>INDEX(products!$A$1:$G$49,MATCH($D654,products!$A$1:$A$49,0),MATCH(orders!J$1,products!$A$1:$G$1,0))</f>
        <v>L</v>
      </c>
      <c r="K654" s="6">
        <f>INDEX(products!$A$1:$G$49,MATCH($D654,products!$A$1:$A$49,0),MATCH(orders!K$1,products!$A$1:$G$1,0))</f>
        <v>1</v>
      </c>
      <c r="L654" s="7">
        <f>INDEX(products!$A$1:$G$49,MATCH($D654,products!$A$1:$A$49,0),MATCH(orders!L$1,products!$A$1:$G$1,0))</f>
        <v>15.85</v>
      </c>
      <c r="M654" s="7">
        <f t="shared" si="30"/>
        <v>63.4</v>
      </c>
      <c r="N654" t="str">
        <f t="shared" si="31"/>
        <v>Liberica</v>
      </c>
      <c r="O654" t="str">
        <f t="shared" si="32"/>
        <v>Light</v>
      </c>
      <c r="P654" t="str">
        <f>_xlfn.XLOOKUP(Orders[[#This Row],[Customer ID]],customers!$A$1:$A$1001,customers!$I$1:$I$1001,,0)</f>
        <v>No</v>
      </c>
    </row>
    <row r="655" spans="1:16" x14ac:dyDescent="0.35">
      <c r="A655" s="2" t="s">
        <v>4179</v>
      </c>
      <c r="B655" s="5">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INDEX(products!$A$1:$G$49,MATCH($D655,products!$A$1:$A$49,0),MATCH(orders!I$1,products!$A$1:$G$1,0))</f>
        <v>Ara</v>
      </c>
      <c r="J655" t="str">
        <f>INDEX(products!$A$1:$G$49,MATCH($D655,products!$A$1:$A$49,0),MATCH(orders!J$1,products!$A$1:$G$1,0))</f>
        <v>M</v>
      </c>
      <c r="K655" s="6">
        <f>INDEX(products!$A$1:$G$49,MATCH($D655,products!$A$1:$A$49,0),MATCH(orders!K$1,products!$A$1:$G$1,0))</f>
        <v>2.5</v>
      </c>
      <c r="L655" s="7">
        <f>INDEX(products!$A$1:$G$49,MATCH($D655,products!$A$1:$A$49,0),MATCH(orders!L$1,products!$A$1:$G$1,0))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5">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INDEX(products!$A$1:$G$49,MATCH($D656,products!$A$1:$A$49,0),MATCH(orders!I$1,products!$A$1:$G$1,0))</f>
        <v>Ara</v>
      </c>
      <c r="J656" t="str">
        <f>INDEX(products!$A$1:$G$49,MATCH($D656,products!$A$1:$A$49,0),MATCH(orders!J$1,products!$A$1:$G$1,0))</f>
        <v>D</v>
      </c>
      <c r="K656" s="6">
        <f>INDEX(products!$A$1:$G$49,MATCH($D656,products!$A$1:$A$49,0),MATCH(orders!K$1,products!$A$1:$G$1,0))</f>
        <v>2.5</v>
      </c>
      <c r="L656" s="7">
        <f>INDEX(products!$A$1:$G$49,MATCH($D656,products!$A$1:$A$49,0),MATCH(orders!L$1,products!$A$1:$G$1,0))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5">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INDEX(products!$A$1:$G$49,MATCH($D657,products!$A$1:$A$49,0),MATCH(orders!I$1,products!$A$1:$G$1,0))</f>
        <v>Rob</v>
      </c>
      <c r="J657" t="str">
        <f>INDEX(products!$A$1:$G$49,MATCH($D657,products!$A$1:$A$49,0),MATCH(orders!J$1,products!$A$1:$G$1,0))</f>
        <v>M</v>
      </c>
      <c r="K657" s="6">
        <f>INDEX(products!$A$1:$G$49,MATCH($D657,products!$A$1:$A$49,0),MATCH(orders!K$1,products!$A$1:$G$1,0))</f>
        <v>2.5</v>
      </c>
      <c r="L657" s="7">
        <f>INDEX(products!$A$1:$G$49,MATCH($D657,products!$A$1:$A$49,0),MATCH(orders!L$1,products!$A$1:$G$1,0))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5">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INDEX(products!$A$1:$G$49,MATCH($D658,products!$A$1:$A$49,0),MATCH(orders!I$1,products!$A$1:$G$1,0))</f>
        <v>Lib</v>
      </c>
      <c r="J658" t="str">
        <f>INDEX(products!$A$1:$G$49,MATCH($D658,products!$A$1:$A$49,0),MATCH(orders!J$1,products!$A$1:$G$1,0))</f>
        <v>D</v>
      </c>
      <c r="K658" s="6">
        <f>INDEX(products!$A$1:$G$49,MATCH($D658,products!$A$1:$A$49,0),MATCH(orders!K$1,products!$A$1:$G$1,0))</f>
        <v>1</v>
      </c>
      <c r="L658" s="7">
        <f>INDEX(products!$A$1:$G$49,MATCH($D658,products!$A$1:$A$49,0),MATCH(orders!L$1,products!$A$1:$G$1,0))</f>
        <v>12.95</v>
      </c>
      <c r="M658" s="7">
        <f t="shared" si="30"/>
        <v>51.8</v>
      </c>
      <c r="N658" t="str">
        <f t="shared" si="31"/>
        <v>Liberica</v>
      </c>
      <c r="O658" t="str">
        <f t="shared" si="32"/>
        <v>Dark</v>
      </c>
      <c r="P658" t="str">
        <f>_xlfn.XLOOKUP(Orders[[#This Row],[Customer ID]],customers!$A$1:$A$1001,customers!$I$1:$I$1001,,0)</f>
        <v>No</v>
      </c>
    </row>
    <row r="659" spans="1:16" x14ac:dyDescent="0.35">
      <c r="A659" s="2" t="s">
        <v>4201</v>
      </c>
      <c r="B659" s="5">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INDEX(products!$A$1:$G$49,MATCH($D659,products!$A$1:$A$49,0),MATCH(orders!I$1,products!$A$1:$G$1,0))</f>
        <v>Ara</v>
      </c>
      <c r="J659" t="str">
        <f>INDEX(products!$A$1:$G$49,MATCH($D659,products!$A$1:$A$49,0),MATCH(orders!J$1,products!$A$1:$G$1,0))</f>
        <v>M</v>
      </c>
      <c r="K659" s="6">
        <f>INDEX(products!$A$1:$G$49,MATCH($D659,products!$A$1:$A$49,0),MATCH(orders!K$1,products!$A$1:$G$1,0))</f>
        <v>0.5</v>
      </c>
      <c r="L659" s="7">
        <f>INDEX(products!$A$1:$G$49,MATCH($D659,products!$A$1:$A$49,0),MATCH(orders!L$1,products!$A$1:$G$1,0))</f>
        <v>6.75</v>
      </c>
      <c r="M659" s="7">
        <f t="shared" si="30"/>
        <v>13.5</v>
      </c>
      <c r="N659" t="str">
        <f t="shared" si="31"/>
        <v>Arabica</v>
      </c>
      <c r="O659" t="str">
        <f t="shared" si="32"/>
        <v>Medium</v>
      </c>
      <c r="P659" t="str">
        <f>_xlfn.XLOOKUP(Orders[[#This Row],[Customer ID]],customers!$A$1:$A$1001,customers!$I$1:$I$1001,,0)</f>
        <v>Yes</v>
      </c>
    </row>
    <row r="660" spans="1:16" x14ac:dyDescent="0.35">
      <c r="A660" s="2" t="s">
        <v>4207</v>
      </c>
      <c r="B660" s="5">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INDEX(products!$A$1:$G$49,MATCH($D660,products!$A$1:$A$49,0),MATCH(orders!I$1,products!$A$1:$G$1,0))</f>
        <v>Exc</v>
      </c>
      <c r="J660" t="str">
        <f>INDEX(products!$A$1:$G$49,MATCH($D660,products!$A$1:$A$49,0),MATCH(orders!J$1,products!$A$1:$G$1,0))</f>
        <v>M</v>
      </c>
      <c r="K660" s="6">
        <f>INDEX(products!$A$1:$G$49,MATCH($D660,products!$A$1:$A$49,0),MATCH(orders!K$1,products!$A$1:$G$1,0))</f>
        <v>0.5</v>
      </c>
      <c r="L660" s="7">
        <f>INDEX(products!$A$1:$G$49,MATCH($D660,products!$A$1:$A$49,0),MATCH(orders!L$1,products!$A$1:$G$1,0))</f>
        <v>8.25</v>
      </c>
      <c r="M660" s="7">
        <f t="shared" si="30"/>
        <v>24.75</v>
      </c>
      <c r="N660" t="str">
        <f t="shared" si="31"/>
        <v>Excelsa</v>
      </c>
      <c r="O660" t="str">
        <f t="shared" si="32"/>
        <v>Medium</v>
      </c>
      <c r="P660" t="str">
        <f>_xlfn.XLOOKUP(Orders[[#This Row],[Customer ID]],customers!$A$1:$A$1001,customers!$I$1:$I$1001,,0)</f>
        <v>Yes</v>
      </c>
    </row>
    <row r="661" spans="1:16" x14ac:dyDescent="0.35">
      <c r="A661" s="2" t="s">
        <v>4211</v>
      </c>
      <c r="B661" s="5">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INDEX(products!$A$1:$G$49,MATCH($D661,products!$A$1:$A$49,0),MATCH(orders!I$1,products!$A$1:$G$1,0))</f>
        <v>Ara</v>
      </c>
      <c r="J661" t="str">
        <f>INDEX(products!$A$1:$G$49,MATCH($D661,products!$A$1:$A$49,0),MATCH(orders!J$1,products!$A$1:$G$1,0))</f>
        <v>D</v>
      </c>
      <c r="K661" s="6">
        <f>INDEX(products!$A$1:$G$49,MATCH($D661,products!$A$1:$A$49,0),MATCH(orders!K$1,products!$A$1:$G$1,0))</f>
        <v>2.5</v>
      </c>
      <c r="L661" s="7">
        <f>INDEX(products!$A$1:$G$49,MATCH($D661,products!$A$1:$A$49,0),MATCH(orders!L$1,products!$A$1:$G$1,0))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5">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INDEX(products!$A$1:$G$49,MATCH($D662,products!$A$1:$A$49,0),MATCH(orders!I$1,products!$A$1:$G$1,0))</f>
        <v>Exc</v>
      </c>
      <c r="J662" t="str">
        <f>INDEX(products!$A$1:$G$49,MATCH($D662,products!$A$1:$A$49,0),MATCH(orders!J$1,products!$A$1:$G$1,0))</f>
        <v>L</v>
      </c>
      <c r="K662" s="6">
        <f>INDEX(products!$A$1:$G$49,MATCH($D662,products!$A$1:$A$49,0),MATCH(orders!K$1,products!$A$1:$G$1,0))</f>
        <v>0.5</v>
      </c>
      <c r="L662" s="7">
        <f>INDEX(products!$A$1:$G$49,MATCH($D662,products!$A$1:$A$49,0),MATCH(orders!L$1,products!$A$1:$G$1,0))</f>
        <v>8.91</v>
      </c>
      <c r="M662" s="7">
        <f t="shared" si="30"/>
        <v>53.46</v>
      </c>
      <c r="N662" t="str">
        <f t="shared" si="31"/>
        <v>Excelsa</v>
      </c>
      <c r="O662" t="str">
        <f t="shared" si="32"/>
        <v>Light</v>
      </c>
      <c r="P662" t="str">
        <f>_xlfn.XLOOKUP(Orders[[#This Row],[Customer ID]],customers!$A$1:$A$1001,customers!$I$1:$I$1001,,0)</f>
        <v>No</v>
      </c>
    </row>
    <row r="663" spans="1:16" x14ac:dyDescent="0.35">
      <c r="A663" s="2" t="s">
        <v>4223</v>
      </c>
      <c r="B663" s="5">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INDEX(products!$A$1:$G$49,MATCH($D663,products!$A$1:$A$49,0),MATCH(orders!I$1,products!$A$1:$G$1,0))</f>
        <v>Ara</v>
      </c>
      <c r="J663" t="str">
        <f>INDEX(products!$A$1:$G$49,MATCH($D663,products!$A$1:$A$49,0),MATCH(orders!J$1,products!$A$1:$G$1,0))</f>
        <v>M</v>
      </c>
      <c r="K663" s="6">
        <f>INDEX(products!$A$1:$G$49,MATCH($D663,products!$A$1:$A$49,0),MATCH(orders!K$1,products!$A$1:$G$1,0))</f>
        <v>0.2</v>
      </c>
      <c r="L663" s="7">
        <f>INDEX(products!$A$1:$G$49,MATCH($D663,products!$A$1:$A$49,0),MATCH(orders!L$1,products!$A$1:$G$1,0))</f>
        <v>3.375</v>
      </c>
      <c r="M663" s="7">
        <f t="shared" si="30"/>
        <v>20.25</v>
      </c>
      <c r="N663" t="str">
        <f t="shared" si="31"/>
        <v>Arabica</v>
      </c>
      <c r="O663" t="str">
        <f t="shared" si="32"/>
        <v>Medium</v>
      </c>
      <c r="P663" t="str">
        <f>_xlfn.XLOOKUP(Orders[[#This Row],[Customer ID]],customers!$A$1:$A$1001,customers!$I$1:$I$1001,,0)</f>
        <v>Yes</v>
      </c>
    </row>
    <row r="664" spans="1:16" x14ac:dyDescent="0.35">
      <c r="A664" s="2" t="s">
        <v>4229</v>
      </c>
      <c r="B664" s="5">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INDEX(products!$A$1:$G$49,MATCH($D664,products!$A$1:$A$49,0),MATCH(orders!I$1,products!$A$1:$G$1,0))</f>
        <v>Lib</v>
      </c>
      <c r="J664" t="str">
        <f>INDEX(products!$A$1:$G$49,MATCH($D664,products!$A$1:$A$49,0),MATCH(orders!J$1,products!$A$1:$G$1,0))</f>
        <v>D</v>
      </c>
      <c r="K664" s="6">
        <f>INDEX(products!$A$1:$G$49,MATCH($D664,products!$A$1:$A$49,0),MATCH(orders!K$1,products!$A$1:$G$1,0))</f>
        <v>2.5</v>
      </c>
      <c r="L664" s="7">
        <f>INDEX(products!$A$1:$G$49,MATCH($D664,products!$A$1:$A$49,0),MATCH(orders!L$1,products!$A$1:$G$1,0))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5">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INDEX(products!$A$1:$G$49,MATCH($D665,products!$A$1:$A$49,0),MATCH(orders!I$1,products!$A$1:$G$1,0))</f>
        <v>Ara</v>
      </c>
      <c r="J665" t="str">
        <f>INDEX(products!$A$1:$G$49,MATCH($D665,products!$A$1:$A$49,0),MATCH(orders!J$1,products!$A$1:$G$1,0))</f>
        <v>M</v>
      </c>
      <c r="K665" s="6">
        <f>INDEX(products!$A$1:$G$49,MATCH($D665,products!$A$1:$A$49,0),MATCH(orders!K$1,products!$A$1:$G$1,0))</f>
        <v>1</v>
      </c>
      <c r="L665" s="7">
        <f>INDEX(products!$A$1:$G$49,MATCH($D665,products!$A$1:$A$49,0),MATCH(orders!L$1,products!$A$1:$G$1,0))</f>
        <v>11.25</v>
      </c>
      <c r="M665" s="7">
        <f t="shared" si="30"/>
        <v>67.5</v>
      </c>
      <c r="N665" t="str">
        <f t="shared" si="31"/>
        <v>Arabica</v>
      </c>
      <c r="O665" t="str">
        <f t="shared" si="32"/>
        <v>Medium</v>
      </c>
      <c r="P665" t="str">
        <f>_xlfn.XLOOKUP(Orders[[#This Row],[Customer ID]],customers!$A$1:$A$1001,customers!$I$1:$I$1001,,0)</f>
        <v>No</v>
      </c>
    </row>
    <row r="666" spans="1:16" x14ac:dyDescent="0.35">
      <c r="A666" s="2" t="s">
        <v>4239</v>
      </c>
      <c r="B666" s="5">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INDEX(products!$A$1:$G$49,MATCH($D666,products!$A$1:$A$49,0),MATCH(orders!I$1,products!$A$1:$G$1,0))</f>
        <v>Exc</v>
      </c>
      <c r="J666" t="str">
        <f>INDEX(products!$A$1:$G$49,MATCH($D666,products!$A$1:$A$49,0),MATCH(orders!J$1,products!$A$1:$G$1,0))</f>
        <v>D</v>
      </c>
      <c r="K666" s="6">
        <f>INDEX(products!$A$1:$G$49,MATCH($D666,products!$A$1:$A$49,0),MATCH(orders!K$1,products!$A$1:$G$1,0))</f>
        <v>1</v>
      </c>
      <c r="L666" s="7">
        <f>INDEX(products!$A$1:$G$49,MATCH($D666,products!$A$1:$A$49,0),MATCH(orders!L$1,products!$A$1:$G$1,0))</f>
        <v>12.15</v>
      </c>
      <c r="M666" s="7">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5">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INDEX(products!$A$1:$G$49,MATCH($D667,products!$A$1:$A$49,0),MATCH(orders!I$1,products!$A$1:$G$1,0))</f>
        <v>Lib</v>
      </c>
      <c r="J667" t="str">
        <f>INDEX(products!$A$1:$G$49,MATCH($D667,products!$A$1:$A$49,0),MATCH(orders!J$1,products!$A$1:$G$1,0))</f>
        <v>D</v>
      </c>
      <c r="K667" s="6">
        <f>INDEX(products!$A$1:$G$49,MATCH($D667,products!$A$1:$A$49,0),MATCH(orders!K$1,products!$A$1:$G$1,0))</f>
        <v>0.2</v>
      </c>
      <c r="L667" s="7">
        <f>INDEX(products!$A$1:$G$49,MATCH($D667,products!$A$1:$A$49,0),MATCH(orders!L$1,products!$A$1:$G$1,0))</f>
        <v>3.8849999999999998</v>
      </c>
      <c r="M667" s="7">
        <f t="shared" si="30"/>
        <v>7.77</v>
      </c>
      <c r="N667" t="str">
        <f t="shared" si="31"/>
        <v>Liberica</v>
      </c>
      <c r="O667" t="str">
        <f t="shared" si="32"/>
        <v>Dark</v>
      </c>
      <c r="P667" t="str">
        <f>_xlfn.XLOOKUP(Orders[[#This Row],[Customer ID]],customers!$A$1:$A$1001,customers!$I$1:$I$1001,,0)</f>
        <v>No</v>
      </c>
    </row>
    <row r="668" spans="1:16" x14ac:dyDescent="0.35">
      <c r="A668" s="2" t="s">
        <v>4250</v>
      </c>
      <c r="B668" s="5">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INDEX(products!$A$1:$G$49,MATCH($D668,products!$A$1:$A$49,0),MATCH(orders!I$1,products!$A$1:$G$1,0))</f>
        <v>Ara</v>
      </c>
      <c r="J668" t="str">
        <f>INDEX(products!$A$1:$G$49,MATCH($D668,products!$A$1:$A$49,0),MATCH(orders!J$1,products!$A$1:$G$1,0))</f>
        <v>D</v>
      </c>
      <c r="K668" s="6">
        <f>INDEX(products!$A$1:$G$49,MATCH($D668,products!$A$1:$A$49,0),MATCH(orders!K$1,products!$A$1:$G$1,0))</f>
        <v>2.5</v>
      </c>
      <c r="L668" s="7">
        <f>INDEX(products!$A$1:$G$49,MATCH($D668,products!$A$1:$A$49,0),MATCH(orders!L$1,products!$A$1:$G$1,0))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5">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INDEX(products!$A$1:$G$49,MATCH($D669,products!$A$1:$A$49,0),MATCH(orders!I$1,products!$A$1:$G$1,0))</f>
        <v>Ara</v>
      </c>
      <c r="J669" t="str">
        <f>INDEX(products!$A$1:$G$49,MATCH($D669,products!$A$1:$A$49,0),MATCH(orders!J$1,products!$A$1:$G$1,0))</f>
        <v>D</v>
      </c>
      <c r="K669" s="6">
        <f>INDEX(products!$A$1:$G$49,MATCH($D669,products!$A$1:$A$49,0),MATCH(orders!K$1,products!$A$1:$G$1,0))</f>
        <v>1</v>
      </c>
      <c r="L669" s="7">
        <f>INDEX(products!$A$1:$G$49,MATCH($D669,products!$A$1:$A$49,0),MATCH(orders!L$1,products!$A$1:$G$1,0))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5">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INDEX(products!$A$1:$G$49,MATCH($D670,products!$A$1:$A$49,0),MATCH(orders!I$1,products!$A$1:$G$1,0))</f>
        <v>Rob</v>
      </c>
      <c r="J670" t="str">
        <f>INDEX(products!$A$1:$G$49,MATCH($D670,products!$A$1:$A$49,0),MATCH(orders!J$1,products!$A$1:$G$1,0))</f>
        <v>L</v>
      </c>
      <c r="K670" s="6">
        <f>INDEX(products!$A$1:$G$49,MATCH($D670,products!$A$1:$A$49,0),MATCH(orders!K$1,products!$A$1:$G$1,0))</f>
        <v>2.5</v>
      </c>
      <c r="L670" s="7">
        <f>INDEX(products!$A$1:$G$49,MATCH($D670,products!$A$1:$A$49,0),MATCH(orders!L$1,products!$A$1:$G$1,0))</f>
        <v>27.484999999999996</v>
      </c>
      <c r="M670" s="7">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5">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INDEX(products!$A$1:$G$49,MATCH($D671,products!$A$1:$A$49,0),MATCH(orders!I$1,products!$A$1:$G$1,0))</f>
        <v>Lib</v>
      </c>
      <c r="J671" t="str">
        <f>INDEX(products!$A$1:$G$49,MATCH($D671,products!$A$1:$A$49,0),MATCH(orders!J$1,products!$A$1:$G$1,0))</f>
        <v>M</v>
      </c>
      <c r="K671" s="6">
        <f>INDEX(products!$A$1:$G$49,MATCH($D671,products!$A$1:$A$49,0),MATCH(orders!K$1,products!$A$1:$G$1,0))</f>
        <v>2.5</v>
      </c>
      <c r="L671" s="7">
        <f>INDEX(products!$A$1:$G$49,MATCH($D671,products!$A$1:$A$49,0),MATCH(orders!L$1,products!$A$1:$G$1,0))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5">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INDEX(products!$A$1:$G$49,MATCH($D672,products!$A$1:$A$49,0),MATCH(orders!I$1,products!$A$1:$G$1,0))</f>
        <v>Lib</v>
      </c>
      <c r="J672" t="str">
        <f>INDEX(products!$A$1:$G$49,MATCH($D672,products!$A$1:$A$49,0),MATCH(orders!J$1,products!$A$1:$G$1,0))</f>
        <v>M</v>
      </c>
      <c r="K672" s="6">
        <f>INDEX(products!$A$1:$G$49,MATCH($D672,products!$A$1:$A$49,0),MATCH(orders!K$1,products!$A$1:$G$1,0))</f>
        <v>0.2</v>
      </c>
      <c r="L672" s="7">
        <f>INDEX(products!$A$1:$G$49,MATCH($D672,products!$A$1:$A$49,0),MATCH(orders!L$1,products!$A$1:$G$1,0))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5">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INDEX(products!$A$1:$G$49,MATCH($D673,products!$A$1:$A$49,0),MATCH(orders!I$1,products!$A$1:$G$1,0))</f>
        <v>Rob</v>
      </c>
      <c r="J673" t="str">
        <f>INDEX(products!$A$1:$G$49,MATCH($D673,products!$A$1:$A$49,0),MATCH(orders!J$1,products!$A$1:$G$1,0))</f>
        <v>L</v>
      </c>
      <c r="K673" s="6">
        <f>INDEX(products!$A$1:$G$49,MATCH($D673,products!$A$1:$A$49,0),MATCH(orders!K$1,products!$A$1:$G$1,0))</f>
        <v>1</v>
      </c>
      <c r="L673" s="7">
        <f>INDEX(products!$A$1:$G$49,MATCH($D673,products!$A$1:$A$49,0),MATCH(orders!L$1,products!$A$1:$G$1,0))</f>
        <v>11.95</v>
      </c>
      <c r="M673" s="7">
        <f t="shared" si="30"/>
        <v>59.75</v>
      </c>
      <c r="N673" t="str">
        <f t="shared" si="31"/>
        <v>Robusta</v>
      </c>
      <c r="O673" t="str">
        <f t="shared" si="32"/>
        <v>Light</v>
      </c>
      <c r="P673" t="str">
        <f>_xlfn.XLOOKUP(Orders[[#This Row],[Customer ID]],customers!$A$1:$A$1001,customers!$I$1:$I$1001,,0)</f>
        <v>No</v>
      </c>
    </row>
    <row r="674" spans="1:16" x14ac:dyDescent="0.35">
      <c r="A674" s="2" t="s">
        <v>4286</v>
      </c>
      <c r="B674" s="5">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INDEX(products!$A$1:$G$49,MATCH($D674,products!$A$1:$A$49,0),MATCH(orders!I$1,products!$A$1:$G$1,0))</f>
        <v>Lib</v>
      </c>
      <c r="J674" t="str">
        <f>INDEX(products!$A$1:$G$49,MATCH($D674,products!$A$1:$A$49,0),MATCH(orders!J$1,products!$A$1:$G$1,0))</f>
        <v>M</v>
      </c>
      <c r="K674" s="6">
        <f>INDEX(products!$A$1:$G$49,MATCH($D674,products!$A$1:$A$49,0),MATCH(orders!K$1,products!$A$1:$G$1,0))</f>
        <v>0.5</v>
      </c>
      <c r="L674" s="7">
        <f>INDEX(products!$A$1:$G$49,MATCH($D674,products!$A$1:$A$49,0),MATCH(orders!L$1,products!$A$1:$G$1,0))</f>
        <v>8.73</v>
      </c>
      <c r="M674" s="7">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5">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INDEX(products!$A$1:$G$49,MATCH($D675,products!$A$1:$A$49,0),MATCH(orders!I$1,products!$A$1:$G$1,0))</f>
        <v>Exc</v>
      </c>
      <c r="J675" t="str">
        <f>INDEX(products!$A$1:$G$49,MATCH($D675,products!$A$1:$A$49,0),MATCH(orders!J$1,products!$A$1:$G$1,0))</f>
        <v>M</v>
      </c>
      <c r="K675" s="6">
        <f>INDEX(products!$A$1:$G$49,MATCH($D675,products!$A$1:$A$49,0),MATCH(orders!K$1,products!$A$1:$G$1,0))</f>
        <v>1</v>
      </c>
      <c r="L675" s="7">
        <f>INDEX(products!$A$1:$G$49,MATCH($D675,products!$A$1:$A$49,0),MATCH(orders!L$1,products!$A$1:$G$1,0))</f>
        <v>13.75</v>
      </c>
      <c r="M675" s="7">
        <f t="shared" si="30"/>
        <v>82.5</v>
      </c>
      <c r="N675" t="str">
        <f t="shared" si="31"/>
        <v>Excelsa</v>
      </c>
      <c r="O675" t="str">
        <f t="shared" si="32"/>
        <v>Medium</v>
      </c>
      <c r="P675" t="str">
        <f>_xlfn.XLOOKUP(Orders[[#This Row],[Customer ID]],customers!$A$1:$A$1001,customers!$I$1:$I$1001,,0)</f>
        <v>Yes</v>
      </c>
    </row>
    <row r="676" spans="1:16" x14ac:dyDescent="0.35">
      <c r="A676" s="2" t="s">
        <v>4297</v>
      </c>
      <c r="B676" s="5">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INDEX(products!$A$1:$G$49,MATCH($D676,products!$A$1:$A$49,0),MATCH(orders!I$1,products!$A$1:$G$1,0))</f>
        <v>Ara</v>
      </c>
      <c r="J676" t="str">
        <f>INDEX(products!$A$1:$G$49,MATCH($D676,products!$A$1:$A$49,0),MATCH(orders!J$1,products!$A$1:$G$1,0))</f>
        <v>L</v>
      </c>
      <c r="K676" s="6">
        <f>INDEX(products!$A$1:$G$49,MATCH($D676,products!$A$1:$A$49,0),MATCH(orders!K$1,products!$A$1:$G$1,0))</f>
        <v>2.5</v>
      </c>
      <c r="L676" s="7">
        <f>INDEX(products!$A$1:$G$49,MATCH($D676,products!$A$1:$A$49,0),MATCH(orders!L$1,products!$A$1:$G$1,0))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5">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INDEX(products!$A$1:$G$49,MATCH($D677,products!$A$1:$A$49,0),MATCH(orders!I$1,products!$A$1:$G$1,0))</f>
        <v>Lib</v>
      </c>
      <c r="J677" t="str">
        <f>INDEX(products!$A$1:$G$49,MATCH($D677,products!$A$1:$A$49,0),MATCH(orders!J$1,products!$A$1:$G$1,0))</f>
        <v>D</v>
      </c>
      <c r="K677" s="6">
        <f>INDEX(products!$A$1:$G$49,MATCH($D677,products!$A$1:$A$49,0),MATCH(orders!K$1,products!$A$1:$G$1,0))</f>
        <v>2.5</v>
      </c>
      <c r="L677" s="7">
        <f>INDEX(products!$A$1:$G$49,MATCH($D677,products!$A$1:$A$49,0),MATCH(orders!L$1,products!$A$1:$G$1,0))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5">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INDEX(products!$A$1:$G$49,MATCH($D678,products!$A$1:$A$49,0),MATCH(orders!I$1,products!$A$1:$G$1,0))</f>
        <v>Lib</v>
      </c>
      <c r="J678" t="str">
        <f>INDEX(products!$A$1:$G$49,MATCH($D678,products!$A$1:$A$49,0),MATCH(orders!J$1,products!$A$1:$G$1,0))</f>
        <v>L</v>
      </c>
      <c r="K678" s="6">
        <f>INDEX(products!$A$1:$G$49,MATCH($D678,products!$A$1:$A$49,0),MATCH(orders!K$1,products!$A$1:$G$1,0))</f>
        <v>0.5</v>
      </c>
      <c r="L678" s="7">
        <f>INDEX(products!$A$1:$G$49,MATCH($D678,products!$A$1:$A$49,0),MATCH(orders!L$1,products!$A$1:$G$1,0))</f>
        <v>9.51</v>
      </c>
      <c r="M678" s="7">
        <f t="shared" si="30"/>
        <v>47.55</v>
      </c>
      <c r="N678" t="str">
        <f t="shared" si="31"/>
        <v>Liberica</v>
      </c>
      <c r="O678" t="str">
        <f t="shared" si="32"/>
        <v>Light</v>
      </c>
      <c r="P678" t="str">
        <f>_xlfn.XLOOKUP(Orders[[#This Row],[Customer ID]],customers!$A$1:$A$1001,customers!$I$1:$I$1001,,0)</f>
        <v>No</v>
      </c>
    </row>
    <row r="679" spans="1:16" x14ac:dyDescent="0.35">
      <c r="A679" s="2" t="s">
        <v>4313</v>
      </c>
      <c r="B679" s="5">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INDEX(products!$A$1:$G$49,MATCH($D679,products!$A$1:$A$49,0),MATCH(orders!I$1,products!$A$1:$G$1,0))</f>
        <v>Lib</v>
      </c>
      <c r="J679" t="str">
        <f>INDEX(products!$A$1:$G$49,MATCH($D679,products!$A$1:$A$49,0),MATCH(orders!J$1,products!$A$1:$G$1,0))</f>
        <v>M</v>
      </c>
      <c r="K679" s="6">
        <f>INDEX(products!$A$1:$G$49,MATCH($D679,products!$A$1:$A$49,0),MATCH(orders!K$1,products!$A$1:$G$1,0))</f>
        <v>0.5</v>
      </c>
      <c r="L679" s="7">
        <f>INDEX(products!$A$1:$G$49,MATCH($D679,products!$A$1:$A$49,0),MATCH(orders!L$1,products!$A$1:$G$1,0))</f>
        <v>8.73</v>
      </c>
      <c r="M679" s="7">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5">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INDEX(products!$A$1:$G$49,MATCH($D680,products!$A$1:$A$49,0),MATCH(orders!I$1,products!$A$1:$G$1,0))</f>
        <v>Ara</v>
      </c>
      <c r="J680" t="str">
        <f>INDEX(products!$A$1:$G$49,MATCH($D680,products!$A$1:$A$49,0),MATCH(orders!J$1,products!$A$1:$G$1,0))</f>
        <v>L</v>
      </c>
      <c r="K680" s="6">
        <f>INDEX(products!$A$1:$G$49,MATCH($D680,products!$A$1:$A$49,0),MATCH(orders!K$1,products!$A$1:$G$1,0))</f>
        <v>2.5</v>
      </c>
      <c r="L680" s="7">
        <f>INDEX(products!$A$1:$G$49,MATCH($D680,products!$A$1:$A$49,0),MATCH(orders!L$1,products!$A$1:$G$1,0))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5">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INDEX(products!$A$1:$G$49,MATCH($D681,products!$A$1:$A$49,0),MATCH(orders!I$1,products!$A$1:$G$1,0))</f>
        <v>Rob</v>
      </c>
      <c r="J681" t="str">
        <f>INDEX(products!$A$1:$G$49,MATCH($D681,products!$A$1:$A$49,0),MATCH(orders!J$1,products!$A$1:$G$1,0))</f>
        <v>L</v>
      </c>
      <c r="K681" s="6">
        <f>INDEX(products!$A$1:$G$49,MATCH($D681,products!$A$1:$A$49,0),MATCH(orders!K$1,products!$A$1:$G$1,0))</f>
        <v>2.5</v>
      </c>
      <c r="L681" s="7">
        <f>INDEX(products!$A$1:$G$49,MATCH($D681,products!$A$1:$A$49,0),MATCH(orders!L$1,products!$A$1:$G$1,0))</f>
        <v>27.484999999999996</v>
      </c>
      <c r="M681" s="7">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5">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INDEX(products!$A$1:$G$49,MATCH($D682,products!$A$1:$A$49,0),MATCH(orders!I$1,products!$A$1:$G$1,0))</f>
        <v>Ara</v>
      </c>
      <c r="J682" t="str">
        <f>INDEX(products!$A$1:$G$49,MATCH($D682,products!$A$1:$A$49,0),MATCH(orders!J$1,products!$A$1:$G$1,0))</f>
        <v>M</v>
      </c>
      <c r="K682" s="6">
        <f>INDEX(products!$A$1:$G$49,MATCH($D682,products!$A$1:$A$49,0),MATCH(orders!K$1,products!$A$1:$G$1,0))</f>
        <v>1</v>
      </c>
      <c r="L682" s="7">
        <f>INDEX(products!$A$1:$G$49,MATCH($D682,products!$A$1:$A$49,0),MATCH(orders!L$1,products!$A$1:$G$1,0))</f>
        <v>11.25</v>
      </c>
      <c r="M682" s="7">
        <f t="shared" si="30"/>
        <v>56.25</v>
      </c>
      <c r="N682" t="str">
        <f t="shared" si="31"/>
        <v>Arabica</v>
      </c>
      <c r="O682" t="str">
        <f t="shared" si="32"/>
        <v>Medium</v>
      </c>
      <c r="P682" t="str">
        <f>_xlfn.XLOOKUP(Orders[[#This Row],[Customer ID]],customers!$A$1:$A$1001,customers!$I$1:$I$1001,,0)</f>
        <v>No</v>
      </c>
    </row>
    <row r="683" spans="1:16" x14ac:dyDescent="0.35">
      <c r="A683" s="2" t="s">
        <v>4336</v>
      </c>
      <c r="B683" s="5">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INDEX(products!$A$1:$G$49,MATCH($D683,products!$A$1:$A$49,0),MATCH(orders!I$1,products!$A$1:$G$1,0))</f>
        <v>Lib</v>
      </c>
      <c r="J683" t="str">
        <f>INDEX(products!$A$1:$G$49,MATCH($D683,products!$A$1:$A$49,0),MATCH(orders!J$1,products!$A$1:$G$1,0))</f>
        <v>L</v>
      </c>
      <c r="K683" s="6">
        <f>INDEX(products!$A$1:$G$49,MATCH($D683,products!$A$1:$A$49,0),MATCH(orders!K$1,products!$A$1:$G$1,0))</f>
        <v>0.2</v>
      </c>
      <c r="L683" s="7">
        <f>INDEX(products!$A$1:$G$49,MATCH($D683,products!$A$1:$A$49,0),MATCH(orders!L$1,products!$A$1:$G$1,0))</f>
        <v>4.7549999999999999</v>
      </c>
      <c r="M683" s="7">
        <f t="shared" si="30"/>
        <v>9.51</v>
      </c>
      <c r="N683" t="str">
        <f t="shared" si="31"/>
        <v>Liberica</v>
      </c>
      <c r="O683" t="str">
        <f t="shared" si="32"/>
        <v>Light</v>
      </c>
      <c r="P683" t="str">
        <f>_xlfn.XLOOKUP(Orders[[#This Row],[Customer ID]],customers!$A$1:$A$1001,customers!$I$1:$I$1001,,0)</f>
        <v>Yes</v>
      </c>
    </row>
    <row r="684" spans="1:16" x14ac:dyDescent="0.35">
      <c r="A684" s="2" t="s">
        <v>4342</v>
      </c>
      <c r="B684" s="5">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INDEX(products!$A$1:$G$49,MATCH($D684,products!$A$1:$A$49,0),MATCH(orders!I$1,products!$A$1:$G$1,0))</f>
        <v>Exc</v>
      </c>
      <c r="J684" t="str">
        <f>INDEX(products!$A$1:$G$49,MATCH($D684,products!$A$1:$A$49,0),MATCH(orders!J$1,products!$A$1:$G$1,0))</f>
        <v>M</v>
      </c>
      <c r="K684" s="6">
        <f>INDEX(products!$A$1:$G$49,MATCH($D684,products!$A$1:$A$49,0),MATCH(orders!K$1,products!$A$1:$G$1,0))</f>
        <v>0.2</v>
      </c>
      <c r="L684" s="7">
        <f>INDEX(products!$A$1:$G$49,MATCH($D684,products!$A$1:$A$49,0),MATCH(orders!L$1,products!$A$1:$G$1,0))</f>
        <v>4.125</v>
      </c>
      <c r="M684" s="7">
        <f t="shared" si="30"/>
        <v>8.25</v>
      </c>
      <c r="N684" t="str">
        <f t="shared" si="31"/>
        <v>Excelsa</v>
      </c>
      <c r="O684" t="str">
        <f t="shared" si="32"/>
        <v>Medium</v>
      </c>
      <c r="P684" t="str">
        <f>_xlfn.XLOOKUP(Orders[[#This Row],[Customer ID]],customers!$A$1:$A$1001,customers!$I$1:$I$1001,,0)</f>
        <v>Yes</v>
      </c>
    </row>
    <row r="685" spans="1:16" x14ac:dyDescent="0.35">
      <c r="A685" s="2" t="s">
        <v>4348</v>
      </c>
      <c r="B685" s="5">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INDEX(products!$A$1:$G$49,MATCH($D685,products!$A$1:$A$49,0),MATCH(orders!I$1,products!$A$1:$G$1,0))</f>
        <v>Lib</v>
      </c>
      <c r="J685" t="str">
        <f>INDEX(products!$A$1:$G$49,MATCH($D685,products!$A$1:$A$49,0),MATCH(orders!J$1,products!$A$1:$G$1,0))</f>
        <v>D</v>
      </c>
      <c r="K685" s="6">
        <f>INDEX(products!$A$1:$G$49,MATCH($D685,products!$A$1:$A$49,0),MATCH(orders!K$1,products!$A$1:$G$1,0))</f>
        <v>0.5</v>
      </c>
      <c r="L685" s="7">
        <f>INDEX(products!$A$1:$G$49,MATCH($D685,products!$A$1:$A$49,0),MATCH(orders!L$1,products!$A$1:$G$1,0))</f>
        <v>7.77</v>
      </c>
      <c r="M685" s="7">
        <f t="shared" si="30"/>
        <v>46.62</v>
      </c>
      <c r="N685" t="str">
        <f t="shared" si="31"/>
        <v>Liberica</v>
      </c>
      <c r="O685" t="str">
        <f t="shared" si="32"/>
        <v>Dark</v>
      </c>
      <c r="P685" t="str">
        <f>_xlfn.XLOOKUP(Orders[[#This Row],[Customer ID]],customers!$A$1:$A$1001,customers!$I$1:$I$1001,,0)</f>
        <v>No</v>
      </c>
    </row>
    <row r="686" spans="1:16" x14ac:dyDescent="0.35">
      <c r="A686" s="2" t="s">
        <v>4354</v>
      </c>
      <c r="B686" s="5">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INDEX(products!$A$1:$G$49,MATCH($D686,products!$A$1:$A$49,0),MATCH(orders!I$1,products!$A$1:$G$1,0))</f>
        <v>Rob</v>
      </c>
      <c r="J686" t="str">
        <f>INDEX(products!$A$1:$G$49,MATCH($D686,products!$A$1:$A$49,0),MATCH(orders!J$1,products!$A$1:$G$1,0))</f>
        <v>L</v>
      </c>
      <c r="K686" s="6">
        <f>INDEX(products!$A$1:$G$49,MATCH($D686,products!$A$1:$A$49,0),MATCH(orders!K$1,products!$A$1:$G$1,0))</f>
        <v>1</v>
      </c>
      <c r="L686" s="7">
        <f>INDEX(products!$A$1:$G$49,MATCH($D686,products!$A$1:$A$49,0),MATCH(orders!L$1,products!$A$1:$G$1,0))</f>
        <v>11.95</v>
      </c>
      <c r="M686" s="7">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5">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INDEX(products!$A$1:$G$49,MATCH($D687,products!$A$1:$A$49,0),MATCH(orders!I$1,products!$A$1:$G$1,0))</f>
        <v>Lib</v>
      </c>
      <c r="J687" t="str">
        <f>INDEX(products!$A$1:$G$49,MATCH($D687,products!$A$1:$A$49,0),MATCH(orders!J$1,products!$A$1:$G$1,0))</f>
        <v>L</v>
      </c>
      <c r="K687" s="6">
        <f>INDEX(products!$A$1:$G$49,MATCH($D687,products!$A$1:$A$49,0),MATCH(orders!K$1,products!$A$1:$G$1,0))</f>
        <v>2.5</v>
      </c>
      <c r="L687" s="7">
        <f>INDEX(products!$A$1:$G$49,MATCH($D687,products!$A$1:$A$49,0),MATCH(orders!L$1,products!$A$1:$G$1,0))</f>
        <v>36.454999999999998</v>
      </c>
      <c r="M687" s="7">
        <f t="shared" si="30"/>
        <v>72.91</v>
      </c>
      <c r="N687" t="str">
        <f t="shared" si="31"/>
        <v>Liberica</v>
      </c>
      <c r="O687" t="str">
        <f t="shared" si="32"/>
        <v>Light</v>
      </c>
      <c r="P687" t="str">
        <f>_xlfn.XLOOKUP(Orders[[#This Row],[Customer ID]],customers!$A$1:$A$1001,customers!$I$1:$I$1001,,0)</f>
        <v>Yes</v>
      </c>
    </row>
    <row r="688" spans="1:16" x14ac:dyDescent="0.35">
      <c r="A688" s="2" t="s">
        <v>4365</v>
      </c>
      <c r="B688" s="5">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INDEX(products!$A$1:$G$49,MATCH($D688,products!$A$1:$A$49,0),MATCH(orders!I$1,products!$A$1:$G$1,0))</f>
        <v>Rob</v>
      </c>
      <c r="J688" t="str">
        <f>INDEX(products!$A$1:$G$49,MATCH($D688,products!$A$1:$A$49,0),MATCH(orders!J$1,products!$A$1:$G$1,0))</f>
        <v>D</v>
      </c>
      <c r="K688" s="6">
        <f>INDEX(products!$A$1:$G$49,MATCH($D688,products!$A$1:$A$49,0),MATCH(orders!K$1,products!$A$1:$G$1,0))</f>
        <v>0.2</v>
      </c>
      <c r="L688" s="7">
        <f>INDEX(products!$A$1:$G$49,MATCH($D688,products!$A$1:$A$49,0),MATCH(orders!L$1,products!$A$1:$G$1,0))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5">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INDEX(products!$A$1:$G$49,MATCH($D689,products!$A$1:$A$49,0),MATCH(orders!I$1,products!$A$1:$G$1,0))</f>
        <v>Exc</v>
      </c>
      <c r="J689" t="str">
        <f>INDEX(products!$A$1:$G$49,MATCH($D689,products!$A$1:$A$49,0),MATCH(orders!J$1,products!$A$1:$G$1,0))</f>
        <v>M</v>
      </c>
      <c r="K689" s="6">
        <f>INDEX(products!$A$1:$G$49,MATCH($D689,products!$A$1:$A$49,0),MATCH(orders!K$1,products!$A$1:$G$1,0))</f>
        <v>0.5</v>
      </c>
      <c r="L689" s="7">
        <f>INDEX(products!$A$1:$G$49,MATCH($D689,products!$A$1:$A$49,0),MATCH(orders!L$1,products!$A$1:$G$1,0))</f>
        <v>8.25</v>
      </c>
      <c r="M689" s="7">
        <f t="shared" si="30"/>
        <v>16.5</v>
      </c>
      <c r="N689" t="str">
        <f t="shared" si="31"/>
        <v>Excelsa</v>
      </c>
      <c r="O689" t="str">
        <f t="shared" si="32"/>
        <v>Medium</v>
      </c>
      <c r="P689" t="str">
        <f>_xlfn.XLOOKUP(Orders[[#This Row],[Customer ID]],customers!$A$1:$A$1001,customers!$I$1:$I$1001,,0)</f>
        <v>No</v>
      </c>
    </row>
    <row r="690" spans="1:16" x14ac:dyDescent="0.35">
      <c r="A690" s="2" t="s">
        <v>4377</v>
      </c>
      <c r="B690" s="5">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INDEX(products!$A$1:$G$49,MATCH($D690,products!$A$1:$A$49,0),MATCH(orders!I$1,products!$A$1:$G$1,0))</f>
        <v>Ara</v>
      </c>
      <c r="J690" t="str">
        <f>INDEX(products!$A$1:$G$49,MATCH($D690,products!$A$1:$A$49,0),MATCH(orders!J$1,products!$A$1:$G$1,0))</f>
        <v>L</v>
      </c>
      <c r="K690" s="6">
        <f>INDEX(products!$A$1:$G$49,MATCH($D690,products!$A$1:$A$49,0),MATCH(orders!K$1,products!$A$1:$G$1,0))</f>
        <v>1</v>
      </c>
      <c r="L690" s="7">
        <f>INDEX(products!$A$1:$G$49,MATCH($D690,products!$A$1:$A$49,0),MATCH(orders!L$1,products!$A$1:$G$1,0))</f>
        <v>12.95</v>
      </c>
      <c r="M690" s="7">
        <f t="shared" si="30"/>
        <v>64.75</v>
      </c>
      <c r="N690" t="str">
        <f t="shared" si="31"/>
        <v>Arabica</v>
      </c>
      <c r="O690" t="str">
        <f t="shared" si="32"/>
        <v>Light</v>
      </c>
      <c r="P690" t="str">
        <f>_xlfn.XLOOKUP(Orders[[#This Row],[Customer ID]],customers!$A$1:$A$1001,customers!$I$1:$I$1001,,0)</f>
        <v>No</v>
      </c>
    </row>
    <row r="691" spans="1:16" x14ac:dyDescent="0.35">
      <c r="A691" s="2" t="s">
        <v>4383</v>
      </c>
      <c r="B691" s="5">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INDEX(products!$A$1:$G$49,MATCH($D691,products!$A$1:$A$49,0),MATCH(orders!I$1,products!$A$1:$G$1,0))</f>
        <v>Ara</v>
      </c>
      <c r="J691" t="str">
        <f>INDEX(products!$A$1:$G$49,MATCH($D691,products!$A$1:$A$49,0),MATCH(orders!J$1,products!$A$1:$G$1,0))</f>
        <v>M</v>
      </c>
      <c r="K691" s="6">
        <f>INDEX(products!$A$1:$G$49,MATCH($D691,products!$A$1:$A$49,0),MATCH(orders!K$1,products!$A$1:$G$1,0))</f>
        <v>0.5</v>
      </c>
      <c r="L691" s="7">
        <f>INDEX(products!$A$1:$G$49,MATCH($D691,products!$A$1:$A$49,0),MATCH(orders!L$1,products!$A$1:$G$1,0))</f>
        <v>6.75</v>
      </c>
      <c r="M691" s="7">
        <f t="shared" si="30"/>
        <v>33.75</v>
      </c>
      <c r="N691" t="str">
        <f t="shared" si="31"/>
        <v>Arabica</v>
      </c>
      <c r="O691" t="str">
        <f t="shared" si="32"/>
        <v>Medium</v>
      </c>
      <c r="P691" t="str">
        <f>_xlfn.XLOOKUP(Orders[[#This Row],[Customer ID]],customers!$A$1:$A$1001,customers!$I$1:$I$1001,,0)</f>
        <v>No</v>
      </c>
    </row>
    <row r="692" spans="1:16" x14ac:dyDescent="0.35">
      <c r="A692" s="2" t="s">
        <v>4389</v>
      </c>
      <c r="B692" s="5">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INDEX(products!$A$1:$G$49,MATCH($D692,products!$A$1:$A$49,0),MATCH(orders!I$1,products!$A$1:$G$1,0))</f>
        <v>Lib</v>
      </c>
      <c r="J692" t="str">
        <f>INDEX(products!$A$1:$G$49,MATCH($D692,products!$A$1:$A$49,0),MATCH(orders!J$1,products!$A$1:$G$1,0))</f>
        <v>D</v>
      </c>
      <c r="K692" s="6">
        <f>INDEX(products!$A$1:$G$49,MATCH($D692,products!$A$1:$A$49,0),MATCH(orders!K$1,products!$A$1:$G$1,0))</f>
        <v>2.5</v>
      </c>
      <c r="L692" s="7">
        <f>INDEX(products!$A$1:$G$49,MATCH($D692,products!$A$1:$A$49,0),MATCH(orders!L$1,products!$A$1:$G$1,0))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5">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INDEX(products!$A$1:$G$49,MATCH($D693,products!$A$1:$A$49,0),MATCH(orders!I$1,products!$A$1:$G$1,0))</f>
        <v>Ara</v>
      </c>
      <c r="J693" t="str">
        <f>INDEX(products!$A$1:$G$49,MATCH($D693,products!$A$1:$A$49,0),MATCH(orders!J$1,products!$A$1:$G$1,0))</f>
        <v>M</v>
      </c>
      <c r="K693" s="6">
        <f>INDEX(products!$A$1:$G$49,MATCH($D693,products!$A$1:$A$49,0),MATCH(orders!K$1,products!$A$1:$G$1,0))</f>
        <v>1</v>
      </c>
      <c r="L693" s="7">
        <f>INDEX(products!$A$1:$G$49,MATCH($D693,products!$A$1:$A$49,0),MATCH(orders!L$1,products!$A$1:$G$1,0))</f>
        <v>11.25</v>
      </c>
      <c r="M693" s="7">
        <f t="shared" si="30"/>
        <v>22.5</v>
      </c>
      <c r="N693" t="str">
        <f t="shared" si="31"/>
        <v>Arabica</v>
      </c>
      <c r="O693" t="str">
        <f t="shared" si="32"/>
        <v>Medium</v>
      </c>
      <c r="P693" t="str">
        <f>_xlfn.XLOOKUP(Orders[[#This Row],[Customer ID]],customers!$A$1:$A$1001,customers!$I$1:$I$1001,,0)</f>
        <v>No</v>
      </c>
    </row>
    <row r="694" spans="1:16" x14ac:dyDescent="0.35">
      <c r="A694" s="2" t="s">
        <v>4399</v>
      </c>
      <c r="B694" s="5">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INDEX(products!$A$1:$G$49,MATCH($D694,products!$A$1:$A$49,0),MATCH(orders!I$1,products!$A$1:$G$1,0))</f>
        <v>Lib</v>
      </c>
      <c r="J694" t="str">
        <f>INDEX(products!$A$1:$G$49,MATCH($D694,products!$A$1:$A$49,0),MATCH(orders!J$1,products!$A$1:$G$1,0))</f>
        <v>D</v>
      </c>
      <c r="K694" s="6">
        <f>INDEX(products!$A$1:$G$49,MATCH($D694,products!$A$1:$A$49,0),MATCH(orders!K$1,products!$A$1:$G$1,0))</f>
        <v>1</v>
      </c>
      <c r="L694" s="7">
        <f>INDEX(products!$A$1:$G$49,MATCH($D694,products!$A$1:$A$49,0),MATCH(orders!L$1,products!$A$1:$G$1,0))</f>
        <v>12.95</v>
      </c>
      <c r="M694" s="7">
        <f t="shared" si="30"/>
        <v>12.95</v>
      </c>
      <c r="N694" t="str">
        <f t="shared" si="31"/>
        <v>Liberica</v>
      </c>
      <c r="O694" t="str">
        <f t="shared" si="32"/>
        <v>Dark</v>
      </c>
      <c r="P694" t="str">
        <f>_xlfn.XLOOKUP(Orders[[#This Row],[Customer ID]],customers!$A$1:$A$1001,customers!$I$1:$I$1001,,0)</f>
        <v>No</v>
      </c>
    </row>
    <row r="695" spans="1:16" x14ac:dyDescent="0.35">
      <c r="A695" s="2" t="s">
        <v>4405</v>
      </c>
      <c r="B695" s="5">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INDEX(products!$A$1:$G$49,MATCH($D695,products!$A$1:$A$49,0),MATCH(orders!I$1,products!$A$1:$G$1,0))</f>
        <v>Ara</v>
      </c>
      <c r="J695" t="str">
        <f>INDEX(products!$A$1:$G$49,MATCH($D695,products!$A$1:$A$49,0),MATCH(orders!J$1,products!$A$1:$G$1,0))</f>
        <v>M</v>
      </c>
      <c r="K695" s="6">
        <f>INDEX(products!$A$1:$G$49,MATCH($D695,products!$A$1:$A$49,0),MATCH(orders!K$1,products!$A$1:$G$1,0))</f>
        <v>2.5</v>
      </c>
      <c r="L695" s="7">
        <f>INDEX(products!$A$1:$G$49,MATCH($D695,products!$A$1:$A$49,0),MATCH(orders!L$1,products!$A$1:$G$1,0))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5">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INDEX(products!$A$1:$G$49,MATCH($D696,products!$A$1:$A$49,0),MATCH(orders!I$1,products!$A$1:$G$1,0))</f>
        <v>Exc</v>
      </c>
      <c r="J696" t="str">
        <f>INDEX(products!$A$1:$G$49,MATCH($D696,products!$A$1:$A$49,0),MATCH(orders!J$1,products!$A$1:$G$1,0))</f>
        <v>D</v>
      </c>
      <c r="K696" s="6">
        <f>INDEX(products!$A$1:$G$49,MATCH($D696,products!$A$1:$A$49,0),MATCH(orders!K$1,products!$A$1:$G$1,0))</f>
        <v>0.5</v>
      </c>
      <c r="L696" s="7">
        <f>INDEX(products!$A$1:$G$49,MATCH($D696,products!$A$1:$A$49,0),MATCH(orders!L$1,products!$A$1:$G$1,0))</f>
        <v>7.29</v>
      </c>
      <c r="M696" s="7">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5">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INDEX(products!$A$1:$G$49,MATCH($D697,products!$A$1:$A$49,0),MATCH(orders!I$1,products!$A$1:$G$1,0))</f>
        <v>Lib</v>
      </c>
      <c r="J697" t="str">
        <f>INDEX(products!$A$1:$G$49,MATCH($D697,products!$A$1:$A$49,0),MATCH(orders!J$1,products!$A$1:$G$1,0))</f>
        <v>L</v>
      </c>
      <c r="K697" s="6">
        <f>INDEX(products!$A$1:$G$49,MATCH($D697,products!$A$1:$A$49,0),MATCH(orders!K$1,products!$A$1:$G$1,0))</f>
        <v>2.5</v>
      </c>
      <c r="L697" s="7">
        <f>INDEX(products!$A$1:$G$49,MATCH($D697,products!$A$1:$A$49,0),MATCH(orders!L$1,products!$A$1:$G$1,0))</f>
        <v>36.454999999999998</v>
      </c>
      <c r="M697" s="7">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5">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INDEX(products!$A$1:$G$49,MATCH($D698,products!$A$1:$A$49,0),MATCH(orders!I$1,products!$A$1:$G$1,0))</f>
        <v>Lib</v>
      </c>
      <c r="J698" t="str">
        <f>INDEX(products!$A$1:$G$49,MATCH($D698,products!$A$1:$A$49,0),MATCH(orders!J$1,products!$A$1:$G$1,0))</f>
        <v>D</v>
      </c>
      <c r="K698" s="6">
        <f>INDEX(products!$A$1:$G$49,MATCH($D698,products!$A$1:$A$49,0),MATCH(orders!K$1,products!$A$1:$G$1,0))</f>
        <v>0.5</v>
      </c>
      <c r="L698" s="7">
        <f>INDEX(products!$A$1:$G$49,MATCH($D698,products!$A$1:$A$49,0),MATCH(orders!L$1,products!$A$1:$G$1,0))</f>
        <v>7.77</v>
      </c>
      <c r="M698" s="7">
        <f t="shared" si="30"/>
        <v>31.08</v>
      </c>
      <c r="N698" t="str">
        <f t="shared" si="31"/>
        <v>Liberica</v>
      </c>
      <c r="O698" t="str">
        <f t="shared" si="32"/>
        <v>Dark</v>
      </c>
      <c r="P698" t="str">
        <f>_xlfn.XLOOKUP(Orders[[#This Row],[Customer ID]],customers!$A$1:$A$1001,customers!$I$1:$I$1001,,0)</f>
        <v>No</v>
      </c>
    </row>
    <row r="699" spans="1:16" x14ac:dyDescent="0.35">
      <c r="A699" s="2" t="s">
        <v>4429</v>
      </c>
      <c r="B699" s="5">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INDEX(products!$A$1:$G$49,MATCH($D699,products!$A$1:$A$49,0),MATCH(orders!I$1,products!$A$1:$G$1,0))</f>
        <v>Ara</v>
      </c>
      <c r="J699" t="str">
        <f>INDEX(products!$A$1:$G$49,MATCH($D699,products!$A$1:$A$49,0),MATCH(orders!J$1,products!$A$1:$G$1,0))</f>
        <v>M</v>
      </c>
      <c r="K699" s="6">
        <f>INDEX(products!$A$1:$G$49,MATCH($D699,products!$A$1:$A$49,0),MATCH(orders!K$1,products!$A$1:$G$1,0))</f>
        <v>0.5</v>
      </c>
      <c r="L699" s="7">
        <f>INDEX(products!$A$1:$G$49,MATCH($D699,products!$A$1:$A$49,0),MATCH(orders!L$1,products!$A$1:$G$1,0))</f>
        <v>6.75</v>
      </c>
      <c r="M699" s="7">
        <f t="shared" si="30"/>
        <v>20.25</v>
      </c>
      <c r="N699" t="str">
        <f t="shared" si="31"/>
        <v>Arabica</v>
      </c>
      <c r="O699" t="str">
        <f t="shared" si="32"/>
        <v>Medium</v>
      </c>
      <c r="P699" t="str">
        <f>_xlfn.XLOOKUP(Orders[[#This Row],[Customer ID]],customers!$A$1:$A$1001,customers!$I$1:$I$1001,,0)</f>
        <v>No</v>
      </c>
    </row>
    <row r="700" spans="1:16" x14ac:dyDescent="0.35">
      <c r="A700" s="2" t="s">
        <v>4433</v>
      </c>
      <c r="B700" s="5">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INDEX(products!$A$1:$G$49,MATCH($D700,products!$A$1:$A$49,0),MATCH(orders!I$1,products!$A$1:$G$1,0))</f>
        <v>Lib</v>
      </c>
      <c r="J700" t="str">
        <f>INDEX(products!$A$1:$G$49,MATCH($D700,products!$A$1:$A$49,0),MATCH(orders!J$1,products!$A$1:$G$1,0))</f>
        <v>D</v>
      </c>
      <c r="K700" s="6">
        <f>INDEX(products!$A$1:$G$49,MATCH($D700,products!$A$1:$A$49,0),MATCH(orders!K$1,products!$A$1:$G$1,0))</f>
        <v>1</v>
      </c>
      <c r="L700" s="7">
        <f>INDEX(products!$A$1:$G$49,MATCH($D700,products!$A$1:$A$49,0),MATCH(orders!L$1,products!$A$1:$G$1,0))</f>
        <v>12.95</v>
      </c>
      <c r="M700" s="7">
        <f t="shared" si="30"/>
        <v>25.9</v>
      </c>
      <c r="N700" t="str">
        <f t="shared" si="31"/>
        <v>Liberica</v>
      </c>
      <c r="O700" t="str">
        <f t="shared" si="32"/>
        <v>Dark</v>
      </c>
      <c r="P700" t="str">
        <f>_xlfn.XLOOKUP(Orders[[#This Row],[Customer ID]],customers!$A$1:$A$1001,customers!$I$1:$I$1001,,0)</f>
        <v>No</v>
      </c>
    </row>
    <row r="701" spans="1:16" x14ac:dyDescent="0.35">
      <c r="A701" s="2" t="s">
        <v>4439</v>
      </c>
      <c r="B701" s="5">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INDEX(products!$A$1:$G$49,MATCH($D701,products!$A$1:$A$49,0),MATCH(orders!I$1,products!$A$1:$G$1,0))</f>
        <v>Ara</v>
      </c>
      <c r="J701" t="str">
        <f>INDEX(products!$A$1:$G$49,MATCH($D701,products!$A$1:$A$49,0),MATCH(orders!J$1,products!$A$1:$G$1,0))</f>
        <v>D</v>
      </c>
      <c r="K701" s="6">
        <f>INDEX(products!$A$1:$G$49,MATCH($D701,products!$A$1:$A$49,0),MATCH(orders!K$1,products!$A$1:$G$1,0))</f>
        <v>0.5</v>
      </c>
      <c r="L701" s="7">
        <f>INDEX(products!$A$1:$G$49,MATCH($D701,products!$A$1:$A$49,0),MATCH(orders!L$1,products!$A$1:$G$1,0))</f>
        <v>5.97</v>
      </c>
      <c r="M701" s="7">
        <f t="shared" si="30"/>
        <v>23.88</v>
      </c>
      <c r="N701" t="str">
        <f t="shared" si="31"/>
        <v>Arabica</v>
      </c>
      <c r="O701" t="str">
        <f t="shared" si="32"/>
        <v>Dark</v>
      </c>
      <c r="P701" t="str">
        <f>_xlfn.XLOOKUP(Orders[[#This Row],[Customer ID]],customers!$A$1:$A$1001,customers!$I$1:$I$1001,,0)</f>
        <v>Yes</v>
      </c>
    </row>
    <row r="702" spans="1:16" x14ac:dyDescent="0.35">
      <c r="A702" s="2" t="s">
        <v>4445</v>
      </c>
      <c r="B702" s="5">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INDEX(products!$A$1:$G$49,MATCH($D702,products!$A$1:$A$49,0),MATCH(orders!I$1,products!$A$1:$G$1,0))</f>
        <v>Lib</v>
      </c>
      <c r="J702" t="str">
        <f>INDEX(products!$A$1:$G$49,MATCH($D702,products!$A$1:$A$49,0),MATCH(orders!J$1,products!$A$1:$G$1,0))</f>
        <v>L</v>
      </c>
      <c r="K702" s="6">
        <f>INDEX(products!$A$1:$G$49,MATCH($D702,products!$A$1:$A$49,0),MATCH(orders!K$1,products!$A$1:$G$1,0))</f>
        <v>0.5</v>
      </c>
      <c r="L702" s="7">
        <f>INDEX(products!$A$1:$G$49,MATCH($D702,products!$A$1:$A$49,0),MATCH(orders!L$1,products!$A$1:$G$1,0))</f>
        <v>9.51</v>
      </c>
      <c r="M702" s="7">
        <f t="shared" si="30"/>
        <v>19.02</v>
      </c>
      <c r="N702" t="str">
        <f t="shared" si="31"/>
        <v>Liberica</v>
      </c>
      <c r="O702" t="str">
        <f t="shared" si="32"/>
        <v>Light</v>
      </c>
      <c r="P702" t="str">
        <f>_xlfn.XLOOKUP(Orders[[#This Row],[Customer ID]],customers!$A$1:$A$1001,customers!$I$1:$I$1001,,0)</f>
        <v>No</v>
      </c>
    </row>
    <row r="703" spans="1:16" x14ac:dyDescent="0.35">
      <c r="A703" s="2" t="s">
        <v>4450</v>
      </c>
      <c r="B703" s="5">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INDEX(products!$A$1:$G$49,MATCH($D703,products!$A$1:$A$49,0),MATCH(orders!I$1,products!$A$1:$G$1,0))</f>
        <v>Ara</v>
      </c>
      <c r="J703" t="str">
        <f>INDEX(products!$A$1:$G$49,MATCH($D703,products!$A$1:$A$49,0),MATCH(orders!J$1,products!$A$1:$G$1,0))</f>
        <v>D</v>
      </c>
      <c r="K703" s="6">
        <f>INDEX(products!$A$1:$G$49,MATCH($D703,products!$A$1:$A$49,0),MATCH(orders!K$1,products!$A$1:$G$1,0))</f>
        <v>0.5</v>
      </c>
      <c r="L703" s="7">
        <f>INDEX(products!$A$1:$G$49,MATCH($D703,products!$A$1:$A$49,0),MATCH(orders!L$1,products!$A$1:$G$1,0))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5">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INDEX(products!$A$1:$G$49,MATCH($D704,products!$A$1:$A$49,0),MATCH(orders!I$1,products!$A$1:$G$1,0))</f>
        <v>Ara</v>
      </c>
      <c r="J704" t="str">
        <f>INDEX(products!$A$1:$G$49,MATCH($D704,products!$A$1:$A$49,0),MATCH(orders!J$1,products!$A$1:$G$1,0))</f>
        <v>L</v>
      </c>
      <c r="K704" s="6">
        <f>INDEX(products!$A$1:$G$49,MATCH($D704,products!$A$1:$A$49,0),MATCH(orders!K$1,products!$A$1:$G$1,0))</f>
        <v>0.5</v>
      </c>
      <c r="L704" s="7">
        <f>INDEX(products!$A$1:$G$49,MATCH($D704,products!$A$1:$A$49,0),MATCH(orders!L$1,products!$A$1:$G$1,0))</f>
        <v>7.77</v>
      </c>
      <c r="M704" s="7">
        <f t="shared" si="30"/>
        <v>7.77</v>
      </c>
      <c r="N704" t="str">
        <f t="shared" si="31"/>
        <v>Arabica</v>
      </c>
      <c r="O704" t="str">
        <f t="shared" si="32"/>
        <v>Light</v>
      </c>
      <c r="P704" t="str">
        <f>_xlfn.XLOOKUP(Orders[[#This Row],[Customer ID]],customers!$A$1:$A$1001,customers!$I$1:$I$1001,,0)</f>
        <v>Yes</v>
      </c>
    </row>
    <row r="705" spans="1:16" x14ac:dyDescent="0.35">
      <c r="A705" s="2" t="s">
        <v>4461</v>
      </c>
      <c r="B705" s="5">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INDEX(products!$A$1:$G$49,MATCH($D705,products!$A$1:$A$49,0),MATCH(orders!I$1,products!$A$1:$G$1,0))</f>
        <v>Lib</v>
      </c>
      <c r="J705" t="str">
        <f>INDEX(products!$A$1:$G$49,MATCH($D705,products!$A$1:$A$49,0),MATCH(orders!J$1,products!$A$1:$G$1,0))</f>
        <v>D</v>
      </c>
      <c r="K705" s="6">
        <f>INDEX(products!$A$1:$G$49,MATCH($D705,products!$A$1:$A$49,0),MATCH(orders!K$1,products!$A$1:$G$1,0))</f>
        <v>2.5</v>
      </c>
      <c r="L705" s="7">
        <f>INDEX(products!$A$1:$G$49,MATCH($D705,products!$A$1:$A$49,0),MATCH(orders!L$1,products!$A$1:$G$1,0))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5">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INDEX(products!$A$1:$G$49,MATCH($D706,products!$A$1:$A$49,0),MATCH(orders!I$1,products!$A$1:$G$1,0))</f>
        <v>Exc</v>
      </c>
      <c r="J706" t="str">
        <f>INDEX(products!$A$1:$G$49,MATCH($D706,products!$A$1:$A$49,0),MATCH(orders!J$1,products!$A$1:$G$1,0))</f>
        <v>D</v>
      </c>
      <c r="K706" s="6">
        <f>INDEX(products!$A$1:$G$49,MATCH($D706,products!$A$1:$A$49,0),MATCH(orders!K$1,products!$A$1:$G$1,0))</f>
        <v>0.2</v>
      </c>
      <c r="L706" s="7">
        <f>INDEX(products!$A$1:$G$49,MATCH($D706,products!$A$1:$A$49,0),MATCH(orders!L$1,products!$A$1:$G$1,0))</f>
        <v>3.645</v>
      </c>
      <c r="M706" s="7">
        <f t="shared" si="30"/>
        <v>21.87</v>
      </c>
      <c r="N706" t="str">
        <f t="shared" si="31"/>
        <v>Excelsa</v>
      </c>
      <c r="O706" t="str">
        <f t="shared" si="32"/>
        <v>Dark</v>
      </c>
      <c r="P706" t="str">
        <f>_xlfn.XLOOKUP(Orders[[#This Row],[Customer ID]],customers!$A$1:$A$1001,customers!$I$1:$I$1001,,0)</f>
        <v>Yes</v>
      </c>
    </row>
    <row r="707" spans="1:16" x14ac:dyDescent="0.35">
      <c r="A707" s="2" t="s">
        <v>4471</v>
      </c>
      <c r="B707" s="5">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INDEX(products!$A$1:$G$49,MATCH($D707,products!$A$1:$A$49,0),MATCH(orders!I$1,products!$A$1:$G$1,0))</f>
        <v>Exc</v>
      </c>
      <c r="J707" t="str">
        <f>INDEX(products!$A$1:$G$49,MATCH($D707,products!$A$1:$A$49,0),MATCH(orders!J$1,products!$A$1:$G$1,0))</f>
        <v>L</v>
      </c>
      <c r="K707" s="6">
        <f>INDEX(products!$A$1:$G$49,MATCH($D707,products!$A$1:$A$49,0),MATCH(orders!K$1,products!$A$1:$G$1,0))</f>
        <v>0.5</v>
      </c>
      <c r="L707" s="7">
        <f>INDEX(products!$A$1:$G$49,MATCH($D707,products!$A$1:$A$49,0),MATCH(orders!L$1,products!$A$1:$G$1,0))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5">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INDEX(products!$A$1:$G$49,MATCH($D708,products!$A$1:$A$49,0),MATCH(orders!I$1,products!$A$1:$G$1,0))</f>
        <v>Exc</v>
      </c>
      <c r="J708" t="str">
        <f>INDEX(products!$A$1:$G$49,MATCH($D708,products!$A$1:$A$49,0),MATCH(orders!J$1,products!$A$1:$G$1,0))</f>
        <v>M</v>
      </c>
      <c r="K708" s="6">
        <f>INDEX(products!$A$1:$G$49,MATCH($D708,products!$A$1:$A$49,0),MATCH(orders!K$1,products!$A$1:$G$1,0))</f>
        <v>0.2</v>
      </c>
      <c r="L708" s="7">
        <f>INDEX(products!$A$1:$G$49,MATCH($D708,products!$A$1:$A$49,0),MATCH(orders!L$1,products!$A$1:$G$1,0))</f>
        <v>4.125</v>
      </c>
      <c r="M708" s="7">
        <f t="shared" si="33"/>
        <v>12.375</v>
      </c>
      <c r="N708" t="str">
        <f t="shared" si="34"/>
        <v>Excelsa</v>
      </c>
      <c r="O708" t="str">
        <f t="shared" si="35"/>
        <v>Medium</v>
      </c>
      <c r="P708" t="str">
        <f>_xlfn.XLOOKUP(Orders[[#This Row],[Customer ID]],customers!$A$1:$A$1001,customers!$I$1:$I$1001,,0)</f>
        <v>No</v>
      </c>
    </row>
    <row r="709" spans="1:16" x14ac:dyDescent="0.35">
      <c r="A709" s="2" t="s">
        <v>4483</v>
      </c>
      <c r="B709" s="5">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INDEX(products!$A$1:$G$49,MATCH($D709,products!$A$1:$A$49,0),MATCH(orders!I$1,products!$A$1:$G$1,0))</f>
        <v>Lib</v>
      </c>
      <c r="J709" t="str">
        <f>INDEX(products!$A$1:$G$49,MATCH($D709,products!$A$1:$A$49,0),MATCH(orders!J$1,products!$A$1:$G$1,0))</f>
        <v>D</v>
      </c>
      <c r="K709" s="6">
        <f>INDEX(products!$A$1:$G$49,MATCH($D709,products!$A$1:$A$49,0),MATCH(orders!K$1,products!$A$1:$G$1,0))</f>
        <v>1</v>
      </c>
      <c r="L709" s="7">
        <f>INDEX(products!$A$1:$G$49,MATCH($D709,products!$A$1:$A$49,0),MATCH(orders!L$1,products!$A$1:$G$1,0))</f>
        <v>12.95</v>
      </c>
      <c r="M709" s="7">
        <f t="shared" si="33"/>
        <v>25.9</v>
      </c>
      <c r="N709" t="str">
        <f t="shared" si="34"/>
        <v>Liberica</v>
      </c>
      <c r="O709" t="str">
        <f t="shared" si="35"/>
        <v>Dark</v>
      </c>
      <c r="P709" t="str">
        <f>_xlfn.XLOOKUP(Orders[[#This Row],[Customer ID]],customers!$A$1:$A$1001,customers!$I$1:$I$1001,,0)</f>
        <v>No</v>
      </c>
    </row>
    <row r="710" spans="1:16" x14ac:dyDescent="0.35">
      <c r="A710" s="2" t="s">
        <v>4488</v>
      </c>
      <c r="B710" s="5">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INDEX(products!$A$1:$G$49,MATCH($D710,products!$A$1:$A$49,0),MATCH(orders!I$1,products!$A$1:$G$1,0))</f>
        <v>Ara</v>
      </c>
      <c r="J710" t="str">
        <f>INDEX(products!$A$1:$G$49,MATCH($D710,products!$A$1:$A$49,0),MATCH(orders!J$1,products!$A$1:$G$1,0))</f>
        <v>M</v>
      </c>
      <c r="K710" s="6">
        <f>INDEX(products!$A$1:$G$49,MATCH($D710,products!$A$1:$A$49,0),MATCH(orders!K$1,products!$A$1:$G$1,0))</f>
        <v>0.5</v>
      </c>
      <c r="L710" s="7">
        <f>INDEX(products!$A$1:$G$49,MATCH($D710,products!$A$1:$A$49,0),MATCH(orders!L$1,products!$A$1:$G$1,0))</f>
        <v>6.75</v>
      </c>
      <c r="M710" s="7">
        <f t="shared" si="33"/>
        <v>13.5</v>
      </c>
      <c r="N710" t="str">
        <f t="shared" si="34"/>
        <v>Arabica</v>
      </c>
      <c r="O710" t="str">
        <f t="shared" si="35"/>
        <v>Medium</v>
      </c>
      <c r="P710" t="str">
        <f>_xlfn.XLOOKUP(Orders[[#This Row],[Customer ID]],customers!$A$1:$A$1001,customers!$I$1:$I$1001,,0)</f>
        <v>Yes</v>
      </c>
    </row>
    <row r="711" spans="1:16" x14ac:dyDescent="0.35">
      <c r="A711" s="2" t="s">
        <v>4494</v>
      </c>
      <c r="B711" s="5">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INDEX(products!$A$1:$G$49,MATCH($D711,products!$A$1:$A$49,0),MATCH(orders!I$1,products!$A$1:$G$1,0))</f>
        <v>Exc</v>
      </c>
      <c r="J711" t="str">
        <f>INDEX(products!$A$1:$G$49,MATCH($D711,products!$A$1:$A$49,0),MATCH(orders!J$1,products!$A$1:$G$1,0))</f>
        <v>L</v>
      </c>
      <c r="K711" s="6">
        <f>INDEX(products!$A$1:$G$49,MATCH($D711,products!$A$1:$A$49,0),MATCH(orders!K$1,products!$A$1:$G$1,0))</f>
        <v>0.5</v>
      </c>
      <c r="L711" s="7">
        <f>INDEX(products!$A$1:$G$49,MATCH($D711,products!$A$1:$A$49,0),MATCH(orders!L$1,products!$A$1:$G$1,0))</f>
        <v>8.91</v>
      </c>
      <c r="M711" s="7">
        <f t="shared" si="33"/>
        <v>17.82</v>
      </c>
      <c r="N711" t="str">
        <f t="shared" si="34"/>
        <v>Excelsa</v>
      </c>
      <c r="O711" t="str">
        <f t="shared" si="35"/>
        <v>Light</v>
      </c>
      <c r="P711" t="str">
        <f>_xlfn.XLOOKUP(Orders[[#This Row],[Customer ID]],customers!$A$1:$A$1001,customers!$I$1:$I$1001,,0)</f>
        <v>Yes</v>
      </c>
    </row>
    <row r="712" spans="1:16" x14ac:dyDescent="0.35">
      <c r="A712" s="2" t="s">
        <v>4499</v>
      </c>
      <c r="B712" s="5">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INDEX(products!$A$1:$G$49,MATCH($D712,products!$A$1:$A$49,0),MATCH(orders!I$1,products!$A$1:$G$1,0))</f>
        <v>Exc</v>
      </c>
      <c r="J712" t="str">
        <f>INDEX(products!$A$1:$G$49,MATCH($D712,products!$A$1:$A$49,0),MATCH(orders!J$1,products!$A$1:$G$1,0))</f>
        <v>M</v>
      </c>
      <c r="K712" s="6">
        <f>INDEX(products!$A$1:$G$49,MATCH($D712,products!$A$1:$A$49,0),MATCH(orders!K$1,products!$A$1:$G$1,0))</f>
        <v>0.5</v>
      </c>
      <c r="L712" s="7">
        <f>INDEX(products!$A$1:$G$49,MATCH($D712,products!$A$1:$A$49,0),MATCH(orders!L$1,products!$A$1:$G$1,0))</f>
        <v>8.25</v>
      </c>
      <c r="M712" s="7">
        <f t="shared" si="33"/>
        <v>24.75</v>
      </c>
      <c r="N712" t="str">
        <f t="shared" si="34"/>
        <v>Excelsa</v>
      </c>
      <c r="O712" t="str">
        <f t="shared" si="35"/>
        <v>Medium</v>
      </c>
      <c r="P712" t="str">
        <f>_xlfn.XLOOKUP(Orders[[#This Row],[Customer ID]],customers!$A$1:$A$1001,customers!$I$1:$I$1001,,0)</f>
        <v>No</v>
      </c>
    </row>
    <row r="713" spans="1:16" x14ac:dyDescent="0.35">
      <c r="A713" s="2" t="s">
        <v>4505</v>
      </c>
      <c r="B713" s="5">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INDEX(products!$A$1:$G$49,MATCH($D713,products!$A$1:$A$49,0),MATCH(orders!I$1,products!$A$1:$G$1,0))</f>
        <v>Rob</v>
      </c>
      <c r="J713" t="str">
        <f>INDEX(products!$A$1:$G$49,MATCH($D713,products!$A$1:$A$49,0),MATCH(orders!J$1,products!$A$1:$G$1,0))</f>
        <v>M</v>
      </c>
      <c r="K713" s="6">
        <f>INDEX(products!$A$1:$G$49,MATCH($D713,products!$A$1:$A$49,0),MATCH(orders!K$1,products!$A$1:$G$1,0))</f>
        <v>0.2</v>
      </c>
      <c r="L713" s="7">
        <f>INDEX(products!$A$1:$G$49,MATCH($D713,products!$A$1:$A$49,0),MATCH(orders!L$1,products!$A$1:$G$1,0))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35">
      <c r="A714" s="2" t="s">
        <v>4512</v>
      </c>
      <c r="B714" s="5">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INDEX(products!$A$1:$G$49,MATCH($D714,products!$A$1:$A$49,0),MATCH(orders!I$1,products!$A$1:$G$1,0))</f>
        <v>Exc</v>
      </c>
      <c r="J714" t="str">
        <f>INDEX(products!$A$1:$G$49,MATCH($D714,products!$A$1:$A$49,0),MATCH(orders!J$1,products!$A$1:$G$1,0))</f>
        <v>M</v>
      </c>
      <c r="K714" s="6">
        <f>INDEX(products!$A$1:$G$49,MATCH($D714,products!$A$1:$A$49,0),MATCH(orders!K$1,products!$A$1:$G$1,0))</f>
        <v>0.5</v>
      </c>
      <c r="L714" s="7">
        <f>INDEX(products!$A$1:$G$49,MATCH($D714,products!$A$1:$A$49,0),MATCH(orders!L$1,products!$A$1:$G$1,0))</f>
        <v>8.25</v>
      </c>
      <c r="M714" s="7">
        <f t="shared" si="33"/>
        <v>16.5</v>
      </c>
      <c r="N714" t="str">
        <f t="shared" si="34"/>
        <v>Excelsa</v>
      </c>
      <c r="O714" t="str">
        <f t="shared" si="35"/>
        <v>Medium</v>
      </c>
      <c r="P714" t="str">
        <f>_xlfn.XLOOKUP(Orders[[#This Row],[Customer ID]],customers!$A$1:$A$1001,customers!$I$1:$I$1001,,0)</f>
        <v>No</v>
      </c>
    </row>
    <row r="715" spans="1:16" x14ac:dyDescent="0.35">
      <c r="A715" s="2" t="s">
        <v>4516</v>
      </c>
      <c r="B715" s="5">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INDEX(products!$A$1:$G$49,MATCH($D715,products!$A$1:$A$49,0),MATCH(orders!I$1,products!$A$1:$G$1,0))</f>
        <v>Rob</v>
      </c>
      <c r="J715" t="str">
        <f>INDEX(products!$A$1:$G$49,MATCH($D715,products!$A$1:$A$49,0),MATCH(orders!J$1,products!$A$1:$G$1,0))</f>
        <v>M</v>
      </c>
      <c r="K715" s="6">
        <f>INDEX(products!$A$1:$G$49,MATCH($D715,products!$A$1:$A$49,0),MATCH(orders!K$1,products!$A$1:$G$1,0))</f>
        <v>0.2</v>
      </c>
      <c r="L715" s="7">
        <f>INDEX(products!$A$1:$G$49,MATCH($D715,products!$A$1:$A$49,0),MATCH(orders!L$1,products!$A$1:$G$1,0))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5">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INDEX(products!$A$1:$G$49,MATCH($D716,products!$A$1:$A$49,0),MATCH(orders!I$1,products!$A$1:$G$1,0))</f>
        <v>Exc</v>
      </c>
      <c r="J716" t="str">
        <f>INDEX(products!$A$1:$G$49,MATCH($D716,products!$A$1:$A$49,0),MATCH(orders!J$1,products!$A$1:$G$1,0))</f>
        <v>D</v>
      </c>
      <c r="K716" s="6">
        <f>INDEX(products!$A$1:$G$49,MATCH($D716,products!$A$1:$A$49,0),MATCH(orders!K$1,products!$A$1:$G$1,0))</f>
        <v>0.2</v>
      </c>
      <c r="L716" s="7">
        <f>INDEX(products!$A$1:$G$49,MATCH($D716,products!$A$1:$A$49,0),MATCH(orders!L$1,products!$A$1:$G$1,0))</f>
        <v>3.645</v>
      </c>
      <c r="M716" s="7">
        <f t="shared" si="33"/>
        <v>14.58</v>
      </c>
      <c r="N716" t="str">
        <f t="shared" si="34"/>
        <v>Excelsa</v>
      </c>
      <c r="O716" t="str">
        <f t="shared" si="35"/>
        <v>Dark</v>
      </c>
      <c r="P716" t="str">
        <f>_xlfn.XLOOKUP(Orders[[#This Row],[Customer ID]],customers!$A$1:$A$1001,customers!$I$1:$I$1001,,0)</f>
        <v>Yes</v>
      </c>
    </row>
    <row r="717" spans="1:16" x14ac:dyDescent="0.35">
      <c r="A717" s="2" t="s">
        <v>4528</v>
      </c>
      <c r="B717" s="5">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INDEX(products!$A$1:$G$49,MATCH($D717,products!$A$1:$A$49,0),MATCH(orders!I$1,products!$A$1:$G$1,0))</f>
        <v>Exc</v>
      </c>
      <c r="J717" t="str">
        <f>INDEX(products!$A$1:$G$49,MATCH($D717,products!$A$1:$A$49,0),MATCH(orders!J$1,products!$A$1:$G$1,0))</f>
        <v>L</v>
      </c>
      <c r="K717" s="6">
        <f>INDEX(products!$A$1:$G$49,MATCH($D717,products!$A$1:$A$49,0),MATCH(orders!K$1,products!$A$1:$G$1,0))</f>
        <v>1</v>
      </c>
      <c r="L717" s="7">
        <f>INDEX(products!$A$1:$G$49,MATCH($D717,products!$A$1:$A$49,0),MATCH(orders!L$1,products!$A$1:$G$1,0))</f>
        <v>14.85</v>
      </c>
      <c r="M717" s="7">
        <f t="shared" si="33"/>
        <v>89.1</v>
      </c>
      <c r="N717" t="str">
        <f t="shared" si="34"/>
        <v>Excelsa</v>
      </c>
      <c r="O717" t="str">
        <f t="shared" si="35"/>
        <v>Light</v>
      </c>
      <c r="P717" t="str">
        <f>_xlfn.XLOOKUP(Orders[[#This Row],[Customer ID]],customers!$A$1:$A$1001,customers!$I$1:$I$1001,,0)</f>
        <v>No</v>
      </c>
    </row>
    <row r="718" spans="1:16" x14ac:dyDescent="0.35">
      <c r="A718" s="2" t="s">
        <v>4533</v>
      </c>
      <c r="B718" s="5">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INDEX(products!$A$1:$G$49,MATCH($D718,products!$A$1:$A$49,0),MATCH(orders!I$1,products!$A$1:$G$1,0))</f>
        <v>Rob</v>
      </c>
      <c r="J718" t="str">
        <f>INDEX(products!$A$1:$G$49,MATCH($D718,products!$A$1:$A$49,0),MATCH(orders!J$1,products!$A$1:$G$1,0))</f>
        <v>L</v>
      </c>
      <c r="K718" s="6">
        <f>INDEX(products!$A$1:$G$49,MATCH($D718,products!$A$1:$A$49,0),MATCH(orders!K$1,products!$A$1:$G$1,0))</f>
        <v>1</v>
      </c>
      <c r="L718" s="7">
        <f>INDEX(products!$A$1:$G$49,MATCH($D718,products!$A$1:$A$49,0),MATCH(orders!L$1,products!$A$1:$G$1,0))</f>
        <v>11.95</v>
      </c>
      <c r="M718" s="7">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5">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INDEX(products!$A$1:$G$49,MATCH($D719,products!$A$1:$A$49,0),MATCH(orders!I$1,products!$A$1:$G$1,0))</f>
        <v>Ara</v>
      </c>
      <c r="J719" t="str">
        <f>INDEX(products!$A$1:$G$49,MATCH($D719,products!$A$1:$A$49,0),MATCH(orders!J$1,products!$A$1:$G$1,0))</f>
        <v>D</v>
      </c>
      <c r="K719" s="6">
        <f>INDEX(products!$A$1:$G$49,MATCH($D719,products!$A$1:$A$49,0),MATCH(orders!K$1,products!$A$1:$G$1,0))</f>
        <v>2.5</v>
      </c>
      <c r="L719" s="7">
        <f>INDEX(products!$A$1:$G$49,MATCH($D719,products!$A$1:$A$49,0),MATCH(orders!L$1,products!$A$1:$G$1,0))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5">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INDEX(products!$A$1:$G$49,MATCH($D720,products!$A$1:$A$49,0),MATCH(orders!I$1,products!$A$1:$G$1,0))</f>
        <v>Lib</v>
      </c>
      <c r="J720" t="str">
        <f>INDEX(products!$A$1:$G$49,MATCH($D720,products!$A$1:$A$49,0),MATCH(orders!J$1,products!$A$1:$G$1,0))</f>
        <v>D</v>
      </c>
      <c r="K720" s="6">
        <f>INDEX(products!$A$1:$G$49,MATCH($D720,products!$A$1:$A$49,0),MATCH(orders!K$1,products!$A$1:$G$1,0))</f>
        <v>1</v>
      </c>
      <c r="L720" s="7">
        <f>INDEX(products!$A$1:$G$49,MATCH($D720,products!$A$1:$A$49,0),MATCH(orders!L$1,products!$A$1:$G$1,0))</f>
        <v>12.95</v>
      </c>
      <c r="M720" s="7">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5">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INDEX(products!$A$1:$G$49,MATCH($D721,products!$A$1:$A$49,0),MATCH(orders!I$1,products!$A$1:$G$1,0))</f>
        <v>Lib</v>
      </c>
      <c r="J721" t="str">
        <f>INDEX(products!$A$1:$G$49,MATCH($D721,products!$A$1:$A$49,0),MATCH(orders!J$1,products!$A$1:$G$1,0))</f>
        <v>L</v>
      </c>
      <c r="K721" s="6">
        <f>INDEX(products!$A$1:$G$49,MATCH($D721,products!$A$1:$A$49,0),MATCH(orders!K$1,products!$A$1:$G$1,0))</f>
        <v>1</v>
      </c>
      <c r="L721" s="7">
        <f>INDEX(products!$A$1:$G$49,MATCH($D721,products!$A$1:$A$49,0),MATCH(orders!L$1,products!$A$1:$G$1,0))</f>
        <v>15.85</v>
      </c>
      <c r="M721" s="7">
        <f t="shared" si="33"/>
        <v>79.25</v>
      </c>
      <c r="N721" t="str">
        <f t="shared" si="34"/>
        <v>Liberica</v>
      </c>
      <c r="O721" t="str">
        <f t="shared" si="35"/>
        <v>Light</v>
      </c>
      <c r="P721" t="str">
        <f>_xlfn.XLOOKUP(Orders[[#This Row],[Customer ID]],customers!$A$1:$A$1001,customers!$I$1:$I$1001,,0)</f>
        <v>Yes</v>
      </c>
    </row>
    <row r="722" spans="1:16" x14ac:dyDescent="0.35">
      <c r="A722" s="2" t="s">
        <v>4557</v>
      </c>
      <c r="B722" s="5">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INDEX(products!$A$1:$G$49,MATCH($D722,products!$A$1:$A$49,0),MATCH(orders!I$1,products!$A$1:$G$1,0))</f>
        <v>Exc</v>
      </c>
      <c r="J722" t="str">
        <f>INDEX(products!$A$1:$G$49,MATCH($D722,products!$A$1:$A$49,0),MATCH(orders!J$1,products!$A$1:$G$1,0))</f>
        <v>D</v>
      </c>
      <c r="K722" s="6">
        <f>INDEX(products!$A$1:$G$49,MATCH($D722,products!$A$1:$A$49,0),MATCH(orders!K$1,products!$A$1:$G$1,0))</f>
        <v>0.5</v>
      </c>
      <c r="L722" s="7">
        <f>INDEX(products!$A$1:$G$49,MATCH($D722,products!$A$1:$A$49,0),MATCH(orders!L$1,products!$A$1:$G$1,0))</f>
        <v>7.29</v>
      </c>
      <c r="M722" s="7">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5">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INDEX(products!$A$1:$G$49,MATCH($D723,products!$A$1:$A$49,0),MATCH(orders!I$1,products!$A$1:$G$1,0))</f>
        <v>Rob</v>
      </c>
      <c r="J723" t="str">
        <f>INDEX(products!$A$1:$G$49,MATCH($D723,products!$A$1:$A$49,0),MATCH(orders!J$1,products!$A$1:$G$1,0))</f>
        <v>M</v>
      </c>
      <c r="K723" s="6">
        <f>INDEX(products!$A$1:$G$49,MATCH($D723,products!$A$1:$A$49,0),MATCH(orders!K$1,products!$A$1:$G$1,0))</f>
        <v>0.2</v>
      </c>
      <c r="L723" s="7">
        <f>INDEX(products!$A$1:$G$49,MATCH($D723,products!$A$1:$A$49,0),MATCH(orders!L$1,products!$A$1:$G$1,0))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5">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INDEX(products!$A$1:$G$49,MATCH($D724,products!$A$1:$A$49,0),MATCH(orders!I$1,products!$A$1:$G$1,0))</f>
        <v>Exc</v>
      </c>
      <c r="J724" t="str">
        <f>INDEX(products!$A$1:$G$49,MATCH($D724,products!$A$1:$A$49,0),MATCH(orders!J$1,products!$A$1:$G$1,0))</f>
        <v>D</v>
      </c>
      <c r="K724" s="6">
        <f>INDEX(products!$A$1:$G$49,MATCH($D724,products!$A$1:$A$49,0),MATCH(orders!K$1,products!$A$1:$G$1,0))</f>
        <v>1</v>
      </c>
      <c r="L724" s="7">
        <f>INDEX(products!$A$1:$G$49,MATCH($D724,products!$A$1:$A$49,0),MATCH(orders!L$1,products!$A$1:$G$1,0))</f>
        <v>12.15</v>
      </c>
      <c r="M724" s="7">
        <f t="shared" si="33"/>
        <v>24.3</v>
      </c>
      <c r="N724" t="str">
        <f t="shared" si="34"/>
        <v>Excelsa</v>
      </c>
      <c r="O724" t="str">
        <f t="shared" si="35"/>
        <v>Dark</v>
      </c>
      <c r="P724" t="str">
        <f>_xlfn.XLOOKUP(Orders[[#This Row],[Customer ID]],customers!$A$1:$A$1001,customers!$I$1:$I$1001,,0)</f>
        <v>No</v>
      </c>
    </row>
    <row r="725" spans="1:16" x14ac:dyDescent="0.35">
      <c r="A725" s="2" t="s">
        <v>4574</v>
      </c>
      <c r="B725" s="5">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INDEX(products!$A$1:$G$49,MATCH($D725,products!$A$1:$A$49,0),MATCH(orders!I$1,products!$A$1:$G$1,0))</f>
        <v>Exc</v>
      </c>
      <c r="J725" t="str">
        <f>INDEX(products!$A$1:$G$49,MATCH($D725,products!$A$1:$A$49,0),MATCH(orders!J$1,products!$A$1:$G$1,0))</f>
        <v>M</v>
      </c>
      <c r="K725" s="6">
        <f>INDEX(products!$A$1:$G$49,MATCH($D725,products!$A$1:$A$49,0),MATCH(orders!K$1,products!$A$1:$G$1,0))</f>
        <v>2.5</v>
      </c>
      <c r="L725" s="7">
        <f>INDEX(products!$A$1:$G$49,MATCH($D725,products!$A$1:$A$49,0),MATCH(orders!L$1,products!$A$1:$G$1,0))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5">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INDEX(products!$A$1:$G$49,MATCH($D726,products!$A$1:$A$49,0),MATCH(orders!I$1,products!$A$1:$G$1,0))</f>
        <v>Ara</v>
      </c>
      <c r="J726" t="str">
        <f>INDEX(products!$A$1:$G$49,MATCH($D726,products!$A$1:$A$49,0),MATCH(orders!J$1,products!$A$1:$G$1,0))</f>
        <v>M</v>
      </c>
      <c r="K726" s="6">
        <f>INDEX(products!$A$1:$G$49,MATCH($D726,products!$A$1:$A$49,0),MATCH(orders!K$1,products!$A$1:$G$1,0))</f>
        <v>0.2</v>
      </c>
      <c r="L726" s="7">
        <f>INDEX(products!$A$1:$G$49,MATCH($D726,products!$A$1:$A$49,0),MATCH(orders!L$1,products!$A$1:$G$1,0))</f>
        <v>3.375</v>
      </c>
      <c r="M726" s="7">
        <f t="shared" si="33"/>
        <v>6.75</v>
      </c>
      <c r="N726" t="str">
        <f t="shared" si="34"/>
        <v>Arabica</v>
      </c>
      <c r="O726" t="str">
        <f t="shared" si="35"/>
        <v>Medium</v>
      </c>
      <c r="P726" t="str">
        <f>_xlfn.XLOOKUP(Orders[[#This Row],[Customer ID]],customers!$A$1:$A$1001,customers!$I$1:$I$1001,,0)</f>
        <v>Yes</v>
      </c>
    </row>
    <row r="727" spans="1:16" x14ac:dyDescent="0.35">
      <c r="A727" s="2" t="s">
        <v>4585</v>
      </c>
      <c r="B727" s="5">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INDEX(products!$A$1:$G$49,MATCH($D727,products!$A$1:$A$49,0),MATCH(orders!I$1,products!$A$1:$G$1,0))</f>
        <v>Ara</v>
      </c>
      <c r="J727" t="str">
        <f>INDEX(products!$A$1:$G$49,MATCH($D727,products!$A$1:$A$49,0),MATCH(orders!J$1,products!$A$1:$G$1,0))</f>
        <v>L</v>
      </c>
      <c r="K727" s="6">
        <f>INDEX(products!$A$1:$G$49,MATCH($D727,products!$A$1:$A$49,0),MATCH(orders!K$1,products!$A$1:$G$1,0))</f>
        <v>0.2</v>
      </c>
      <c r="L727" s="7">
        <f>INDEX(products!$A$1:$G$49,MATCH($D727,products!$A$1:$A$49,0),MATCH(orders!L$1,products!$A$1:$G$1,0))</f>
        <v>3.8849999999999998</v>
      </c>
      <c r="M727" s="7">
        <f t="shared" si="33"/>
        <v>23.31</v>
      </c>
      <c r="N727" t="str">
        <f t="shared" si="34"/>
        <v>Arabica</v>
      </c>
      <c r="O727" t="str">
        <f t="shared" si="35"/>
        <v>Light</v>
      </c>
      <c r="P727" t="str">
        <f>_xlfn.XLOOKUP(Orders[[#This Row],[Customer ID]],customers!$A$1:$A$1001,customers!$I$1:$I$1001,,0)</f>
        <v>No</v>
      </c>
    </row>
    <row r="728" spans="1:16" x14ac:dyDescent="0.35">
      <c r="A728" s="2" t="s">
        <v>4591</v>
      </c>
      <c r="B728" s="5">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INDEX(products!$A$1:$G$49,MATCH($D728,products!$A$1:$A$49,0),MATCH(orders!I$1,products!$A$1:$G$1,0))</f>
        <v>Lib</v>
      </c>
      <c r="J728" t="str">
        <f>INDEX(products!$A$1:$G$49,MATCH($D728,products!$A$1:$A$49,0),MATCH(orders!J$1,products!$A$1:$G$1,0))</f>
        <v>L</v>
      </c>
      <c r="K728" s="6">
        <f>INDEX(products!$A$1:$G$49,MATCH($D728,products!$A$1:$A$49,0),MATCH(orders!K$1,products!$A$1:$G$1,0))</f>
        <v>2.5</v>
      </c>
      <c r="L728" s="7">
        <f>INDEX(products!$A$1:$G$49,MATCH($D728,products!$A$1:$A$49,0),MATCH(orders!L$1,products!$A$1:$G$1,0))</f>
        <v>36.454999999999998</v>
      </c>
      <c r="M728" s="7">
        <f t="shared" si="33"/>
        <v>145.82</v>
      </c>
      <c r="N728" t="str">
        <f t="shared" si="34"/>
        <v>Liberica</v>
      </c>
      <c r="O728" t="str">
        <f t="shared" si="35"/>
        <v>Light</v>
      </c>
      <c r="P728" t="str">
        <f>_xlfn.XLOOKUP(Orders[[#This Row],[Customer ID]],customers!$A$1:$A$1001,customers!$I$1:$I$1001,,0)</f>
        <v>No</v>
      </c>
    </row>
    <row r="729" spans="1:16" x14ac:dyDescent="0.35">
      <c r="A729" s="2" t="s">
        <v>4596</v>
      </c>
      <c r="B729" s="5">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INDEX(products!$A$1:$G$49,MATCH($D729,products!$A$1:$A$49,0),MATCH(orders!I$1,products!$A$1:$G$1,0))</f>
        <v>Rob</v>
      </c>
      <c r="J729" t="str">
        <f>INDEX(products!$A$1:$G$49,MATCH($D729,products!$A$1:$A$49,0),MATCH(orders!J$1,products!$A$1:$G$1,0))</f>
        <v>M</v>
      </c>
      <c r="K729" s="6">
        <f>INDEX(products!$A$1:$G$49,MATCH($D729,products!$A$1:$A$49,0),MATCH(orders!K$1,products!$A$1:$G$1,0))</f>
        <v>0.5</v>
      </c>
      <c r="L729" s="7">
        <f>INDEX(products!$A$1:$G$49,MATCH($D729,products!$A$1:$A$49,0),MATCH(orders!L$1,products!$A$1:$G$1,0))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5">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INDEX(products!$A$1:$G$49,MATCH($D730,products!$A$1:$A$49,0),MATCH(orders!I$1,products!$A$1:$G$1,0))</f>
        <v>Exc</v>
      </c>
      <c r="J730" t="str">
        <f>INDEX(products!$A$1:$G$49,MATCH($D730,products!$A$1:$A$49,0),MATCH(orders!J$1,products!$A$1:$G$1,0))</f>
        <v>D</v>
      </c>
      <c r="K730" s="6">
        <f>INDEX(products!$A$1:$G$49,MATCH($D730,products!$A$1:$A$49,0),MATCH(orders!K$1,products!$A$1:$G$1,0))</f>
        <v>0.5</v>
      </c>
      <c r="L730" s="7">
        <f>INDEX(products!$A$1:$G$49,MATCH($D730,products!$A$1:$A$49,0),MATCH(orders!L$1,products!$A$1:$G$1,0))</f>
        <v>7.29</v>
      </c>
      <c r="M730" s="7">
        <f t="shared" si="33"/>
        <v>21.87</v>
      </c>
      <c r="N730" t="str">
        <f t="shared" si="34"/>
        <v>Excelsa</v>
      </c>
      <c r="O730" t="str">
        <f t="shared" si="35"/>
        <v>Dark</v>
      </c>
      <c r="P730" t="str">
        <f>_xlfn.XLOOKUP(Orders[[#This Row],[Customer ID]],customers!$A$1:$A$1001,customers!$I$1:$I$1001,,0)</f>
        <v>Yes</v>
      </c>
    </row>
    <row r="731" spans="1:16" x14ac:dyDescent="0.35">
      <c r="A731" s="2" t="s">
        <v>4608</v>
      </c>
      <c r="B731" s="5">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INDEX(products!$A$1:$G$49,MATCH($D731,products!$A$1:$A$49,0),MATCH(orders!I$1,products!$A$1:$G$1,0))</f>
        <v>Lib</v>
      </c>
      <c r="J731" t="str">
        <f>INDEX(products!$A$1:$G$49,MATCH($D731,products!$A$1:$A$49,0),MATCH(orders!J$1,products!$A$1:$G$1,0))</f>
        <v>M</v>
      </c>
      <c r="K731" s="6">
        <f>INDEX(products!$A$1:$G$49,MATCH($D731,products!$A$1:$A$49,0),MATCH(orders!K$1,products!$A$1:$G$1,0))</f>
        <v>0.2</v>
      </c>
      <c r="L731" s="7">
        <f>INDEX(products!$A$1:$G$49,MATCH($D731,products!$A$1:$A$49,0),MATCH(orders!L$1,products!$A$1:$G$1,0))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5">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INDEX(products!$A$1:$G$49,MATCH($D732,products!$A$1:$A$49,0),MATCH(orders!I$1,products!$A$1:$G$1,0))</f>
        <v>Lib</v>
      </c>
      <c r="J732" t="str">
        <f>INDEX(products!$A$1:$G$49,MATCH($D732,products!$A$1:$A$49,0),MATCH(orders!J$1,products!$A$1:$G$1,0))</f>
        <v>L</v>
      </c>
      <c r="K732" s="6">
        <f>INDEX(products!$A$1:$G$49,MATCH($D732,products!$A$1:$A$49,0),MATCH(orders!K$1,products!$A$1:$G$1,0))</f>
        <v>2.5</v>
      </c>
      <c r="L732" s="7">
        <f>INDEX(products!$A$1:$G$49,MATCH($D732,products!$A$1:$A$49,0),MATCH(orders!L$1,products!$A$1:$G$1,0))</f>
        <v>36.454999999999998</v>
      </c>
      <c r="M732" s="7">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5">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INDEX(products!$A$1:$G$49,MATCH($D733,products!$A$1:$A$49,0),MATCH(orders!I$1,products!$A$1:$G$1,0))</f>
        <v>Lib</v>
      </c>
      <c r="J733" t="str">
        <f>INDEX(products!$A$1:$G$49,MATCH($D733,products!$A$1:$A$49,0),MATCH(orders!J$1,products!$A$1:$G$1,0))</f>
        <v>D</v>
      </c>
      <c r="K733" s="6">
        <f>INDEX(products!$A$1:$G$49,MATCH($D733,products!$A$1:$A$49,0),MATCH(orders!K$1,products!$A$1:$G$1,0))</f>
        <v>0.2</v>
      </c>
      <c r="L733" s="7">
        <f>INDEX(products!$A$1:$G$49,MATCH($D733,products!$A$1:$A$49,0),MATCH(orders!L$1,products!$A$1:$G$1,0))</f>
        <v>3.8849999999999998</v>
      </c>
      <c r="M733" s="7">
        <f t="shared" si="33"/>
        <v>15.54</v>
      </c>
      <c r="N733" t="str">
        <f t="shared" si="34"/>
        <v>Liberica</v>
      </c>
      <c r="O733" t="str">
        <f t="shared" si="35"/>
        <v>Dark</v>
      </c>
      <c r="P733" t="str">
        <f>_xlfn.XLOOKUP(Orders[[#This Row],[Customer ID]],customers!$A$1:$A$1001,customers!$I$1:$I$1001,,0)</f>
        <v>Yes</v>
      </c>
    </row>
    <row r="734" spans="1:16" x14ac:dyDescent="0.35">
      <c r="A734" s="2" t="s">
        <v>4625</v>
      </c>
      <c r="B734" s="5">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INDEX(products!$A$1:$G$49,MATCH($D734,products!$A$1:$A$49,0),MATCH(orders!I$1,products!$A$1:$G$1,0))</f>
        <v>Exc</v>
      </c>
      <c r="J734" t="str">
        <f>INDEX(products!$A$1:$G$49,MATCH($D734,products!$A$1:$A$49,0),MATCH(orders!J$1,products!$A$1:$G$1,0))</f>
        <v>L</v>
      </c>
      <c r="K734" s="6">
        <f>INDEX(products!$A$1:$G$49,MATCH($D734,products!$A$1:$A$49,0),MATCH(orders!K$1,products!$A$1:$G$1,0))</f>
        <v>0.2</v>
      </c>
      <c r="L734" s="7">
        <f>INDEX(products!$A$1:$G$49,MATCH($D734,products!$A$1:$A$49,0),MATCH(orders!L$1,products!$A$1:$G$1,0))</f>
        <v>4.4550000000000001</v>
      </c>
      <c r="M734" s="7">
        <f t="shared" si="33"/>
        <v>8.91</v>
      </c>
      <c r="N734" t="str">
        <f t="shared" si="34"/>
        <v>Excelsa</v>
      </c>
      <c r="O734" t="str">
        <f t="shared" si="35"/>
        <v>Light</v>
      </c>
      <c r="P734" t="str">
        <f>_xlfn.XLOOKUP(Orders[[#This Row],[Customer ID]],customers!$A$1:$A$1001,customers!$I$1:$I$1001,,0)</f>
        <v>No</v>
      </c>
    </row>
    <row r="735" spans="1:16" x14ac:dyDescent="0.35">
      <c r="A735" s="2" t="s">
        <v>4631</v>
      </c>
      <c r="B735" s="5">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INDEX(products!$A$1:$G$49,MATCH($D735,products!$A$1:$A$49,0),MATCH(orders!I$1,products!$A$1:$G$1,0))</f>
        <v>Lib</v>
      </c>
      <c r="J735" t="str">
        <f>INDEX(products!$A$1:$G$49,MATCH($D735,products!$A$1:$A$49,0),MATCH(orders!J$1,products!$A$1:$G$1,0))</f>
        <v>M</v>
      </c>
      <c r="K735" s="6">
        <f>INDEX(products!$A$1:$G$49,MATCH($D735,products!$A$1:$A$49,0),MATCH(orders!K$1,products!$A$1:$G$1,0))</f>
        <v>2.5</v>
      </c>
      <c r="L735" s="7">
        <f>INDEX(products!$A$1:$G$49,MATCH($D735,products!$A$1:$A$49,0),MATCH(orders!L$1,products!$A$1:$G$1,0))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5">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INDEX(products!$A$1:$G$49,MATCH($D736,products!$A$1:$A$49,0),MATCH(orders!I$1,products!$A$1:$G$1,0))</f>
        <v>Rob</v>
      </c>
      <c r="J736" t="str">
        <f>INDEX(products!$A$1:$G$49,MATCH($D736,products!$A$1:$A$49,0),MATCH(orders!J$1,products!$A$1:$G$1,0))</f>
        <v>D</v>
      </c>
      <c r="K736" s="6">
        <f>INDEX(products!$A$1:$G$49,MATCH($D736,products!$A$1:$A$49,0),MATCH(orders!K$1,products!$A$1:$G$1,0))</f>
        <v>0.2</v>
      </c>
      <c r="L736" s="7">
        <f>INDEX(products!$A$1:$G$49,MATCH($D736,products!$A$1:$A$49,0),MATCH(orders!L$1,products!$A$1:$G$1,0))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5">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INDEX(products!$A$1:$G$49,MATCH($D737,products!$A$1:$A$49,0),MATCH(orders!I$1,products!$A$1:$G$1,0))</f>
        <v>Exc</v>
      </c>
      <c r="J737" t="str">
        <f>INDEX(products!$A$1:$G$49,MATCH($D737,products!$A$1:$A$49,0),MATCH(orders!J$1,products!$A$1:$G$1,0))</f>
        <v>D</v>
      </c>
      <c r="K737" s="6">
        <f>INDEX(products!$A$1:$G$49,MATCH($D737,products!$A$1:$A$49,0),MATCH(orders!K$1,products!$A$1:$G$1,0))</f>
        <v>0.2</v>
      </c>
      <c r="L737" s="7">
        <f>INDEX(products!$A$1:$G$49,MATCH($D737,products!$A$1:$A$49,0),MATCH(orders!L$1,products!$A$1:$G$1,0))</f>
        <v>3.645</v>
      </c>
      <c r="M737" s="7">
        <f t="shared" si="33"/>
        <v>21.87</v>
      </c>
      <c r="N737" t="str">
        <f t="shared" si="34"/>
        <v>Excelsa</v>
      </c>
      <c r="O737" t="str">
        <f t="shared" si="35"/>
        <v>Dark</v>
      </c>
      <c r="P737" t="str">
        <f>_xlfn.XLOOKUP(Orders[[#This Row],[Customer ID]],customers!$A$1:$A$1001,customers!$I$1:$I$1001,,0)</f>
        <v>No</v>
      </c>
    </row>
    <row r="738" spans="1:16" x14ac:dyDescent="0.35">
      <c r="A738" s="2" t="s">
        <v>4647</v>
      </c>
      <c r="B738" s="5">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INDEX(products!$A$1:$G$49,MATCH($D738,products!$A$1:$A$49,0),MATCH(orders!I$1,products!$A$1:$G$1,0))</f>
        <v>Lib</v>
      </c>
      <c r="J738" t="str">
        <f>INDEX(products!$A$1:$G$49,MATCH($D738,products!$A$1:$A$49,0),MATCH(orders!J$1,products!$A$1:$G$1,0))</f>
        <v>D</v>
      </c>
      <c r="K738" s="6">
        <f>INDEX(products!$A$1:$G$49,MATCH($D738,products!$A$1:$A$49,0),MATCH(orders!K$1,products!$A$1:$G$1,0))</f>
        <v>1</v>
      </c>
      <c r="L738" s="7">
        <f>INDEX(products!$A$1:$G$49,MATCH($D738,products!$A$1:$A$49,0),MATCH(orders!L$1,products!$A$1:$G$1,0))</f>
        <v>12.95</v>
      </c>
      <c r="M738" s="7">
        <f t="shared" si="33"/>
        <v>25.9</v>
      </c>
      <c r="N738" t="str">
        <f t="shared" si="34"/>
        <v>Liberica</v>
      </c>
      <c r="O738" t="str">
        <f t="shared" si="35"/>
        <v>Dark</v>
      </c>
      <c r="P738" t="str">
        <f>_xlfn.XLOOKUP(Orders[[#This Row],[Customer ID]],customers!$A$1:$A$1001,customers!$I$1:$I$1001,,0)</f>
        <v>Yes</v>
      </c>
    </row>
    <row r="739" spans="1:16" x14ac:dyDescent="0.35">
      <c r="A739" s="2" t="s">
        <v>4653</v>
      </c>
      <c r="B739" s="5">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INDEX(products!$A$1:$G$49,MATCH($D739,products!$A$1:$A$49,0),MATCH(orders!I$1,products!$A$1:$G$1,0))</f>
        <v>Ara</v>
      </c>
      <c r="J739" t="str">
        <f>INDEX(products!$A$1:$G$49,MATCH($D739,products!$A$1:$A$49,0),MATCH(orders!J$1,products!$A$1:$G$1,0))</f>
        <v>M</v>
      </c>
      <c r="K739" s="6">
        <f>INDEX(products!$A$1:$G$49,MATCH($D739,products!$A$1:$A$49,0),MATCH(orders!K$1,products!$A$1:$G$1,0))</f>
        <v>1</v>
      </c>
      <c r="L739" s="7">
        <f>INDEX(products!$A$1:$G$49,MATCH($D739,products!$A$1:$A$49,0),MATCH(orders!L$1,products!$A$1:$G$1,0))</f>
        <v>11.25</v>
      </c>
      <c r="M739" s="7">
        <f t="shared" si="33"/>
        <v>56.25</v>
      </c>
      <c r="N739" t="str">
        <f t="shared" si="34"/>
        <v>Arabica</v>
      </c>
      <c r="O739" t="str">
        <f t="shared" si="35"/>
        <v>Medium</v>
      </c>
      <c r="P739" t="str">
        <f>_xlfn.XLOOKUP(Orders[[#This Row],[Customer ID]],customers!$A$1:$A$1001,customers!$I$1:$I$1001,,0)</f>
        <v>No</v>
      </c>
    </row>
    <row r="740" spans="1:16" x14ac:dyDescent="0.35">
      <c r="A740" s="2" t="s">
        <v>4659</v>
      </c>
      <c r="B740" s="5">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INDEX(products!$A$1:$G$49,MATCH($D740,products!$A$1:$A$49,0),MATCH(orders!I$1,products!$A$1:$G$1,0))</f>
        <v>Rob</v>
      </c>
      <c r="J740" t="str">
        <f>INDEX(products!$A$1:$G$49,MATCH($D740,products!$A$1:$A$49,0),MATCH(orders!J$1,products!$A$1:$G$1,0))</f>
        <v>L</v>
      </c>
      <c r="K740" s="6">
        <f>INDEX(products!$A$1:$G$49,MATCH($D740,products!$A$1:$A$49,0),MATCH(orders!K$1,products!$A$1:$G$1,0))</f>
        <v>0.2</v>
      </c>
      <c r="L740" s="7">
        <f>INDEX(products!$A$1:$G$49,MATCH($D740,products!$A$1:$A$49,0),MATCH(orders!L$1,products!$A$1:$G$1,0))</f>
        <v>3.5849999999999995</v>
      </c>
      <c r="M740" s="7">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5">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INDEX(products!$A$1:$G$49,MATCH($D741,products!$A$1:$A$49,0),MATCH(orders!I$1,products!$A$1:$G$1,0))</f>
        <v>Exc</v>
      </c>
      <c r="J741" t="str">
        <f>INDEX(products!$A$1:$G$49,MATCH($D741,products!$A$1:$A$49,0),MATCH(orders!J$1,products!$A$1:$G$1,0))</f>
        <v>D</v>
      </c>
      <c r="K741" s="6">
        <f>INDEX(products!$A$1:$G$49,MATCH($D741,products!$A$1:$A$49,0),MATCH(orders!K$1,products!$A$1:$G$1,0))</f>
        <v>0.2</v>
      </c>
      <c r="L741" s="7">
        <f>INDEX(products!$A$1:$G$49,MATCH($D741,products!$A$1:$A$49,0),MATCH(orders!L$1,products!$A$1:$G$1,0))</f>
        <v>3.645</v>
      </c>
      <c r="M741" s="7">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5">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INDEX(products!$A$1:$G$49,MATCH($D742,products!$A$1:$A$49,0),MATCH(orders!I$1,products!$A$1:$G$1,0))</f>
        <v>Rob</v>
      </c>
      <c r="J742" t="str">
        <f>INDEX(products!$A$1:$G$49,MATCH($D742,products!$A$1:$A$49,0),MATCH(orders!J$1,products!$A$1:$G$1,0))</f>
        <v>L</v>
      </c>
      <c r="K742" s="6">
        <f>INDEX(products!$A$1:$G$49,MATCH($D742,products!$A$1:$A$49,0),MATCH(orders!K$1,products!$A$1:$G$1,0))</f>
        <v>0.5</v>
      </c>
      <c r="L742" s="7">
        <f>INDEX(products!$A$1:$G$49,MATCH($D742,products!$A$1:$A$49,0),MATCH(orders!L$1,products!$A$1:$G$1,0))</f>
        <v>7.169999999999999</v>
      </c>
      <c r="M742" s="7">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5">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INDEX(products!$A$1:$G$49,MATCH($D743,products!$A$1:$A$49,0),MATCH(orders!I$1,products!$A$1:$G$1,0))</f>
        <v>Lib</v>
      </c>
      <c r="J743" t="str">
        <f>INDEX(products!$A$1:$G$49,MATCH($D743,products!$A$1:$A$49,0),MATCH(orders!J$1,products!$A$1:$G$1,0))</f>
        <v>M</v>
      </c>
      <c r="K743" s="6">
        <f>INDEX(products!$A$1:$G$49,MATCH($D743,products!$A$1:$A$49,0),MATCH(orders!K$1,products!$A$1:$G$1,0))</f>
        <v>0.2</v>
      </c>
      <c r="L743" s="7">
        <f>INDEX(products!$A$1:$G$49,MATCH($D743,products!$A$1:$A$49,0),MATCH(orders!L$1,products!$A$1:$G$1,0))</f>
        <v>4.3650000000000002</v>
      </c>
      <c r="M743" s="7">
        <f t="shared" si="33"/>
        <v>8.73</v>
      </c>
      <c r="N743" t="str">
        <f t="shared" si="34"/>
        <v>Liberica</v>
      </c>
      <c r="O743" t="str">
        <f t="shared" si="35"/>
        <v>Medium</v>
      </c>
      <c r="P743" t="str">
        <f>_xlfn.XLOOKUP(Orders[[#This Row],[Customer ID]],customers!$A$1:$A$1001,customers!$I$1:$I$1001,,0)</f>
        <v>No</v>
      </c>
    </row>
    <row r="744" spans="1:16" x14ac:dyDescent="0.35">
      <c r="A744" s="2" t="s">
        <v>4682</v>
      </c>
      <c r="B744" s="5">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INDEX(products!$A$1:$G$49,MATCH($D744,products!$A$1:$A$49,0),MATCH(orders!I$1,products!$A$1:$G$1,0))</f>
        <v>Lib</v>
      </c>
      <c r="J744" t="str">
        <f>INDEX(products!$A$1:$G$49,MATCH($D744,products!$A$1:$A$49,0),MATCH(orders!J$1,products!$A$1:$G$1,0))</f>
        <v>M</v>
      </c>
      <c r="K744" s="6">
        <f>INDEX(products!$A$1:$G$49,MATCH($D744,products!$A$1:$A$49,0),MATCH(orders!K$1,products!$A$1:$G$1,0))</f>
        <v>1</v>
      </c>
      <c r="L744" s="7">
        <f>INDEX(products!$A$1:$G$49,MATCH($D744,products!$A$1:$A$49,0),MATCH(orders!L$1,products!$A$1:$G$1,0))</f>
        <v>14.55</v>
      </c>
      <c r="M744" s="7">
        <f t="shared" si="33"/>
        <v>58.2</v>
      </c>
      <c r="N744" t="str">
        <f t="shared" si="34"/>
        <v>Liberica</v>
      </c>
      <c r="O744" t="str">
        <f t="shared" si="35"/>
        <v>Medium</v>
      </c>
      <c r="P744" t="str">
        <f>_xlfn.XLOOKUP(Orders[[#This Row],[Customer ID]],customers!$A$1:$A$1001,customers!$I$1:$I$1001,,0)</f>
        <v>No</v>
      </c>
    </row>
    <row r="745" spans="1:16" x14ac:dyDescent="0.35">
      <c r="A745" s="2" t="s">
        <v>4688</v>
      </c>
      <c r="B745" s="5">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INDEX(products!$A$1:$G$49,MATCH($D745,products!$A$1:$A$49,0),MATCH(orders!I$1,products!$A$1:$G$1,0))</f>
        <v>Ara</v>
      </c>
      <c r="J745" t="str">
        <f>INDEX(products!$A$1:$G$49,MATCH($D745,products!$A$1:$A$49,0),MATCH(orders!J$1,products!$A$1:$G$1,0))</f>
        <v>D</v>
      </c>
      <c r="K745" s="6">
        <f>INDEX(products!$A$1:$G$49,MATCH($D745,products!$A$1:$A$49,0),MATCH(orders!K$1,products!$A$1:$G$1,0))</f>
        <v>0.5</v>
      </c>
      <c r="L745" s="7">
        <f>INDEX(products!$A$1:$G$49,MATCH($D745,products!$A$1:$A$49,0),MATCH(orders!L$1,products!$A$1:$G$1,0))</f>
        <v>5.97</v>
      </c>
      <c r="M745" s="7">
        <f t="shared" si="33"/>
        <v>17.91</v>
      </c>
      <c r="N745" t="str">
        <f t="shared" si="34"/>
        <v>Arabica</v>
      </c>
      <c r="O745" t="str">
        <f t="shared" si="35"/>
        <v>Dark</v>
      </c>
      <c r="P745" t="str">
        <f>_xlfn.XLOOKUP(Orders[[#This Row],[Customer ID]],customers!$A$1:$A$1001,customers!$I$1:$I$1001,,0)</f>
        <v>No</v>
      </c>
    </row>
    <row r="746" spans="1:16" x14ac:dyDescent="0.35">
      <c r="A746" s="2" t="s">
        <v>4694</v>
      </c>
      <c r="B746" s="5">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INDEX(products!$A$1:$G$49,MATCH($D746,products!$A$1:$A$49,0),MATCH(orders!I$1,products!$A$1:$G$1,0))</f>
        <v>Rob</v>
      </c>
      <c r="J746" t="str">
        <f>INDEX(products!$A$1:$G$49,MATCH($D746,products!$A$1:$A$49,0),MATCH(orders!J$1,products!$A$1:$G$1,0))</f>
        <v>M</v>
      </c>
      <c r="K746" s="6">
        <f>INDEX(products!$A$1:$G$49,MATCH($D746,products!$A$1:$A$49,0),MATCH(orders!K$1,products!$A$1:$G$1,0))</f>
        <v>0.2</v>
      </c>
      <c r="L746" s="7">
        <f>INDEX(products!$A$1:$G$49,MATCH($D746,products!$A$1:$A$49,0),MATCH(orders!L$1,products!$A$1:$G$1,0))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35">
      <c r="A747" s="2" t="s">
        <v>4699</v>
      </c>
      <c r="B747" s="5">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INDEX(products!$A$1:$G$49,MATCH($D747,products!$A$1:$A$49,0),MATCH(orders!I$1,products!$A$1:$G$1,0))</f>
        <v>Exc</v>
      </c>
      <c r="J747" t="str">
        <f>INDEX(products!$A$1:$G$49,MATCH($D747,products!$A$1:$A$49,0),MATCH(orders!J$1,products!$A$1:$G$1,0))</f>
        <v>D</v>
      </c>
      <c r="K747" s="6">
        <f>INDEX(products!$A$1:$G$49,MATCH($D747,products!$A$1:$A$49,0),MATCH(orders!K$1,products!$A$1:$G$1,0))</f>
        <v>0.5</v>
      </c>
      <c r="L747" s="7">
        <f>INDEX(products!$A$1:$G$49,MATCH($D747,products!$A$1:$A$49,0),MATCH(orders!L$1,products!$A$1:$G$1,0))</f>
        <v>7.29</v>
      </c>
      <c r="M747" s="7">
        <f t="shared" si="33"/>
        <v>14.58</v>
      </c>
      <c r="N747" t="str">
        <f t="shared" si="34"/>
        <v>Excelsa</v>
      </c>
      <c r="O747" t="str">
        <f t="shared" si="35"/>
        <v>Dark</v>
      </c>
      <c r="P747" t="str">
        <f>_xlfn.XLOOKUP(Orders[[#This Row],[Customer ID]],customers!$A$1:$A$1001,customers!$I$1:$I$1001,,0)</f>
        <v>No</v>
      </c>
    </row>
    <row r="748" spans="1:16" x14ac:dyDescent="0.35">
      <c r="A748" s="2" t="s">
        <v>4705</v>
      </c>
      <c r="B748" s="5">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INDEX(products!$A$1:$G$49,MATCH($D748,products!$A$1:$A$49,0),MATCH(orders!I$1,products!$A$1:$G$1,0))</f>
        <v>Ara</v>
      </c>
      <c r="J748" t="str">
        <f>INDEX(products!$A$1:$G$49,MATCH($D748,products!$A$1:$A$49,0),MATCH(orders!J$1,products!$A$1:$G$1,0))</f>
        <v>M</v>
      </c>
      <c r="K748" s="6">
        <f>INDEX(products!$A$1:$G$49,MATCH($D748,products!$A$1:$A$49,0),MATCH(orders!K$1,products!$A$1:$G$1,0))</f>
        <v>1</v>
      </c>
      <c r="L748" s="7">
        <f>INDEX(products!$A$1:$G$49,MATCH($D748,products!$A$1:$A$49,0),MATCH(orders!L$1,products!$A$1:$G$1,0))</f>
        <v>11.25</v>
      </c>
      <c r="M748" s="7">
        <f t="shared" si="33"/>
        <v>33.75</v>
      </c>
      <c r="N748" t="str">
        <f t="shared" si="34"/>
        <v>Arabica</v>
      </c>
      <c r="O748" t="str">
        <f t="shared" si="35"/>
        <v>Medium</v>
      </c>
      <c r="P748" t="str">
        <f>_xlfn.XLOOKUP(Orders[[#This Row],[Customer ID]],customers!$A$1:$A$1001,customers!$I$1:$I$1001,,0)</f>
        <v>No</v>
      </c>
    </row>
    <row r="749" spans="1:16" x14ac:dyDescent="0.35">
      <c r="A749" s="2" t="s">
        <v>4711</v>
      </c>
      <c r="B749" s="5">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INDEX(products!$A$1:$G$49,MATCH($D749,products!$A$1:$A$49,0),MATCH(orders!I$1,products!$A$1:$G$1,0))</f>
        <v>Lib</v>
      </c>
      <c r="J749" t="str">
        <f>INDEX(products!$A$1:$G$49,MATCH($D749,products!$A$1:$A$49,0),MATCH(orders!J$1,products!$A$1:$G$1,0))</f>
        <v>M</v>
      </c>
      <c r="K749" s="6">
        <f>INDEX(products!$A$1:$G$49,MATCH($D749,products!$A$1:$A$49,0),MATCH(orders!K$1,products!$A$1:$G$1,0))</f>
        <v>0.5</v>
      </c>
      <c r="L749" s="7">
        <f>INDEX(products!$A$1:$G$49,MATCH($D749,products!$A$1:$A$49,0),MATCH(orders!L$1,products!$A$1:$G$1,0))</f>
        <v>8.73</v>
      </c>
      <c r="M749" s="7">
        <f t="shared" si="33"/>
        <v>34.92</v>
      </c>
      <c r="N749" t="str">
        <f t="shared" si="34"/>
        <v>Liberica</v>
      </c>
      <c r="O749" t="str">
        <f t="shared" si="35"/>
        <v>Medium</v>
      </c>
      <c r="P749" t="str">
        <f>_xlfn.XLOOKUP(Orders[[#This Row],[Customer ID]],customers!$A$1:$A$1001,customers!$I$1:$I$1001,,0)</f>
        <v>Yes</v>
      </c>
    </row>
    <row r="750" spans="1:16" x14ac:dyDescent="0.35">
      <c r="A750" s="2" t="s">
        <v>4717</v>
      </c>
      <c r="B750" s="5">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INDEX(products!$A$1:$G$49,MATCH($D750,products!$A$1:$A$49,0),MATCH(orders!I$1,products!$A$1:$G$1,0))</f>
        <v>Exc</v>
      </c>
      <c r="J750" t="str">
        <f>INDEX(products!$A$1:$G$49,MATCH($D750,products!$A$1:$A$49,0),MATCH(orders!J$1,products!$A$1:$G$1,0))</f>
        <v>D</v>
      </c>
      <c r="K750" s="6">
        <f>INDEX(products!$A$1:$G$49,MATCH($D750,products!$A$1:$A$49,0),MATCH(orders!K$1,products!$A$1:$G$1,0))</f>
        <v>0.5</v>
      </c>
      <c r="L750" s="7">
        <f>INDEX(products!$A$1:$G$49,MATCH($D750,products!$A$1:$A$49,0),MATCH(orders!L$1,products!$A$1:$G$1,0))</f>
        <v>7.29</v>
      </c>
      <c r="M750" s="7">
        <f t="shared" si="33"/>
        <v>14.58</v>
      </c>
      <c r="N750" t="str">
        <f t="shared" si="34"/>
        <v>Excelsa</v>
      </c>
      <c r="O750" t="str">
        <f t="shared" si="35"/>
        <v>Dark</v>
      </c>
      <c r="P750" t="str">
        <f>_xlfn.XLOOKUP(Orders[[#This Row],[Customer ID]],customers!$A$1:$A$1001,customers!$I$1:$I$1001,,0)</f>
        <v>No</v>
      </c>
    </row>
    <row r="751" spans="1:16" x14ac:dyDescent="0.35">
      <c r="A751" s="2" t="s">
        <v>4723</v>
      </c>
      <c r="B751" s="5">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INDEX(products!$A$1:$G$49,MATCH($D751,products!$A$1:$A$49,0),MATCH(orders!I$1,products!$A$1:$G$1,0))</f>
        <v>Rob</v>
      </c>
      <c r="J751" t="str">
        <f>INDEX(products!$A$1:$G$49,MATCH($D751,products!$A$1:$A$49,0),MATCH(orders!J$1,products!$A$1:$G$1,0))</f>
        <v>D</v>
      </c>
      <c r="K751" s="6">
        <f>INDEX(products!$A$1:$G$49,MATCH($D751,products!$A$1:$A$49,0),MATCH(orders!K$1,products!$A$1:$G$1,0))</f>
        <v>0.2</v>
      </c>
      <c r="L751" s="7">
        <f>INDEX(products!$A$1:$G$49,MATCH($D751,products!$A$1:$A$49,0),MATCH(orders!L$1,products!$A$1:$G$1,0))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5">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INDEX(products!$A$1:$G$49,MATCH($D752,products!$A$1:$A$49,0),MATCH(orders!I$1,products!$A$1:$G$1,0))</f>
        <v>Rob</v>
      </c>
      <c r="J752" t="str">
        <f>INDEX(products!$A$1:$G$49,MATCH($D752,products!$A$1:$A$49,0),MATCH(orders!J$1,products!$A$1:$G$1,0))</f>
        <v>M</v>
      </c>
      <c r="K752" s="6">
        <f>INDEX(products!$A$1:$G$49,MATCH($D752,products!$A$1:$A$49,0),MATCH(orders!K$1,products!$A$1:$G$1,0))</f>
        <v>0.5</v>
      </c>
      <c r="L752" s="7">
        <f>INDEX(products!$A$1:$G$49,MATCH($D752,products!$A$1:$A$49,0),MATCH(orders!L$1,products!$A$1:$G$1,0))</f>
        <v>5.97</v>
      </c>
      <c r="M752" s="7">
        <f t="shared" si="33"/>
        <v>5.97</v>
      </c>
      <c r="N752" t="str">
        <f t="shared" si="34"/>
        <v>Robusta</v>
      </c>
      <c r="O752" t="str">
        <f t="shared" si="35"/>
        <v>Medium</v>
      </c>
      <c r="P752" t="str">
        <f>_xlfn.XLOOKUP(Orders[[#This Row],[Customer ID]],customers!$A$1:$A$1001,customers!$I$1:$I$1001,,0)</f>
        <v>Yes</v>
      </c>
    </row>
    <row r="753" spans="1:16" x14ac:dyDescent="0.35">
      <c r="A753" s="2" t="s">
        <v>4735</v>
      </c>
      <c r="B753" s="5">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INDEX(products!$A$1:$G$49,MATCH($D753,products!$A$1:$A$49,0),MATCH(orders!I$1,products!$A$1:$G$1,0))</f>
        <v>Lib</v>
      </c>
      <c r="J753" t="str">
        <f>INDEX(products!$A$1:$G$49,MATCH($D753,products!$A$1:$A$49,0),MATCH(orders!J$1,products!$A$1:$G$1,0))</f>
        <v>L</v>
      </c>
      <c r="K753" s="6">
        <f>INDEX(products!$A$1:$G$49,MATCH($D753,products!$A$1:$A$49,0),MATCH(orders!K$1,products!$A$1:$G$1,0))</f>
        <v>0.5</v>
      </c>
      <c r="L753" s="7">
        <f>INDEX(products!$A$1:$G$49,MATCH($D753,products!$A$1:$A$49,0),MATCH(orders!L$1,products!$A$1:$G$1,0))</f>
        <v>9.51</v>
      </c>
      <c r="M753" s="7">
        <f t="shared" si="33"/>
        <v>19.02</v>
      </c>
      <c r="N753" t="str">
        <f t="shared" si="34"/>
        <v>Liberica</v>
      </c>
      <c r="O753" t="str">
        <f t="shared" si="35"/>
        <v>Light</v>
      </c>
      <c r="P753" t="str">
        <f>_xlfn.XLOOKUP(Orders[[#This Row],[Customer ID]],customers!$A$1:$A$1001,customers!$I$1:$I$1001,,0)</f>
        <v>No</v>
      </c>
    </row>
    <row r="754" spans="1:16" x14ac:dyDescent="0.35">
      <c r="A754" s="2" t="s">
        <v>4741</v>
      </c>
      <c r="B754" s="5">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INDEX(products!$A$1:$G$49,MATCH($D754,products!$A$1:$A$49,0),MATCH(orders!I$1,products!$A$1:$G$1,0))</f>
        <v>Exc</v>
      </c>
      <c r="J754" t="str">
        <f>INDEX(products!$A$1:$G$49,MATCH($D754,products!$A$1:$A$49,0),MATCH(orders!J$1,products!$A$1:$G$1,0))</f>
        <v>M</v>
      </c>
      <c r="K754" s="6">
        <f>INDEX(products!$A$1:$G$49,MATCH($D754,products!$A$1:$A$49,0),MATCH(orders!K$1,products!$A$1:$G$1,0))</f>
        <v>1</v>
      </c>
      <c r="L754" s="7">
        <f>INDEX(products!$A$1:$G$49,MATCH($D754,products!$A$1:$A$49,0),MATCH(orders!L$1,products!$A$1:$G$1,0))</f>
        <v>13.75</v>
      </c>
      <c r="M754" s="7">
        <f t="shared" si="33"/>
        <v>27.5</v>
      </c>
      <c r="N754" t="str">
        <f t="shared" si="34"/>
        <v>Excelsa</v>
      </c>
      <c r="O754" t="str">
        <f t="shared" si="35"/>
        <v>Medium</v>
      </c>
      <c r="P754" t="str">
        <f>_xlfn.XLOOKUP(Orders[[#This Row],[Customer ID]],customers!$A$1:$A$1001,customers!$I$1:$I$1001,,0)</f>
        <v>Yes</v>
      </c>
    </row>
    <row r="755" spans="1:16" x14ac:dyDescent="0.35">
      <c r="A755" s="2" t="s">
        <v>4747</v>
      </c>
      <c r="B755" s="5">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INDEX(products!$A$1:$G$49,MATCH($D755,products!$A$1:$A$49,0),MATCH(orders!I$1,products!$A$1:$G$1,0))</f>
        <v>Ara</v>
      </c>
      <c r="J755" t="str">
        <f>INDEX(products!$A$1:$G$49,MATCH($D755,products!$A$1:$A$49,0),MATCH(orders!J$1,products!$A$1:$G$1,0))</f>
        <v>D</v>
      </c>
      <c r="K755" s="6">
        <f>INDEX(products!$A$1:$G$49,MATCH($D755,products!$A$1:$A$49,0),MATCH(orders!K$1,products!$A$1:$G$1,0))</f>
        <v>0.5</v>
      </c>
      <c r="L755" s="7">
        <f>INDEX(products!$A$1:$G$49,MATCH($D755,products!$A$1:$A$49,0),MATCH(orders!L$1,products!$A$1:$G$1,0))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5">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INDEX(products!$A$1:$G$49,MATCH($D756,products!$A$1:$A$49,0),MATCH(orders!I$1,products!$A$1:$G$1,0))</f>
        <v>Ara</v>
      </c>
      <c r="J756" t="str">
        <f>INDEX(products!$A$1:$G$49,MATCH($D756,products!$A$1:$A$49,0),MATCH(orders!J$1,products!$A$1:$G$1,0))</f>
        <v>D</v>
      </c>
      <c r="K756" s="6">
        <f>INDEX(products!$A$1:$G$49,MATCH($D756,products!$A$1:$A$49,0),MATCH(orders!K$1,products!$A$1:$G$1,0))</f>
        <v>0.2</v>
      </c>
      <c r="L756" s="7">
        <f>INDEX(products!$A$1:$G$49,MATCH($D756,products!$A$1:$A$49,0),MATCH(orders!L$1,products!$A$1:$G$1,0))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35">
      <c r="A757" s="2" t="s">
        <v>4758</v>
      </c>
      <c r="B757" s="5">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INDEX(products!$A$1:$G$49,MATCH($D757,products!$A$1:$A$49,0),MATCH(orders!I$1,products!$A$1:$G$1,0))</f>
        <v>Lib</v>
      </c>
      <c r="J757" t="str">
        <f>INDEX(products!$A$1:$G$49,MATCH($D757,products!$A$1:$A$49,0),MATCH(orders!J$1,products!$A$1:$G$1,0))</f>
        <v>L</v>
      </c>
      <c r="K757" s="6">
        <f>INDEX(products!$A$1:$G$49,MATCH($D757,products!$A$1:$A$49,0),MATCH(orders!K$1,products!$A$1:$G$1,0))</f>
        <v>0.2</v>
      </c>
      <c r="L757" s="7">
        <f>INDEX(products!$A$1:$G$49,MATCH($D757,products!$A$1:$A$49,0),MATCH(orders!L$1,products!$A$1:$G$1,0))</f>
        <v>4.7549999999999999</v>
      </c>
      <c r="M757" s="7">
        <f t="shared" si="33"/>
        <v>28.53</v>
      </c>
      <c r="N757" t="str">
        <f t="shared" si="34"/>
        <v>Liberica</v>
      </c>
      <c r="O757" t="str">
        <f t="shared" si="35"/>
        <v>Light</v>
      </c>
      <c r="P757" t="str">
        <f>_xlfn.XLOOKUP(Orders[[#This Row],[Customer ID]],customers!$A$1:$A$1001,customers!$I$1:$I$1001,,0)</f>
        <v>No</v>
      </c>
    </row>
    <row r="758" spans="1:16" x14ac:dyDescent="0.35">
      <c r="A758" s="2" t="s">
        <v>4764</v>
      </c>
      <c r="B758" s="5">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INDEX(products!$A$1:$G$49,MATCH($D758,products!$A$1:$A$49,0),MATCH(orders!I$1,products!$A$1:$G$1,0))</f>
        <v>Rob</v>
      </c>
      <c r="J758" t="str">
        <f>INDEX(products!$A$1:$G$49,MATCH($D758,products!$A$1:$A$49,0),MATCH(orders!J$1,products!$A$1:$G$1,0))</f>
        <v>D</v>
      </c>
      <c r="K758" s="6">
        <f>INDEX(products!$A$1:$G$49,MATCH($D758,products!$A$1:$A$49,0),MATCH(orders!K$1,products!$A$1:$G$1,0))</f>
        <v>1</v>
      </c>
      <c r="L758" s="7">
        <f>INDEX(products!$A$1:$G$49,MATCH($D758,products!$A$1:$A$49,0),MATCH(orders!L$1,products!$A$1:$G$1,0))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5">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INDEX(products!$A$1:$G$49,MATCH($D759,products!$A$1:$A$49,0),MATCH(orders!I$1,products!$A$1:$G$1,0))</f>
        <v>Ara</v>
      </c>
      <c r="J759" t="str">
        <f>INDEX(products!$A$1:$G$49,MATCH($D759,products!$A$1:$A$49,0),MATCH(orders!J$1,products!$A$1:$G$1,0))</f>
        <v>D</v>
      </c>
      <c r="K759" s="6">
        <f>INDEX(products!$A$1:$G$49,MATCH($D759,products!$A$1:$A$49,0),MATCH(orders!K$1,products!$A$1:$G$1,0))</f>
        <v>0.5</v>
      </c>
      <c r="L759" s="7">
        <f>INDEX(products!$A$1:$G$49,MATCH($D759,products!$A$1:$A$49,0),MATCH(orders!L$1,products!$A$1:$G$1,0))</f>
        <v>5.97</v>
      </c>
      <c r="M759" s="7">
        <f t="shared" si="33"/>
        <v>17.91</v>
      </c>
      <c r="N759" t="str">
        <f t="shared" si="34"/>
        <v>Arabica</v>
      </c>
      <c r="O759" t="str">
        <f t="shared" si="35"/>
        <v>Dark</v>
      </c>
      <c r="P759" t="str">
        <f>_xlfn.XLOOKUP(Orders[[#This Row],[Customer ID]],customers!$A$1:$A$1001,customers!$I$1:$I$1001,,0)</f>
        <v>Yes</v>
      </c>
    </row>
    <row r="760" spans="1:16" x14ac:dyDescent="0.35">
      <c r="A760" s="2" t="s">
        <v>4776</v>
      </c>
      <c r="B760" s="5">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INDEX(products!$A$1:$G$49,MATCH($D760,products!$A$1:$A$49,0),MATCH(orders!I$1,products!$A$1:$G$1,0))</f>
        <v>Rob</v>
      </c>
      <c r="J760" t="str">
        <f>INDEX(products!$A$1:$G$49,MATCH($D760,products!$A$1:$A$49,0),MATCH(orders!J$1,products!$A$1:$G$1,0))</f>
        <v>D</v>
      </c>
      <c r="K760" s="6">
        <f>INDEX(products!$A$1:$G$49,MATCH($D760,products!$A$1:$A$49,0),MATCH(orders!K$1,products!$A$1:$G$1,0))</f>
        <v>1</v>
      </c>
      <c r="L760" s="7">
        <f>INDEX(products!$A$1:$G$49,MATCH($D760,products!$A$1:$A$49,0),MATCH(orders!L$1,products!$A$1:$G$1,0))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5">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INDEX(products!$A$1:$G$49,MATCH($D761,products!$A$1:$A$49,0),MATCH(orders!I$1,products!$A$1:$G$1,0))</f>
        <v>Lib</v>
      </c>
      <c r="J761" t="str">
        <f>INDEX(products!$A$1:$G$49,MATCH($D761,products!$A$1:$A$49,0),MATCH(orders!J$1,products!$A$1:$G$1,0))</f>
        <v>D</v>
      </c>
      <c r="K761" s="6">
        <f>INDEX(products!$A$1:$G$49,MATCH($D761,products!$A$1:$A$49,0),MATCH(orders!K$1,products!$A$1:$G$1,0))</f>
        <v>2.5</v>
      </c>
      <c r="L761" s="7">
        <f>INDEX(products!$A$1:$G$49,MATCH($D761,products!$A$1:$A$49,0),MATCH(orders!L$1,products!$A$1:$G$1,0))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5">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INDEX(products!$A$1:$G$49,MATCH($D762,products!$A$1:$A$49,0),MATCH(orders!I$1,products!$A$1:$G$1,0))</f>
        <v>Exc</v>
      </c>
      <c r="J762" t="str">
        <f>INDEX(products!$A$1:$G$49,MATCH($D762,products!$A$1:$A$49,0),MATCH(orders!J$1,products!$A$1:$G$1,0))</f>
        <v>L</v>
      </c>
      <c r="K762" s="6">
        <f>INDEX(products!$A$1:$G$49,MATCH($D762,products!$A$1:$A$49,0),MATCH(orders!K$1,products!$A$1:$G$1,0))</f>
        <v>0.5</v>
      </c>
      <c r="L762" s="7">
        <f>INDEX(products!$A$1:$G$49,MATCH($D762,products!$A$1:$A$49,0),MATCH(orders!L$1,products!$A$1:$G$1,0))</f>
        <v>8.91</v>
      </c>
      <c r="M762" s="7">
        <f t="shared" si="33"/>
        <v>44.55</v>
      </c>
      <c r="N762" t="str">
        <f t="shared" si="34"/>
        <v>Excelsa</v>
      </c>
      <c r="O762" t="str">
        <f t="shared" si="35"/>
        <v>Light</v>
      </c>
      <c r="P762" t="str">
        <f>_xlfn.XLOOKUP(Orders[[#This Row],[Customer ID]],customers!$A$1:$A$1001,customers!$I$1:$I$1001,,0)</f>
        <v>No</v>
      </c>
    </row>
    <row r="763" spans="1:16" x14ac:dyDescent="0.35">
      <c r="A763" s="2" t="s">
        <v>4792</v>
      </c>
      <c r="B763" s="5">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INDEX(products!$A$1:$G$49,MATCH($D763,products!$A$1:$A$49,0),MATCH(orders!I$1,products!$A$1:$G$1,0))</f>
        <v>Exc</v>
      </c>
      <c r="J763" t="str">
        <f>INDEX(products!$A$1:$G$49,MATCH($D763,products!$A$1:$A$49,0),MATCH(orders!J$1,products!$A$1:$G$1,0))</f>
        <v>L</v>
      </c>
      <c r="K763" s="6">
        <f>INDEX(products!$A$1:$G$49,MATCH($D763,products!$A$1:$A$49,0),MATCH(orders!K$1,products!$A$1:$G$1,0))</f>
        <v>1</v>
      </c>
      <c r="L763" s="7">
        <f>INDEX(products!$A$1:$G$49,MATCH($D763,products!$A$1:$A$49,0),MATCH(orders!L$1,products!$A$1:$G$1,0))</f>
        <v>14.85</v>
      </c>
      <c r="M763" s="7">
        <f t="shared" si="33"/>
        <v>89.1</v>
      </c>
      <c r="N763" t="str">
        <f t="shared" si="34"/>
        <v>Excelsa</v>
      </c>
      <c r="O763" t="str">
        <f t="shared" si="35"/>
        <v>Light</v>
      </c>
      <c r="P763" t="str">
        <f>_xlfn.XLOOKUP(Orders[[#This Row],[Customer ID]],customers!$A$1:$A$1001,customers!$I$1:$I$1001,,0)</f>
        <v>Yes</v>
      </c>
    </row>
    <row r="764" spans="1:16" x14ac:dyDescent="0.35">
      <c r="A764" s="2" t="s">
        <v>4797</v>
      </c>
      <c r="B764" s="5">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INDEX(products!$A$1:$G$49,MATCH($D764,products!$A$1:$A$49,0),MATCH(orders!I$1,products!$A$1:$G$1,0))</f>
        <v>Lib</v>
      </c>
      <c r="J764" t="str">
        <f>INDEX(products!$A$1:$G$49,MATCH($D764,products!$A$1:$A$49,0),MATCH(orders!J$1,products!$A$1:$G$1,0))</f>
        <v>M</v>
      </c>
      <c r="K764" s="6">
        <f>INDEX(products!$A$1:$G$49,MATCH($D764,products!$A$1:$A$49,0),MATCH(orders!K$1,products!$A$1:$G$1,0))</f>
        <v>0.5</v>
      </c>
      <c r="L764" s="7">
        <f>INDEX(products!$A$1:$G$49,MATCH($D764,products!$A$1:$A$49,0),MATCH(orders!L$1,products!$A$1:$G$1,0))</f>
        <v>8.73</v>
      </c>
      <c r="M764" s="7">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5">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INDEX(products!$A$1:$G$49,MATCH($D765,products!$A$1:$A$49,0),MATCH(orders!I$1,products!$A$1:$G$1,0))</f>
        <v>Ara</v>
      </c>
      <c r="J765" t="str">
        <f>INDEX(products!$A$1:$G$49,MATCH($D765,products!$A$1:$A$49,0),MATCH(orders!J$1,products!$A$1:$G$1,0))</f>
        <v>L</v>
      </c>
      <c r="K765" s="6">
        <f>INDEX(products!$A$1:$G$49,MATCH($D765,products!$A$1:$A$49,0),MATCH(orders!K$1,products!$A$1:$G$1,0))</f>
        <v>0.5</v>
      </c>
      <c r="L765" s="7">
        <f>INDEX(products!$A$1:$G$49,MATCH($D765,products!$A$1:$A$49,0),MATCH(orders!L$1,products!$A$1:$G$1,0))</f>
        <v>7.77</v>
      </c>
      <c r="M765" s="7">
        <f t="shared" si="33"/>
        <v>23.31</v>
      </c>
      <c r="N765" t="str">
        <f t="shared" si="34"/>
        <v>Arabica</v>
      </c>
      <c r="O765" t="str">
        <f t="shared" si="35"/>
        <v>Light</v>
      </c>
      <c r="P765" t="str">
        <f>_xlfn.XLOOKUP(Orders[[#This Row],[Customer ID]],customers!$A$1:$A$1001,customers!$I$1:$I$1001,,0)</f>
        <v>No</v>
      </c>
    </row>
    <row r="766" spans="1:16" x14ac:dyDescent="0.35">
      <c r="A766" s="2" t="s">
        <v>4808</v>
      </c>
      <c r="B766" s="5">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INDEX(products!$A$1:$G$49,MATCH($D766,products!$A$1:$A$49,0),MATCH(orders!I$1,products!$A$1:$G$1,0))</f>
        <v>Ara</v>
      </c>
      <c r="J766" t="str">
        <f>INDEX(products!$A$1:$G$49,MATCH($D766,products!$A$1:$A$49,0),MATCH(orders!J$1,products!$A$1:$G$1,0))</f>
        <v>L</v>
      </c>
      <c r="K766" s="6">
        <f>INDEX(products!$A$1:$G$49,MATCH($D766,products!$A$1:$A$49,0),MATCH(orders!K$1,products!$A$1:$G$1,0))</f>
        <v>2.5</v>
      </c>
      <c r="L766" s="7">
        <f>INDEX(products!$A$1:$G$49,MATCH($D766,products!$A$1:$A$49,0),MATCH(orders!L$1,products!$A$1:$G$1,0))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5">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INDEX(products!$A$1:$G$49,MATCH($D767,products!$A$1:$A$49,0),MATCH(orders!I$1,products!$A$1:$G$1,0))</f>
        <v>Rob</v>
      </c>
      <c r="J767" t="str">
        <f>INDEX(products!$A$1:$G$49,MATCH($D767,products!$A$1:$A$49,0),MATCH(orders!J$1,products!$A$1:$G$1,0))</f>
        <v>M</v>
      </c>
      <c r="K767" s="6">
        <f>INDEX(products!$A$1:$G$49,MATCH($D767,products!$A$1:$A$49,0),MATCH(orders!K$1,products!$A$1:$G$1,0))</f>
        <v>1</v>
      </c>
      <c r="L767" s="7">
        <f>INDEX(products!$A$1:$G$49,MATCH($D767,products!$A$1:$A$49,0),MATCH(orders!L$1,products!$A$1:$G$1,0))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5">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INDEX(products!$A$1:$G$49,MATCH($D768,products!$A$1:$A$49,0),MATCH(orders!I$1,products!$A$1:$G$1,0))</f>
        <v>Ara</v>
      </c>
      <c r="J768" t="str">
        <f>INDEX(products!$A$1:$G$49,MATCH($D768,products!$A$1:$A$49,0),MATCH(orders!J$1,products!$A$1:$G$1,0))</f>
        <v>L</v>
      </c>
      <c r="K768" s="6">
        <f>INDEX(products!$A$1:$G$49,MATCH($D768,products!$A$1:$A$49,0),MATCH(orders!K$1,products!$A$1:$G$1,0))</f>
        <v>0.5</v>
      </c>
      <c r="L768" s="7">
        <f>INDEX(products!$A$1:$G$49,MATCH($D768,products!$A$1:$A$49,0),MATCH(orders!L$1,products!$A$1:$G$1,0))</f>
        <v>7.77</v>
      </c>
      <c r="M768" s="7">
        <f t="shared" si="33"/>
        <v>15.54</v>
      </c>
      <c r="N768" t="str">
        <f t="shared" si="34"/>
        <v>Arabica</v>
      </c>
      <c r="O768" t="str">
        <f t="shared" si="35"/>
        <v>Light</v>
      </c>
      <c r="P768" t="str">
        <f>_xlfn.XLOOKUP(Orders[[#This Row],[Customer ID]],customers!$A$1:$A$1001,customers!$I$1:$I$1001,,0)</f>
        <v>Yes</v>
      </c>
    </row>
    <row r="769" spans="1:16" x14ac:dyDescent="0.35">
      <c r="A769" s="2" t="s">
        <v>4825</v>
      </c>
      <c r="B769" s="5">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INDEX(products!$A$1:$G$49,MATCH($D769,products!$A$1:$A$49,0),MATCH(orders!I$1,products!$A$1:$G$1,0))</f>
        <v>Ara</v>
      </c>
      <c r="J769" t="str">
        <f>INDEX(products!$A$1:$G$49,MATCH($D769,products!$A$1:$A$49,0),MATCH(orders!J$1,products!$A$1:$G$1,0))</f>
        <v>L</v>
      </c>
      <c r="K769" s="6">
        <f>INDEX(products!$A$1:$G$49,MATCH($D769,products!$A$1:$A$49,0),MATCH(orders!K$1,products!$A$1:$G$1,0))</f>
        <v>2.5</v>
      </c>
      <c r="L769" s="7">
        <f>INDEX(products!$A$1:$G$49,MATCH($D769,products!$A$1:$A$49,0),MATCH(orders!L$1,products!$A$1:$G$1,0))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5">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INDEX(products!$A$1:$G$49,MATCH($D770,products!$A$1:$A$49,0),MATCH(orders!I$1,products!$A$1:$G$1,0))</f>
        <v>Rob</v>
      </c>
      <c r="J770" t="str">
        <f>INDEX(products!$A$1:$G$49,MATCH($D770,products!$A$1:$A$49,0),MATCH(orders!J$1,products!$A$1:$G$1,0))</f>
        <v>L</v>
      </c>
      <c r="K770" s="6">
        <f>INDEX(products!$A$1:$G$49,MATCH($D770,products!$A$1:$A$49,0),MATCH(orders!K$1,products!$A$1:$G$1,0))</f>
        <v>1</v>
      </c>
      <c r="L770" s="7">
        <f>INDEX(products!$A$1:$G$49,MATCH($D770,products!$A$1:$A$49,0),MATCH(orders!L$1,products!$A$1:$G$1,0))</f>
        <v>11.95</v>
      </c>
      <c r="M770" s="7">
        <f t="shared" si="33"/>
        <v>23.9</v>
      </c>
      <c r="N770" t="str">
        <f t="shared" si="34"/>
        <v>Robusta</v>
      </c>
      <c r="O770" t="str">
        <f t="shared" si="35"/>
        <v>Light</v>
      </c>
      <c r="P770" t="str">
        <f>_xlfn.XLOOKUP(Orders[[#This Row],[Customer ID]],customers!$A$1:$A$1001,customers!$I$1:$I$1001,,0)</f>
        <v>No</v>
      </c>
    </row>
    <row r="771" spans="1:16" x14ac:dyDescent="0.35">
      <c r="A771" s="2" t="s">
        <v>4836</v>
      </c>
      <c r="B771" s="5">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INDEX(products!$A$1:$G$49,MATCH($D771,products!$A$1:$A$49,0),MATCH(orders!I$1,products!$A$1:$G$1,0))</f>
        <v>Rob</v>
      </c>
      <c r="J771" t="str">
        <f>INDEX(products!$A$1:$G$49,MATCH($D771,products!$A$1:$A$49,0),MATCH(orders!J$1,products!$A$1:$G$1,0))</f>
        <v>M</v>
      </c>
      <c r="K771" s="6">
        <f>INDEX(products!$A$1:$G$49,MATCH($D771,products!$A$1:$A$49,0),MATCH(orders!K$1,products!$A$1:$G$1,0))</f>
        <v>2.5</v>
      </c>
      <c r="L771" s="7">
        <f>INDEX(products!$A$1:$G$49,MATCH($D771,products!$A$1:$A$49,0),MATCH(orders!L$1,products!$A$1:$G$1,0))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5">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INDEX(products!$A$1:$G$49,MATCH($D772,products!$A$1:$A$49,0),MATCH(orders!I$1,products!$A$1:$G$1,0))</f>
        <v>Ara</v>
      </c>
      <c r="J772" t="str">
        <f>INDEX(products!$A$1:$G$49,MATCH($D772,products!$A$1:$A$49,0),MATCH(orders!J$1,products!$A$1:$G$1,0))</f>
        <v>D</v>
      </c>
      <c r="K772" s="6">
        <f>INDEX(products!$A$1:$G$49,MATCH($D772,products!$A$1:$A$49,0),MATCH(orders!K$1,products!$A$1:$G$1,0))</f>
        <v>1</v>
      </c>
      <c r="L772" s="7">
        <f>INDEX(products!$A$1:$G$49,MATCH($D772,products!$A$1:$A$49,0),MATCH(orders!L$1,products!$A$1:$G$1,0))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5">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INDEX(products!$A$1:$G$49,MATCH($D773,products!$A$1:$A$49,0),MATCH(orders!I$1,products!$A$1:$G$1,0))</f>
        <v>Rob</v>
      </c>
      <c r="J773" t="str">
        <f>INDEX(products!$A$1:$G$49,MATCH($D773,products!$A$1:$A$49,0),MATCH(orders!J$1,products!$A$1:$G$1,0))</f>
        <v>L</v>
      </c>
      <c r="K773" s="6">
        <f>INDEX(products!$A$1:$G$49,MATCH($D773,products!$A$1:$A$49,0),MATCH(orders!K$1,products!$A$1:$G$1,0))</f>
        <v>0.5</v>
      </c>
      <c r="L773" s="7">
        <f>INDEX(products!$A$1:$G$49,MATCH($D773,products!$A$1:$A$49,0),MATCH(orders!L$1,products!$A$1:$G$1,0))</f>
        <v>7.169999999999999</v>
      </c>
      <c r="M773" s="7">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5">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INDEX(products!$A$1:$G$49,MATCH($D774,products!$A$1:$A$49,0),MATCH(orders!I$1,products!$A$1:$G$1,0))</f>
        <v>Exc</v>
      </c>
      <c r="J774" t="str">
        <f>INDEX(products!$A$1:$G$49,MATCH($D774,products!$A$1:$A$49,0),MATCH(orders!J$1,products!$A$1:$G$1,0))</f>
        <v>M</v>
      </c>
      <c r="K774" s="6">
        <f>INDEX(products!$A$1:$G$49,MATCH($D774,products!$A$1:$A$49,0),MATCH(orders!K$1,products!$A$1:$G$1,0))</f>
        <v>1</v>
      </c>
      <c r="L774" s="7">
        <f>INDEX(products!$A$1:$G$49,MATCH($D774,products!$A$1:$A$49,0),MATCH(orders!L$1,products!$A$1:$G$1,0))</f>
        <v>13.75</v>
      </c>
      <c r="M774" s="7">
        <f t="shared" si="36"/>
        <v>82.5</v>
      </c>
      <c r="N774" t="str">
        <f t="shared" si="37"/>
        <v>Excelsa</v>
      </c>
      <c r="O774" t="str">
        <f t="shared" si="38"/>
        <v>Medium</v>
      </c>
      <c r="P774" t="str">
        <f>_xlfn.XLOOKUP(Orders[[#This Row],[Customer ID]],customers!$A$1:$A$1001,customers!$I$1:$I$1001,,0)</f>
        <v>No</v>
      </c>
    </row>
    <row r="775" spans="1:16" x14ac:dyDescent="0.35">
      <c r="A775" s="2" t="s">
        <v>4858</v>
      </c>
      <c r="B775" s="5">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INDEX(products!$A$1:$G$49,MATCH($D775,products!$A$1:$A$49,0),MATCH(orders!I$1,products!$A$1:$G$1,0))</f>
        <v>Lib</v>
      </c>
      <c r="J775" t="str">
        <f>INDEX(products!$A$1:$G$49,MATCH($D775,products!$A$1:$A$49,0),MATCH(orders!J$1,products!$A$1:$G$1,0))</f>
        <v>M</v>
      </c>
      <c r="K775" s="6">
        <f>INDEX(products!$A$1:$G$49,MATCH($D775,products!$A$1:$A$49,0),MATCH(orders!K$1,products!$A$1:$G$1,0))</f>
        <v>0.2</v>
      </c>
      <c r="L775" s="7">
        <f>INDEX(products!$A$1:$G$49,MATCH($D775,products!$A$1:$A$49,0),MATCH(orders!L$1,products!$A$1:$G$1,0))</f>
        <v>4.3650000000000002</v>
      </c>
      <c r="M775" s="7">
        <f t="shared" si="36"/>
        <v>8.73</v>
      </c>
      <c r="N775" t="str">
        <f t="shared" si="37"/>
        <v>Liberica</v>
      </c>
      <c r="O775" t="str">
        <f t="shared" si="38"/>
        <v>Medium</v>
      </c>
      <c r="P775" t="str">
        <f>_xlfn.XLOOKUP(Orders[[#This Row],[Customer ID]],customers!$A$1:$A$1001,customers!$I$1:$I$1001,,0)</f>
        <v>No</v>
      </c>
    </row>
    <row r="776" spans="1:16" x14ac:dyDescent="0.35">
      <c r="A776" s="2" t="s">
        <v>4864</v>
      </c>
      <c r="B776" s="5">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INDEX(products!$A$1:$G$49,MATCH($D776,products!$A$1:$A$49,0),MATCH(orders!I$1,products!$A$1:$G$1,0))</f>
        <v>Rob</v>
      </c>
      <c r="J776" t="str">
        <f>INDEX(products!$A$1:$G$49,MATCH($D776,products!$A$1:$A$49,0),MATCH(orders!J$1,products!$A$1:$G$1,0))</f>
        <v>M</v>
      </c>
      <c r="K776" s="6">
        <f>INDEX(products!$A$1:$G$49,MATCH($D776,products!$A$1:$A$49,0),MATCH(orders!K$1,products!$A$1:$G$1,0))</f>
        <v>1</v>
      </c>
      <c r="L776" s="7">
        <f>INDEX(products!$A$1:$G$49,MATCH($D776,products!$A$1:$A$49,0),MATCH(orders!L$1,products!$A$1:$G$1,0))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5">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INDEX(products!$A$1:$G$49,MATCH($D777,products!$A$1:$A$49,0),MATCH(orders!I$1,products!$A$1:$G$1,0))</f>
        <v>Exc</v>
      </c>
      <c r="J777" t="str">
        <f>INDEX(products!$A$1:$G$49,MATCH($D777,products!$A$1:$A$49,0),MATCH(orders!J$1,products!$A$1:$G$1,0))</f>
        <v>L</v>
      </c>
      <c r="K777" s="6">
        <f>INDEX(products!$A$1:$G$49,MATCH($D777,products!$A$1:$A$49,0),MATCH(orders!K$1,products!$A$1:$G$1,0))</f>
        <v>0.5</v>
      </c>
      <c r="L777" s="7">
        <f>INDEX(products!$A$1:$G$49,MATCH($D777,products!$A$1:$A$49,0),MATCH(orders!L$1,products!$A$1:$G$1,0))</f>
        <v>8.91</v>
      </c>
      <c r="M777" s="7">
        <f t="shared" si="36"/>
        <v>17.82</v>
      </c>
      <c r="N777" t="str">
        <f t="shared" si="37"/>
        <v>Excelsa</v>
      </c>
      <c r="O777" t="str">
        <f t="shared" si="38"/>
        <v>Light</v>
      </c>
      <c r="P777" t="str">
        <f>_xlfn.XLOOKUP(Orders[[#This Row],[Customer ID]],customers!$A$1:$A$1001,customers!$I$1:$I$1001,,0)</f>
        <v>Yes</v>
      </c>
    </row>
    <row r="778" spans="1:16" x14ac:dyDescent="0.35">
      <c r="A778" s="2" t="s">
        <v>4875</v>
      </c>
      <c r="B778" s="5">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INDEX(products!$A$1:$G$49,MATCH($D778,products!$A$1:$A$49,0),MATCH(orders!I$1,products!$A$1:$G$1,0))</f>
        <v>Ara</v>
      </c>
      <c r="J778" t="str">
        <f>INDEX(products!$A$1:$G$49,MATCH($D778,products!$A$1:$A$49,0),MATCH(orders!J$1,products!$A$1:$G$1,0))</f>
        <v>M</v>
      </c>
      <c r="K778" s="6">
        <f>INDEX(products!$A$1:$G$49,MATCH($D778,products!$A$1:$A$49,0),MATCH(orders!K$1,products!$A$1:$G$1,0))</f>
        <v>0.5</v>
      </c>
      <c r="L778" s="7">
        <f>INDEX(products!$A$1:$G$49,MATCH($D778,products!$A$1:$A$49,0),MATCH(orders!L$1,products!$A$1:$G$1,0))</f>
        <v>6.75</v>
      </c>
      <c r="M778" s="7">
        <f t="shared" si="36"/>
        <v>20.25</v>
      </c>
      <c r="N778" t="str">
        <f t="shared" si="37"/>
        <v>Arabica</v>
      </c>
      <c r="O778" t="str">
        <f t="shared" si="38"/>
        <v>Medium</v>
      </c>
      <c r="P778" t="str">
        <f>_xlfn.XLOOKUP(Orders[[#This Row],[Customer ID]],customers!$A$1:$A$1001,customers!$I$1:$I$1001,,0)</f>
        <v>No</v>
      </c>
    </row>
    <row r="779" spans="1:16" x14ac:dyDescent="0.35">
      <c r="A779" s="2" t="s">
        <v>4881</v>
      </c>
      <c r="B779" s="5">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INDEX(products!$A$1:$G$49,MATCH($D779,products!$A$1:$A$49,0),MATCH(orders!I$1,products!$A$1:$G$1,0))</f>
        <v>Ara</v>
      </c>
      <c r="J779" t="str">
        <f>INDEX(products!$A$1:$G$49,MATCH($D779,products!$A$1:$A$49,0),MATCH(orders!J$1,products!$A$1:$G$1,0))</f>
        <v>L</v>
      </c>
      <c r="K779" s="6">
        <f>INDEX(products!$A$1:$G$49,MATCH($D779,products!$A$1:$A$49,0),MATCH(orders!K$1,products!$A$1:$G$1,0))</f>
        <v>2.5</v>
      </c>
      <c r="L779" s="7">
        <f>INDEX(products!$A$1:$G$49,MATCH($D779,products!$A$1:$A$49,0),MATCH(orders!L$1,products!$A$1:$G$1,0))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5">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INDEX(products!$A$1:$G$49,MATCH($D780,products!$A$1:$A$49,0),MATCH(orders!I$1,products!$A$1:$G$1,0))</f>
        <v>Lib</v>
      </c>
      <c r="J780" t="str">
        <f>INDEX(products!$A$1:$G$49,MATCH($D780,products!$A$1:$A$49,0),MATCH(orders!J$1,products!$A$1:$G$1,0))</f>
        <v>L</v>
      </c>
      <c r="K780" s="6">
        <f>INDEX(products!$A$1:$G$49,MATCH($D780,products!$A$1:$A$49,0),MATCH(orders!K$1,products!$A$1:$G$1,0))</f>
        <v>0.5</v>
      </c>
      <c r="L780" s="7">
        <f>INDEX(products!$A$1:$G$49,MATCH($D780,products!$A$1:$A$49,0),MATCH(orders!L$1,products!$A$1:$G$1,0))</f>
        <v>9.51</v>
      </c>
      <c r="M780" s="7">
        <f t="shared" si="36"/>
        <v>19.02</v>
      </c>
      <c r="N780" t="str">
        <f t="shared" si="37"/>
        <v>Liberica</v>
      </c>
      <c r="O780" t="str">
        <f t="shared" si="38"/>
        <v>Light</v>
      </c>
      <c r="P780" t="str">
        <f>_xlfn.XLOOKUP(Orders[[#This Row],[Customer ID]],customers!$A$1:$A$1001,customers!$I$1:$I$1001,,0)</f>
        <v>Yes</v>
      </c>
    </row>
    <row r="781" spans="1:16" x14ac:dyDescent="0.35">
      <c r="A781" s="2" t="s">
        <v>4892</v>
      </c>
      <c r="B781" s="5">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INDEX(products!$A$1:$G$49,MATCH($D781,products!$A$1:$A$49,0),MATCH(orders!I$1,products!$A$1:$G$1,0))</f>
        <v>Lib</v>
      </c>
      <c r="J781" t="str">
        <f>INDEX(products!$A$1:$G$49,MATCH($D781,products!$A$1:$A$49,0),MATCH(orders!J$1,products!$A$1:$G$1,0))</f>
        <v>D</v>
      </c>
      <c r="K781" s="6">
        <f>INDEX(products!$A$1:$G$49,MATCH($D781,products!$A$1:$A$49,0),MATCH(orders!K$1,products!$A$1:$G$1,0))</f>
        <v>1</v>
      </c>
      <c r="L781" s="7">
        <f>INDEX(products!$A$1:$G$49,MATCH($D781,products!$A$1:$A$49,0),MATCH(orders!L$1,products!$A$1:$G$1,0))</f>
        <v>12.95</v>
      </c>
      <c r="M781" s="7">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5">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INDEX(products!$A$1:$G$49,MATCH($D782,products!$A$1:$A$49,0),MATCH(orders!I$1,products!$A$1:$G$1,0))</f>
        <v>Exc</v>
      </c>
      <c r="J782" t="str">
        <f>INDEX(products!$A$1:$G$49,MATCH($D782,products!$A$1:$A$49,0),MATCH(orders!J$1,products!$A$1:$G$1,0))</f>
        <v>M</v>
      </c>
      <c r="K782" s="6">
        <f>INDEX(products!$A$1:$G$49,MATCH($D782,products!$A$1:$A$49,0),MATCH(orders!K$1,products!$A$1:$G$1,0))</f>
        <v>1</v>
      </c>
      <c r="L782" s="7">
        <f>INDEX(products!$A$1:$G$49,MATCH($D782,products!$A$1:$A$49,0),MATCH(orders!L$1,products!$A$1:$G$1,0))</f>
        <v>13.75</v>
      </c>
      <c r="M782" s="7">
        <f t="shared" si="36"/>
        <v>41.25</v>
      </c>
      <c r="N782" t="str">
        <f t="shared" si="37"/>
        <v>Excelsa</v>
      </c>
      <c r="O782" t="str">
        <f t="shared" si="38"/>
        <v>Medium</v>
      </c>
      <c r="P782" t="str">
        <f>_xlfn.XLOOKUP(Orders[[#This Row],[Customer ID]],customers!$A$1:$A$1001,customers!$I$1:$I$1001,,0)</f>
        <v>No</v>
      </c>
    </row>
    <row r="783" spans="1:16" x14ac:dyDescent="0.35">
      <c r="A783" s="2" t="s">
        <v>4903</v>
      </c>
      <c r="B783" s="5">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INDEX(products!$A$1:$G$49,MATCH($D783,products!$A$1:$A$49,0),MATCH(orders!I$1,products!$A$1:$G$1,0))</f>
        <v>Lib</v>
      </c>
      <c r="J783" t="str">
        <f>INDEX(products!$A$1:$G$49,MATCH($D783,products!$A$1:$A$49,0),MATCH(orders!J$1,products!$A$1:$G$1,0))</f>
        <v>L</v>
      </c>
      <c r="K783" s="6">
        <f>INDEX(products!$A$1:$G$49,MATCH($D783,products!$A$1:$A$49,0),MATCH(orders!K$1,products!$A$1:$G$1,0))</f>
        <v>2.5</v>
      </c>
      <c r="L783" s="7">
        <f>INDEX(products!$A$1:$G$49,MATCH($D783,products!$A$1:$A$49,0),MATCH(orders!L$1,products!$A$1:$G$1,0))</f>
        <v>36.454999999999998</v>
      </c>
      <c r="M783" s="7">
        <f t="shared" si="36"/>
        <v>145.82</v>
      </c>
      <c r="N783" t="str">
        <f t="shared" si="37"/>
        <v>Liberica</v>
      </c>
      <c r="O783" t="str">
        <f t="shared" si="38"/>
        <v>Light</v>
      </c>
      <c r="P783" t="str">
        <f>_xlfn.XLOOKUP(Orders[[#This Row],[Customer ID]],customers!$A$1:$A$1001,customers!$I$1:$I$1001,,0)</f>
        <v>No</v>
      </c>
    </row>
    <row r="784" spans="1:16" x14ac:dyDescent="0.35">
      <c r="A784" s="2" t="s">
        <v>4909</v>
      </c>
      <c r="B784" s="5">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INDEX(products!$A$1:$G$49,MATCH($D784,products!$A$1:$A$49,0),MATCH(orders!I$1,products!$A$1:$G$1,0))</f>
        <v>Exc</v>
      </c>
      <c r="J784" t="str">
        <f>INDEX(products!$A$1:$G$49,MATCH($D784,products!$A$1:$A$49,0),MATCH(orders!J$1,products!$A$1:$G$1,0))</f>
        <v>L</v>
      </c>
      <c r="K784" s="6">
        <f>INDEX(products!$A$1:$G$49,MATCH($D784,products!$A$1:$A$49,0),MATCH(orders!K$1,products!$A$1:$G$1,0))</f>
        <v>0.2</v>
      </c>
      <c r="L784" s="7">
        <f>INDEX(products!$A$1:$G$49,MATCH($D784,products!$A$1:$A$49,0),MATCH(orders!L$1,products!$A$1:$G$1,0))</f>
        <v>4.4550000000000001</v>
      </c>
      <c r="M784" s="7">
        <f t="shared" si="36"/>
        <v>26.73</v>
      </c>
      <c r="N784" t="str">
        <f t="shared" si="37"/>
        <v>Excelsa</v>
      </c>
      <c r="O784" t="str">
        <f t="shared" si="38"/>
        <v>Light</v>
      </c>
      <c r="P784" t="str">
        <f>_xlfn.XLOOKUP(Orders[[#This Row],[Customer ID]],customers!$A$1:$A$1001,customers!$I$1:$I$1001,,0)</f>
        <v>No</v>
      </c>
    </row>
    <row r="785" spans="1:16" x14ac:dyDescent="0.35">
      <c r="A785" s="2" t="s">
        <v>4915</v>
      </c>
      <c r="B785" s="5">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INDEX(products!$A$1:$G$49,MATCH($D785,products!$A$1:$A$49,0),MATCH(orders!I$1,products!$A$1:$G$1,0))</f>
        <v>Lib</v>
      </c>
      <c r="J785" t="str">
        <f>INDEX(products!$A$1:$G$49,MATCH($D785,products!$A$1:$A$49,0),MATCH(orders!J$1,products!$A$1:$G$1,0))</f>
        <v>M</v>
      </c>
      <c r="K785" s="6">
        <f>INDEX(products!$A$1:$G$49,MATCH($D785,products!$A$1:$A$49,0),MATCH(orders!K$1,products!$A$1:$G$1,0))</f>
        <v>0.5</v>
      </c>
      <c r="L785" s="7">
        <f>INDEX(products!$A$1:$G$49,MATCH($D785,products!$A$1:$A$49,0),MATCH(orders!L$1,products!$A$1:$G$1,0))</f>
        <v>8.73</v>
      </c>
      <c r="M785" s="7">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5">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INDEX(products!$A$1:$G$49,MATCH($D786,products!$A$1:$A$49,0),MATCH(orders!I$1,products!$A$1:$G$1,0))</f>
        <v>Lib</v>
      </c>
      <c r="J786" t="str">
        <f>INDEX(products!$A$1:$G$49,MATCH($D786,products!$A$1:$A$49,0),MATCH(orders!J$1,products!$A$1:$G$1,0))</f>
        <v>L</v>
      </c>
      <c r="K786" s="6">
        <f>INDEX(products!$A$1:$G$49,MATCH($D786,products!$A$1:$A$49,0),MATCH(orders!K$1,products!$A$1:$G$1,0))</f>
        <v>1</v>
      </c>
      <c r="L786" s="7">
        <f>INDEX(products!$A$1:$G$49,MATCH($D786,products!$A$1:$A$49,0),MATCH(orders!L$1,products!$A$1:$G$1,0))</f>
        <v>15.85</v>
      </c>
      <c r="M786" s="7">
        <f t="shared" si="36"/>
        <v>31.7</v>
      </c>
      <c r="N786" t="str">
        <f t="shared" si="37"/>
        <v>Liberica</v>
      </c>
      <c r="O786" t="str">
        <f t="shared" si="38"/>
        <v>Light</v>
      </c>
      <c r="P786" t="str">
        <f>_xlfn.XLOOKUP(Orders[[#This Row],[Customer ID]],customers!$A$1:$A$1001,customers!$I$1:$I$1001,,0)</f>
        <v>No</v>
      </c>
    </row>
    <row r="787" spans="1:16" x14ac:dyDescent="0.35">
      <c r="A787" s="2" t="s">
        <v>4926</v>
      </c>
      <c r="B787" s="5">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INDEX(products!$A$1:$G$49,MATCH($D787,products!$A$1:$A$49,0),MATCH(orders!I$1,products!$A$1:$G$1,0))</f>
        <v>Ara</v>
      </c>
      <c r="J787" t="str">
        <f>INDEX(products!$A$1:$G$49,MATCH($D787,products!$A$1:$A$49,0),MATCH(orders!J$1,products!$A$1:$G$1,0))</f>
        <v>D</v>
      </c>
      <c r="K787" s="6">
        <f>INDEX(products!$A$1:$G$49,MATCH($D787,products!$A$1:$A$49,0),MATCH(orders!K$1,products!$A$1:$G$1,0))</f>
        <v>2.5</v>
      </c>
      <c r="L787" s="7">
        <f>INDEX(products!$A$1:$G$49,MATCH($D787,products!$A$1:$A$49,0),MATCH(orders!L$1,products!$A$1:$G$1,0))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5">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INDEX(products!$A$1:$G$49,MATCH($D788,products!$A$1:$A$49,0),MATCH(orders!I$1,products!$A$1:$G$1,0))</f>
        <v>Exc</v>
      </c>
      <c r="J788" t="str">
        <f>INDEX(products!$A$1:$G$49,MATCH($D788,products!$A$1:$A$49,0),MATCH(orders!J$1,products!$A$1:$G$1,0))</f>
        <v>D</v>
      </c>
      <c r="K788" s="6">
        <f>INDEX(products!$A$1:$G$49,MATCH($D788,products!$A$1:$A$49,0),MATCH(orders!K$1,products!$A$1:$G$1,0))</f>
        <v>2.5</v>
      </c>
      <c r="L788" s="7">
        <f>INDEX(products!$A$1:$G$49,MATCH($D788,products!$A$1:$A$49,0),MATCH(orders!L$1,products!$A$1:$G$1,0))</f>
        <v>27.945</v>
      </c>
      <c r="M788" s="7">
        <f t="shared" si="36"/>
        <v>27.945</v>
      </c>
      <c r="N788" t="str">
        <f t="shared" si="37"/>
        <v>Excelsa</v>
      </c>
      <c r="O788" t="str">
        <f t="shared" si="38"/>
        <v>Dark</v>
      </c>
      <c r="P788" t="str">
        <f>_xlfn.XLOOKUP(Orders[[#This Row],[Customer ID]],customers!$A$1:$A$1001,customers!$I$1:$I$1001,,0)</f>
        <v>Yes</v>
      </c>
    </row>
    <row r="789" spans="1:16" x14ac:dyDescent="0.35">
      <c r="A789" s="2" t="s">
        <v>4938</v>
      </c>
      <c r="B789" s="5">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INDEX(products!$A$1:$G$49,MATCH($D789,products!$A$1:$A$49,0),MATCH(orders!I$1,products!$A$1:$G$1,0))</f>
        <v>Exc</v>
      </c>
      <c r="J789" t="str">
        <f>INDEX(products!$A$1:$G$49,MATCH($D789,products!$A$1:$A$49,0),MATCH(orders!J$1,products!$A$1:$G$1,0))</f>
        <v>M</v>
      </c>
      <c r="K789" s="6">
        <f>INDEX(products!$A$1:$G$49,MATCH($D789,products!$A$1:$A$49,0),MATCH(orders!K$1,products!$A$1:$G$1,0))</f>
        <v>1</v>
      </c>
      <c r="L789" s="7">
        <f>INDEX(products!$A$1:$G$49,MATCH($D789,products!$A$1:$A$49,0),MATCH(orders!L$1,products!$A$1:$G$1,0))</f>
        <v>13.75</v>
      </c>
      <c r="M789" s="7">
        <f t="shared" si="36"/>
        <v>82.5</v>
      </c>
      <c r="N789" t="str">
        <f t="shared" si="37"/>
        <v>Excelsa</v>
      </c>
      <c r="O789" t="str">
        <f t="shared" si="38"/>
        <v>Medium</v>
      </c>
      <c r="P789" t="str">
        <f>_xlfn.XLOOKUP(Orders[[#This Row],[Customer ID]],customers!$A$1:$A$1001,customers!$I$1:$I$1001,,0)</f>
        <v>Yes</v>
      </c>
    </row>
    <row r="790" spans="1:16" x14ac:dyDescent="0.35">
      <c r="A790" s="2" t="s">
        <v>4943</v>
      </c>
      <c r="B790" s="5">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INDEX(products!$A$1:$G$49,MATCH($D790,products!$A$1:$A$49,0),MATCH(orders!I$1,products!$A$1:$G$1,0))</f>
        <v>Rob</v>
      </c>
      <c r="J790" t="str">
        <f>INDEX(products!$A$1:$G$49,MATCH($D790,products!$A$1:$A$49,0),MATCH(orders!J$1,products!$A$1:$G$1,0))</f>
        <v>M</v>
      </c>
      <c r="K790" s="6">
        <f>INDEX(products!$A$1:$G$49,MATCH($D790,products!$A$1:$A$49,0),MATCH(orders!K$1,products!$A$1:$G$1,0))</f>
        <v>2.5</v>
      </c>
      <c r="L790" s="7">
        <f>INDEX(products!$A$1:$G$49,MATCH($D790,products!$A$1:$A$49,0),MATCH(orders!L$1,products!$A$1:$G$1,0))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5">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INDEX(products!$A$1:$G$49,MATCH($D791,products!$A$1:$A$49,0),MATCH(orders!I$1,products!$A$1:$G$1,0))</f>
        <v>Ara</v>
      </c>
      <c r="J791" t="str">
        <f>INDEX(products!$A$1:$G$49,MATCH($D791,products!$A$1:$A$49,0),MATCH(orders!J$1,products!$A$1:$G$1,0))</f>
        <v>L</v>
      </c>
      <c r="K791" s="6">
        <f>INDEX(products!$A$1:$G$49,MATCH($D791,products!$A$1:$A$49,0),MATCH(orders!K$1,products!$A$1:$G$1,0))</f>
        <v>1</v>
      </c>
      <c r="L791" s="7">
        <f>INDEX(products!$A$1:$G$49,MATCH($D791,products!$A$1:$A$49,0),MATCH(orders!L$1,products!$A$1:$G$1,0))</f>
        <v>12.95</v>
      </c>
      <c r="M791" s="7">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5">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INDEX(products!$A$1:$G$49,MATCH($D792,products!$A$1:$A$49,0),MATCH(orders!I$1,products!$A$1:$G$1,0))</f>
        <v>Ara</v>
      </c>
      <c r="J792" t="str">
        <f>INDEX(products!$A$1:$G$49,MATCH($D792,products!$A$1:$A$49,0),MATCH(orders!J$1,products!$A$1:$G$1,0))</f>
        <v>L</v>
      </c>
      <c r="K792" s="6">
        <f>INDEX(products!$A$1:$G$49,MATCH($D792,products!$A$1:$A$49,0),MATCH(orders!K$1,products!$A$1:$G$1,0))</f>
        <v>0.5</v>
      </c>
      <c r="L792" s="7">
        <f>INDEX(products!$A$1:$G$49,MATCH($D792,products!$A$1:$A$49,0),MATCH(orders!L$1,products!$A$1:$G$1,0))</f>
        <v>7.77</v>
      </c>
      <c r="M792" s="7">
        <f t="shared" si="36"/>
        <v>23.31</v>
      </c>
      <c r="N792" t="str">
        <f t="shared" si="37"/>
        <v>Arabica</v>
      </c>
      <c r="O792" t="str">
        <f t="shared" si="38"/>
        <v>Light</v>
      </c>
      <c r="P792" t="str">
        <f>_xlfn.XLOOKUP(Orders[[#This Row],[Customer ID]],customers!$A$1:$A$1001,customers!$I$1:$I$1001,,0)</f>
        <v>No</v>
      </c>
    </row>
    <row r="793" spans="1:16" x14ac:dyDescent="0.35">
      <c r="A793" s="2" t="s">
        <v>4961</v>
      </c>
      <c r="B793" s="5">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INDEX(products!$A$1:$G$49,MATCH($D793,products!$A$1:$A$49,0),MATCH(orders!I$1,products!$A$1:$G$1,0))</f>
        <v>Lib</v>
      </c>
      <c r="J793" t="str">
        <f>INDEX(products!$A$1:$G$49,MATCH($D793,products!$A$1:$A$49,0),MATCH(orders!J$1,products!$A$1:$G$1,0))</f>
        <v>L</v>
      </c>
      <c r="K793" s="6">
        <f>INDEX(products!$A$1:$G$49,MATCH($D793,products!$A$1:$A$49,0),MATCH(orders!K$1,products!$A$1:$G$1,0))</f>
        <v>0.2</v>
      </c>
      <c r="L793" s="7">
        <f>INDEX(products!$A$1:$G$49,MATCH($D793,products!$A$1:$A$49,0),MATCH(orders!L$1,products!$A$1:$G$1,0))</f>
        <v>4.7549999999999999</v>
      </c>
      <c r="M793" s="7">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5">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INDEX(products!$A$1:$G$49,MATCH($D794,products!$A$1:$A$49,0),MATCH(orders!I$1,products!$A$1:$G$1,0))</f>
        <v>Lib</v>
      </c>
      <c r="J794" t="str">
        <f>INDEX(products!$A$1:$G$49,MATCH($D794,products!$A$1:$A$49,0),MATCH(orders!J$1,products!$A$1:$G$1,0))</f>
        <v>M</v>
      </c>
      <c r="K794" s="6">
        <f>INDEX(products!$A$1:$G$49,MATCH($D794,products!$A$1:$A$49,0),MATCH(orders!K$1,products!$A$1:$G$1,0))</f>
        <v>0.5</v>
      </c>
      <c r="L794" s="7">
        <f>INDEX(products!$A$1:$G$49,MATCH($D794,products!$A$1:$A$49,0),MATCH(orders!L$1,products!$A$1:$G$1,0))</f>
        <v>8.73</v>
      </c>
      <c r="M794" s="7">
        <f t="shared" si="36"/>
        <v>52.38</v>
      </c>
      <c r="N794" t="str">
        <f t="shared" si="37"/>
        <v>Liberica</v>
      </c>
      <c r="O794" t="str">
        <f t="shared" si="38"/>
        <v>Medium</v>
      </c>
      <c r="P794" t="str">
        <f>_xlfn.XLOOKUP(Orders[[#This Row],[Customer ID]],customers!$A$1:$A$1001,customers!$I$1:$I$1001,,0)</f>
        <v>Yes</v>
      </c>
    </row>
    <row r="795" spans="1:16" x14ac:dyDescent="0.35">
      <c r="A795" s="2" t="s">
        <v>4973</v>
      </c>
      <c r="B795" s="5">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INDEX(products!$A$1:$G$49,MATCH($D795,products!$A$1:$A$49,0),MATCH(orders!I$1,products!$A$1:$G$1,0))</f>
        <v>Rob</v>
      </c>
      <c r="J795" t="str">
        <f>INDEX(products!$A$1:$G$49,MATCH($D795,products!$A$1:$A$49,0),MATCH(orders!J$1,products!$A$1:$G$1,0))</f>
        <v>L</v>
      </c>
      <c r="K795" s="6">
        <f>INDEX(products!$A$1:$G$49,MATCH($D795,products!$A$1:$A$49,0),MATCH(orders!K$1,products!$A$1:$G$1,0))</f>
        <v>0.2</v>
      </c>
      <c r="L795" s="7">
        <f>INDEX(products!$A$1:$G$49,MATCH($D795,products!$A$1:$A$49,0),MATCH(orders!L$1,products!$A$1:$G$1,0))</f>
        <v>3.5849999999999995</v>
      </c>
      <c r="M795" s="7">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5">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INDEX(products!$A$1:$G$49,MATCH($D796,products!$A$1:$A$49,0),MATCH(orders!I$1,products!$A$1:$G$1,0))</f>
        <v>Ara</v>
      </c>
      <c r="J796" t="str">
        <f>INDEX(products!$A$1:$G$49,MATCH($D796,products!$A$1:$A$49,0),MATCH(orders!J$1,products!$A$1:$G$1,0))</f>
        <v>L</v>
      </c>
      <c r="K796" s="6">
        <f>INDEX(products!$A$1:$G$49,MATCH($D796,products!$A$1:$A$49,0),MATCH(orders!K$1,products!$A$1:$G$1,0))</f>
        <v>2.5</v>
      </c>
      <c r="L796" s="7">
        <f>INDEX(products!$A$1:$G$49,MATCH($D796,products!$A$1:$A$49,0),MATCH(orders!L$1,products!$A$1:$G$1,0))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5">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INDEX(products!$A$1:$G$49,MATCH($D797,products!$A$1:$A$49,0),MATCH(orders!I$1,products!$A$1:$G$1,0))</f>
        <v>Rob</v>
      </c>
      <c r="J797" t="str">
        <f>INDEX(products!$A$1:$G$49,MATCH($D797,products!$A$1:$A$49,0),MATCH(orders!J$1,products!$A$1:$G$1,0))</f>
        <v>L</v>
      </c>
      <c r="K797" s="6">
        <f>INDEX(products!$A$1:$G$49,MATCH($D797,products!$A$1:$A$49,0),MATCH(orders!K$1,products!$A$1:$G$1,0))</f>
        <v>0.5</v>
      </c>
      <c r="L797" s="7">
        <f>INDEX(products!$A$1:$G$49,MATCH($D797,products!$A$1:$A$49,0),MATCH(orders!L$1,products!$A$1:$G$1,0))</f>
        <v>7.169999999999999</v>
      </c>
      <c r="M797" s="7">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5">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INDEX(products!$A$1:$G$49,MATCH($D798,products!$A$1:$A$49,0),MATCH(orders!I$1,products!$A$1:$G$1,0))</f>
        <v>Lib</v>
      </c>
      <c r="J798" t="str">
        <f>INDEX(products!$A$1:$G$49,MATCH($D798,products!$A$1:$A$49,0),MATCH(orders!J$1,products!$A$1:$G$1,0))</f>
        <v>L</v>
      </c>
      <c r="K798" s="6">
        <f>INDEX(products!$A$1:$G$49,MATCH($D798,products!$A$1:$A$49,0),MATCH(orders!K$1,products!$A$1:$G$1,0))</f>
        <v>0.5</v>
      </c>
      <c r="L798" s="7">
        <f>INDEX(products!$A$1:$G$49,MATCH($D798,products!$A$1:$A$49,0),MATCH(orders!L$1,products!$A$1:$G$1,0))</f>
        <v>9.51</v>
      </c>
      <c r="M798" s="7">
        <f t="shared" si="36"/>
        <v>9.51</v>
      </c>
      <c r="N798" t="str">
        <f t="shared" si="37"/>
        <v>Liberica</v>
      </c>
      <c r="O798" t="str">
        <f t="shared" si="38"/>
        <v>Light</v>
      </c>
      <c r="P798" t="str">
        <f>_xlfn.XLOOKUP(Orders[[#This Row],[Customer ID]],customers!$A$1:$A$1001,customers!$I$1:$I$1001,,0)</f>
        <v>No</v>
      </c>
    </row>
    <row r="799" spans="1:16" x14ac:dyDescent="0.35">
      <c r="A799" s="2" t="s">
        <v>4996</v>
      </c>
      <c r="B799" s="5">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INDEX(products!$A$1:$G$49,MATCH($D799,products!$A$1:$A$49,0),MATCH(orders!I$1,products!$A$1:$G$1,0))</f>
        <v>Ara</v>
      </c>
      <c r="J799" t="str">
        <f>INDEX(products!$A$1:$G$49,MATCH($D799,products!$A$1:$A$49,0),MATCH(orders!J$1,products!$A$1:$G$1,0))</f>
        <v>L</v>
      </c>
      <c r="K799" s="6">
        <f>INDEX(products!$A$1:$G$49,MATCH($D799,products!$A$1:$A$49,0),MATCH(orders!K$1,products!$A$1:$G$1,0))</f>
        <v>0.5</v>
      </c>
      <c r="L799" s="7">
        <f>INDEX(products!$A$1:$G$49,MATCH($D799,products!$A$1:$A$49,0),MATCH(orders!L$1,products!$A$1:$G$1,0))</f>
        <v>7.77</v>
      </c>
      <c r="M799" s="7">
        <f t="shared" si="36"/>
        <v>31.08</v>
      </c>
      <c r="N799" t="str">
        <f t="shared" si="37"/>
        <v>Arabica</v>
      </c>
      <c r="O799" t="str">
        <f t="shared" si="38"/>
        <v>Light</v>
      </c>
      <c r="P799" t="str">
        <f>_xlfn.XLOOKUP(Orders[[#This Row],[Customer ID]],customers!$A$1:$A$1001,customers!$I$1:$I$1001,,0)</f>
        <v>No</v>
      </c>
    </row>
    <row r="800" spans="1:16" x14ac:dyDescent="0.35">
      <c r="A800" s="2" t="s">
        <v>5002</v>
      </c>
      <c r="B800" s="5">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INDEX(products!$A$1:$G$49,MATCH($D800,products!$A$1:$A$49,0),MATCH(orders!I$1,products!$A$1:$G$1,0))</f>
        <v>Rob</v>
      </c>
      <c r="J800" t="str">
        <f>INDEX(products!$A$1:$G$49,MATCH($D800,products!$A$1:$A$49,0),MATCH(orders!J$1,products!$A$1:$G$1,0))</f>
        <v>D</v>
      </c>
      <c r="K800" s="6">
        <f>INDEX(products!$A$1:$G$49,MATCH($D800,products!$A$1:$A$49,0),MATCH(orders!K$1,products!$A$1:$G$1,0))</f>
        <v>0.2</v>
      </c>
      <c r="L800" s="7">
        <f>INDEX(products!$A$1:$G$49,MATCH($D800,products!$A$1:$A$49,0),MATCH(orders!L$1,products!$A$1:$G$1,0))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5">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INDEX(products!$A$1:$G$49,MATCH($D801,products!$A$1:$A$49,0),MATCH(orders!I$1,products!$A$1:$G$1,0))</f>
        <v>Exc</v>
      </c>
      <c r="J801" t="str">
        <f>INDEX(products!$A$1:$G$49,MATCH($D801,products!$A$1:$A$49,0),MATCH(orders!J$1,products!$A$1:$G$1,0))</f>
        <v>D</v>
      </c>
      <c r="K801" s="6">
        <f>INDEX(products!$A$1:$G$49,MATCH($D801,products!$A$1:$A$49,0),MATCH(orders!K$1,products!$A$1:$G$1,0))</f>
        <v>1</v>
      </c>
      <c r="L801" s="7">
        <f>INDEX(products!$A$1:$G$49,MATCH($D801,products!$A$1:$A$49,0),MATCH(orders!L$1,products!$A$1:$G$1,0))</f>
        <v>12.15</v>
      </c>
      <c r="M801" s="7">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5">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INDEX(products!$A$1:$G$49,MATCH($D802,products!$A$1:$A$49,0),MATCH(orders!I$1,products!$A$1:$G$1,0))</f>
        <v>Rob</v>
      </c>
      <c r="J802" t="str">
        <f>INDEX(products!$A$1:$G$49,MATCH($D802,products!$A$1:$A$49,0),MATCH(orders!J$1,products!$A$1:$G$1,0))</f>
        <v>D</v>
      </c>
      <c r="K802" s="6">
        <f>INDEX(products!$A$1:$G$49,MATCH($D802,products!$A$1:$A$49,0),MATCH(orders!K$1,products!$A$1:$G$1,0))</f>
        <v>0.2</v>
      </c>
      <c r="L802" s="7">
        <f>INDEX(products!$A$1:$G$49,MATCH($D802,products!$A$1:$A$49,0),MATCH(orders!L$1,products!$A$1:$G$1,0))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35">
      <c r="A803" s="2" t="s">
        <v>5018</v>
      </c>
      <c r="B803" s="5">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INDEX(products!$A$1:$G$49,MATCH($D803,products!$A$1:$A$49,0),MATCH(orders!I$1,products!$A$1:$G$1,0))</f>
        <v>Rob</v>
      </c>
      <c r="J803" t="str">
        <f>INDEX(products!$A$1:$G$49,MATCH($D803,products!$A$1:$A$49,0),MATCH(orders!J$1,products!$A$1:$G$1,0))</f>
        <v>D</v>
      </c>
      <c r="K803" s="6">
        <f>INDEX(products!$A$1:$G$49,MATCH($D803,products!$A$1:$A$49,0),MATCH(orders!K$1,products!$A$1:$G$1,0))</f>
        <v>2.5</v>
      </c>
      <c r="L803" s="7">
        <f>INDEX(products!$A$1:$G$49,MATCH($D803,products!$A$1:$A$49,0),MATCH(orders!L$1,products!$A$1:$G$1,0))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5">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INDEX(products!$A$1:$G$49,MATCH($D804,products!$A$1:$A$49,0),MATCH(orders!I$1,products!$A$1:$G$1,0))</f>
        <v>Rob</v>
      </c>
      <c r="J804" t="str">
        <f>INDEX(products!$A$1:$G$49,MATCH($D804,products!$A$1:$A$49,0),MATCH(orders!J$1,products!$A$1:$G$1,0))</f>
        <v>D</v>
      </c>
      <c r="K804" s="6">
        <f>INDEX(products!$A$1:$G$49,MATCH($D804,products!$A$1:$A$49,0),MATCH(orders!K$1,products!$A$1:$G$1,0))</f>
        <v>0.2</v>
      </c>
      <c r="L804" s="7">
        <f>INDEX(products!$A$1:$G$49,MATCH($D804,products!$A$1:$A$49,0),MATCH(orders!L$1,products!$A$1:$G$1,0))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5">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INDEX(products!$A$1:$G$49,MATCH($D805,products!$A$1:$A$49,0),MATCH(orders!I$1,products!$A$1:$G$1,0))</f>
        <v>Exc</v>
      </c>
      <c r="J805" t="str">
        <f>INDEX(products!$A$1:$G$49,MATCH($D805,products!$A$1:$A$49,0),MATCH(orders!J$1,products!$A$1:$G$1,0))</f>
        <v>M</v>
      </c>
      <c r="K805" s="6">
        <f>INDEX(products!$A$1:$G$49,MATCH($D805,products!$A$1:$A$49,0),MATCH(orders!K$1,products!$A$1:$G$1,0))</f>
        <v>2.5</v>
      </c>
      <c r="L805" s="7">
        <f>INDEX(products!$A$1:$G$49,MATCH($D805,products!$A$1:$A$49,0),MATCH(orders!L$1,products!$A$1:$G$1,0))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5">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INDEX(products!$A$1:$G$49,MATCH($D806,products!$A$1:$A$49,0),MATCH(orders!I$1,products!$A$1:$G$1,0))</f>
        <v>Rob</v>
      </c>
      <c r="J806" t="str">
        <f>INDEX(products!$A$1:$G$49,MATCH($D806,products!$A$1:$A$49,0),MATCH(orders!J$1,products!$A$1:$G$1,0))</f>
        <v>L</v>
      </c>
      <c r="K806" s="6">
        <f>INDEX(products!$A$1:$G$49,MATCH($D806,products!$A$1:$A$49,0),MATCH(orders!K$1,products!$A$1:$G$1,0))</f>
        <v>1</v>
      </c>
      <c r="L806" s="7">
        <f>INDEX(products!$A$1:$G$49,MATCH($D806,products!$A$1:$A$49,0),MATCH(orders!L$1,products!$A$1:$G$1,0))</f>
        <v>11.95</v>
      </c>
      <c r="M806" s="7">
        <f t="shared" si="36"/>
        <v>23.9</v>
      </c>
      <c r="N806" t="str">
        <f t="shared" si="37"/>
        <v>Robusta</v>
      </c>
      <c r="O806" t="str">
        <f t="shared" si="38"/>
        <v>Light</v>
      </c>
      <c r="P806" t="str">
        <f>_xlfn.XLOOKUP(Orders[[#This Row],[Customer ID]],customers!$A$1:$A$1001,customers!$I$1:$I$1001,,0)</f>
        <v>No</v>
      </c>
    </row>
    <row r="807" spans="1:16" x14ac:dyDescent="0.35">
      <c r="A807" s="2" t="s">
        <v>5040</v>
      </c>
      <c r="B807" s="5">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INDEX(products!$A$1:$G$49,MATCH($D807,products!$A$1:$A$49,0),MATCH(orders!I$1,products!$A$1:$G$1,0))</f>
        <v>Rob</v>
      </c>
      <c r="J807" t="str">
        <f>INDEX(products!$A$1:$G$49,MATCH($D807,products!$A$1:$A$49,0),MATCH(orders!J$1,products!$A$1:$G$1,0))</f>
        <v>M</v>
      </c>
      <c r="K807" s="6">
        <f>INDEX(products!$A$1:$G$49,MATCH($D807,products!$A$1:$A$49,0),MATCH(orders!K$1,products!$A$1:$G$1,0))</f>
        <v>0.5</v>
      </c>
      <c r="L807" s="7">
        <f>INDEX(products!$A$1:$G$49,MATCH($D807,products!$A$1:$A$49,0),MATCH(orders!L$1,products!$A$1:$G$1,0))</f>
        <v>5.97</v>
      </c>
      <c r="M807" s="7">
        <f t="shared" si="36"/>
        <v>5.97</v>
      </c>
      <c r="N807" t="str">
        <f t="shared" si="37"/>
        <v>Robusta</v>
      </c>
      <c r="O807" t="str">
        <f t="shared" si="38"/>
        <v>Medium</v>
      </c>
      <c r="P807" t="str">
        <f>_xlfn.XLOOKUP(Orders[[#This Row],[Customer ID]],customers!$A$1:$A$1001,customers!$I$1:$I$1001,,0)</f>
        <v>No</v>
      </c>
    </row>
    <row r="808" spans="1:16" x14ac:dyDescent="0.35">
      <c r="A808" s="2" t="s">
        <v>5046</v>
      </c>
      <c r="B808" s="5">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INDEX(products!$A$1:$G$49,MATCH($D808,products!$A$1:$A$49,0),MATCH(orders!I$1,products!$A$1:$G$1,0))</f>
        <v>Lib</v>
      </c>
      <c r="J808" t="str">
        <f>INDEX(products!$A$1:$G$49,MATCH($D808,products!$A$1:$A$49,0),MATCH(orders!J$1,products!$A$1:$G$1,0))</f>
        <v>D</v>
      </c>
      <c r="K808" s="6">
        <f>INDEX(products!$A$1:$G$49,MATCH($D808,products!$A$1:$A$49,0),MATCH(orders!K$1,products!$A$1:$G$1,0))</f>
        <v>0.2</v>
      </c>
      <c r="L808" s="7">
        <f>INDEX(products!$A$1:$G$49,MATCH($D808,products!$A$1:$A$49,0),MATCH(orders!L$1,products!$A$1:$G$1,0))</f>
        <v>3.8849999999999998</v>
      </c>
      <c r="M808" s="7">
        <f t="shared" si="36"/>
        <v>7.77</v>
      </c>
      <c r="N808" t="str">
        <f t="shared" si="37"/>
        <v>Liberica</v>
      </c>
      <c r="O808" t="str">
        <f t="shared" si="38"/>
        <v>Dark</v>
      </c>
      <c r="P808" t="str">
        <f>_xlfn.XLOOKUP(Orders[[#This Row],[Customer ID]],customers!$A$1:$A$1001,customers!$I$1:$I$1001,,0)</f>
        <v>Yes</v>
      </c>
    </row>
    <row r="809" spans="1:16" x14ac:dyDescent="0.35">
      <c r="A809" s="2" t="s">
        <v>5050</v>
      </c>
      <c r="B809" s="5">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INDEX(products!$A$1:$G$49,MATCH($D809,products!$A$1:$A$49,0),MATCH(orders!I$1,products!$A$1:$G$1,0))</f>
        <v>Lib</v>
      </c>
      <c r="J809" t="str">
        <f>INDEX(products!$A$1:$G$49,MATCH($D809,products!$A$1:$A$49,0),MATCH(orders!J$1,products!$A$1:$G$1,0))</f>
        <v>D</v>
      </c>
      <c r="K809" s="6">
        <f>INDEX(products!$A$1:$G$49,MATCH($D809,products!$A$1:$A$49,0),MATCH(orders!K$1,products!$A$1:$G$1,0))</f>
        <v>0.5</v>
      </c>
      <c r="L809" s="7">
        <f>INDEX(products!$A$1:$G$49,MATCH($D809,products!$A$1:$A$49,0),MATCH(orders!L$1,products!$A$1:$G$1,0))</f>
        <v>7.77</v>
      </c>
      <c r="M809" s="7">
        <f t="shared" si="36"/>
        <v>23.31</v>
      </c>
      <c r="N809" t="str">
        <f t="shared" si="37"/>
        <v>Liberica</v>
      </c>
      <c r="O809" t="str">
        <f t="shared" si="38"/>
        <v>Dark</v>
      </c>
      <c r="P809" t="str">
        <f>_xlfn.XLOOKUP(Orders[[#This Row],[Customer ID]],customers!$A$1:$A$1001,customers!$I$1:$I$1001,,0)</f>
        <v>No</v>
      </c>
    </row>
    <row r="810" spans="1:16" x14ac:dyDescent="0.35">
      <c r="A810" s="2" t="s">
        <v>5056</v>
      </c>
      <c r="B810" s="5">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INDEX(products!$A$1:$G$49,MATCH($D810,products!$A$1:$A$49,0),MATCH(orders!I$1,products!$A$1:$G$1,0))</f>
        <v>Rob</v>
      </c>
      <c r="J810" t="str">
        <f>INDEX(products!$A$1:$G$49,MATCH($D810,products!$A$1:$A$49,0),MATCH(orders!J$1,products!$A$1:$G$1,0))</f>
        <v>L</v>
      </c>
      <c r="K810" s="6">
        <f>INDEX(products!$A$1:$G$49,MATCH($D810,products!$A$1:$A$49,0),MATCH(orders!K$1,products!$A$1:$G$1,0))</f>
        <v>2.5</v>
      </c>
      <c r="L810" s="7">
        <f>INDEX(products!$A$1:$G$49,MATCH($D810,products!$A$1:$A$49,0),MATCH(orders!L$1,products!$A$1:$G$1,0))</f>
        <v>27.484999999999996</v>
      </c>
      <c r="M810" s="7">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5">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INDEX(products!$A$1:$G$49,MATCH($D811,products!$A$1:$A$49,0),MATCH(orders!I$1,products!$A$1:$G$1,0))</f>
        <v>Rob</v>
      </c>
      <c r="J811" t="str">
        <f>INDEX(products!$A$1:$G$49,MATCH($D811,products!$A$1:$A$49,0),MATCH(orders!J$1,products!$A$1:$G$1,0))</f>
        <v>D</v>
      </c>
      <c r="K811" s="6">
        <f>INDEX(products!$A$1:$G$49,MATCH($D811,products!$A$1:$A$49,0),MATCH(orders!K$1,products!$A$1:$G$1,0))</f>
        <v>0.2</v>
      </c>
      <c r="L811" s="7">
        <f>INDEX(products!$A$1:$G$49,MATCH($D811,products!$A$1:$A$49,0),MATCH(orders!L$1,products!$A$1:$G$1,0))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5">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INDEX(products!$A$1:$G$49,MATCH($D812,products!$A$1:$A$49,0),MATCH(orders!I$1,products!$A$1:$G$1,0))</f>
        <v>Lib</v>
      </c>
      <c r="J812" t="str">
        <f>INDEX(products!$A$1:$G$49,MATCH($D812,products!$A$1:$A$49,0),MATCH(orders!J$1,products!$A$1:$G$1,0))</f>
        <v>L</v>
      </c>
      <c r="K812" s="6">
        <f>INDEX(products!$A$1:$G$49,MATCH($D812,products!$A$1:$A$49,0),MATCH(orders!K$1,products!$A$1:$G$1,0))</f>
        <v>0.5</v>
      </c>
      <c r="L812" s="7">
        <f>INDEX(products!$A$1:$G$49,MATCH($D812,products!$A$1:$A$49,0),MATCH(orders!L$1,products!$A$1:$G$1,0))</f>
        <v>9.51</v>
      </c>
      <c r="M812" s="7">
        <f t="shared" si="36"/>
        <v>28.53</v>
      </c>
      <c r="N812" t="str">
        <f t="shared" si="37"/>
        <v>Liberica</v>
      </c>
      <c r="O812" t="str">
        <f t="shared" si="38"/>
        <v>Light</v>
      </c>
      <c r="P812" t="str">
        <f>_xlfn.XLOOKUP(Orders[[#This Row],[Customer ID]],customers!$A$1:$A$1001,customers!$I$1:$I$1001,,0)</f>
        <v>No</v>
      </c>
    </row>
    <row r="813" spans="1:16" x14ac:dyDescent="0.35">
      <c r="A813" s="2" t="s">
        <v>5073</v>
      </c>
      <c r="B813" s="5">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INDEX(products!$A$1:$G$49,MATCH($D813,products!$A$1:$A$49,0),MATCH(orders!I$1,products!$A$1:$G$1,0))</f>
        <v>Ara</v>
      </c>
      <c r="J813" t="str">
        <f>INDEX(products!$A$1:$G$49,MATCH($D813,products!$A$1:$A$49,0),MATCH(orders!J$1,products!$A$1:$G$1,0))</f>
        <v>M</v>
      </c>
      <c r="K813" s="6">
        <f>INDEX(products!$A$1:$G$49,MATCH($D813,products!$A$1:$A$49,0),MATCH(orders!K$1,products!$A$1:$G$1,0))</f>
        <v>1</v>
      </c>
      <c r="L813" s="7">
        <f>INDEX(products!$A$1:$G$49,MATCH($D813,products!$A$1:$A$49,0),MATCH(orders!L$1,products!$A$1:$G$1,0))</f>
        <v>11.25</v>
      </c>
      <c r="M813" s="7">
        <f t="shared" si="36"/>
        <v>67.5</v>
      </c>
      <c r="N813" t="str">
        <f t="shared" si="37"/>
        <v>Arabica</v>
      </c>
      <c r="O813" t="str">
        <f t="shared" si="38"/>
        <v>Medium</v>
      </c>
      <c r="P813" t="str">
        <f>_xlfn.XLOOKUP(Orders[[#This Row],[Customer ID]],customers!$A$1:$A$1001,customers!$I$1:$I$1001,,0)</f>
        <v>Yes</v>
      </c>
    </row>
    <row r="814" spans="1:16" x14ac:dyDescent="0.35">
      <c r="A814" s="2" t="s">
        <v>5073</v>
      </c>
      <c r="B814" s="5">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INDEX(products!$A$1:$G$49,MATCH($D814,products!$A$1:$A$49,0),MATCH(orders!I$1,products!$A$1:$G$1,0))</f>
        <v>Lib</v>
      </c>
      <c r="J814" t="str">
        <f>INDEX(products!$A$1:$G$49,MATCH($D814,products!$A$1:$A$49,0),MATCH(orders!J$1,products!$A$1:$G$1,0))</f>
        <v>D</v>
      </c>
      <c r="K814" s="6">
        <f>INDEX(products!$A$1:$G$49,MATCH($D814,products!$A$1:$A$49,0),MATCH(orders!K$1,products!$A$1:$G$1,0))</f>
        <v>2.5</v>
      </c>
      <c r="L814" s="7">
        <f>INDEX(products!$A$1:$G$49,MATCH($D814,products!$A$1:$A$49,0),MATCH(orders!L$1,products!$A$1:$G$1,0))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5">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INDEX(products!$A$1:$G$49,MATCH($D815,products!$A$1:$A$49,0),MATCH(orders!I$1,products!$A$1:$G$1,0))</f>
        <v>Exc</v>
      </c>
      <c r="J815" t="str">
        <f>INDEX(products!$A$1:$G$49,MATCH($D815,products!$A$1:$A$49,0),MATCH(orders!J$1,products!$A$1:$G$1,0))</f>
        <v>M</v>
      </c>
      <c r="K815" s="6">
        <f>INDEX(products!$A$1:$G$49,MATCH($D815,products!$A$1:$A$49,0),MATCH(orders!K$1,products!$A$1:$G$1,0))</f>
        <v>2.5</v>
      </c>
      <c r="L815" s="7">
        <f>INDEX(products!$A$1:$G$49,MATCH($D815,products!$A$1:$A$49,0),MATCH(orders!L$1,products!$A$1:$G$1,0))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5">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INDEX(products!$A$1:$G$49,MATCH($D816,products!$A$1:$A$49,0),MATCH(orders!I$1,products!$A$1:$G$1,0))</f>
        <v>Exc</v>
      </c>
      <c r="J816" t="str">
        <f>INDEX(products!$A$1:$G$49,MATCH($D816,products!$A$1:$A$49,0),MATCH(orders!J$1,products!$A$1:$G$1,0))</f>
        <v>L</v>
      </c>
      <c r="K816" s="6">
        <f>INDEX(products!$A$1:$G$49,MATCH($D816,products!$A$1:$A$49,0),MATCH(orders!K$1,products!$A$1:$G$1,0))</f>
        <v>0.2</v>
      </c>
      <c r="L816" s="7">
        <f>INDEX(products!$A$1:$G$49,MATCH($D816,products!$A$1:$A$49,0),MATCH(orders!L$1,products!$A$1:$G$1,0))</f>
        <v>4.4550000000000001</v>
      </c>
      <c r="M816" s="7">
        <f t="shared" si="36"/>
        <v>8.91</v>
      </c>
      <c r="N816" t="str">
        <f t="shared" si="37"/>
        <v>Excelsa</v>
      </c>
      <c r="O816" t="str">
        <f t="shared" si="38"/>
        <v>Light</v>
      </c>
      <c r="P816" t="str">
        <f>_xlfn.XLOOKUP(Orders[[#This Row],[Customer ID]],customers!$A$1:$A$1001,customers!$I$1:$I$1001,,0)</f>
        <v>No</v>
      </c>
    </row>
    <row r="817" spans="1:16" x14ac:dyDescent="0.35">
      <c r="A817" s="2" t="s">
        <v>5096</v>
      </c>
      <c r="B817" s="5">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INDEX(products!$A$1:$G$49,MATCH($D817,products!$A$1:$A$49,0),MATCH(orders!I$1,products!$A$1:$G$1,0))</f>
        <v>Rob</v>
      </c>
      <c r="J817" t="str">
        <f>INDEX(products!$A$1:$G$49,MATCH($D817,products!$A$1:$A$49,0),MATCH(orders!J$1,products!$A$1:$G$1,0))</f>
        <v>M</v>
      </c>
      <c r="K817" s="6">
        <f>INDEX(products!$A$1:$G$49,MATCH($D817,products!$A$1:$A$49,0),MATCH(orders!K$1,products!$A$1:$G$1,0))</f>
        <v>0.5</v>
      </c>
      <c r="L817" s="7">
        <f>INDEX(products!$A$1:$G$49,MATCH($D817,products!$A$1:$A$49,0),MATCH(orders!L$1,products!$A$1:$G$1,0))</f>
        <v>5.97</v>
      </c>
      <c r="M817" s="7">
        <f t="shared" si="36"/>
        <v>35.82</v>
      </c>
      <c r="N817" t="str">
        <f t="shared" si="37"/>
        <v>Robusta</v>
      </c>
      <c r="O817" t="str">
        <f t="shared" si="38"/>
        <v>Medium</v>
      </c>
      <c r="P817" t="str">
        <f>_xlfn.XLOOKUP(Orders[[#This Row],[Customer ID]],customers!$A$1:$A$1001,customers!$I$1:$I$1001,,0)</f>
        <v>No</v>
      </c>
    </row>
    <row r="818" spans="1:16" x14ac:dyDescent="0.35">
      <c r="A818" s="2" t="s">
        <v>5102</v>
      </c>
      <c r="B818" s="5">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INDEX(products!$A$1:$G$49,MATCH($D818,products!$A$1:$A$49,0),MATCH(orders!I$1,products!$A$1:$G$1,0))</f>
        <v>Lib</v>
      </c>
      <c r="J818" t="str">
        <f>INDEX(products!$A$1:$G$49,MATCH($D818,products!$A$1:$A$49,0),MATCH(orders!J$1,products!$A$1:$G$1,0))</f>
        <v>L</v>
      </c>
      <c r="K818" s="6">
        <f>INDEX(products!$A$1:$G$49,MATCH($D818,products!$A$1:$A$49,0),MATCH(orders!K$1,products!$A$1:$G$1,0))</f>
        <v>0.5</v>
      </c>
      <c r="L818" s="7">
        <f>INDEX(products!$A$1:$G$49,MATCH($D818,products!$A$1:$A$49,0),MATCH(orders!L$1,products!$A$1:$G$1,0))</f>
        <v>9.51</v>
      </c>
      <c r="M818" s="7">
        <f t="shared" si="36"/>
        <v>38.04</v>
      </c>
      <c r="N818" t="str">
        <f t="shared" si="37"/>
        <v>Liberica</v>
      </c>
      <c r="O818" t="str">
        <f t="shared" si="38"/>
        <v>Light</v>
      </c>
      <c r="P818" t="str">
        <f>_xlfn.XLOOKUP(Orders[[#This Row],[Customer ID]],customers!$A$1:$A$1001,customers!$I$1:$I$1001,,0)</f>
        <v>No</v>
      </c>
    </row>
    <row r="819" spans="1:16" x14ac:dyDescent="0.35">
      <c r="A819" s="2" t="s">
        <v>5107</v>
      </c>
      <c r="B819" s="5">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INDEX(products!$A$1:$G$49,MATCH($D819,products!$A$1:$A$49,0),MATCH(orders!I$1,products!$A$1:$G$1,0))</f>
        <v>Lib</v>
      </c>
      <c r="J819" t="str">
        <f>INDEX(products!$A$1:$G$49,MATCH($D819,products!$A$1:$A$49,0),MATCH(orders!J$1,products!$A$1:$G$1,0))</f>
        <v>D</v>
      </c>
      <c r="K819" s="6">
        <f>INDEX(products!$A$1:$G$49,MATCH($D819,products!$A$1:$A$49,0),MATCH(orders!K$1,products!$A$1:$G$1,0))</f>
        <v>0.5</v>
      </c>
      <c r="L819" s="7">
        <f>INDEX(products!$A$1:$G$49,MATCH($D819,products!$A$1:$A$49,0),MATCH(orders!L$1,products!$A$1:$G$1,0))</f>
        <v>7.77</v>
      </c>
      <c r="M819" s="7">
        <f t="shared" si="36"/>
        <v>15.54</v>
      </c>
      <c r="N819" t="str">
        <f t="shared" si="37"/>
        <v>Liberica</v>
      </c>
      <c r="O819" t="str">
        <f t="shared" si="38"/>
        <v>Dark</v>
      </c>
      <c r="P819" t="str">
        <f>_xlfn.XLOOKUP(Orders[[#This Row],[Customer ID]],customers!$A$1:$A$1001,customers!$I$1:$I$1001,,0)</f>
        <v>No</v>
      </c>
    </row>
    <row r="820" spans="1:16" x14ac:dyDescent="0.35">
      <c r="A820" s="2" t="s">
        <v>5112</v>
      </c>
      <c r="B820" s="5">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INDEX(products!$A$1:$G$49,MATCH($D820,products!$A$1:$A$49,0),MATCH(orders!I$1,products!$A$1:$G$1,0))</f>
        <v>Lib</v>
      </c>
      <c r="J820" t="str">
        <f>INDEX(products!$A$1:$G$49,MATCH($D820,products!$A$1:$A$49,0),MATCH(orders!J$1,products!$A$1:$G$1,0))</f>
        <v>L</v>
      </c>
      <c r="K820" s="6">
        <f>INDEX(products!$A$1:$G$49,MATCH($D820,products!$A$1:$A$49,0),MATCH(orders!K$1,products!$A$1:$G$1,0))</f>
        <v>1</v>
      </c>
      <c r="L820" s="7">
        <f>INDEX(products!$A$1:$G$49,MATCH($D820,products!$A$1:$A$49,0),MATCH(orders!L$1,products!$A$1:$G$1,0))</f>
        <v>15.85</v>
      </c>
      <c r="M820" s="7">
        <f t="shared" si="36"/>
        <v>79.25</v>
      </c>
      <c r="N820" t="str">
        <f t="shared" si="37"/>
        <v>Liberica</v>
      </c>
      <c r="O820" t="str">
        <f t="shared" si="38"/>
        <v>Light</v>
      </c>
      <c r="P820" t="str">
        <f>_xlfn.XLOOKUP(Orders[[#This Row],[Customer ID]],customers!$A$1:$A$1001,customers!$I$1:$I$1001,,0)</f>
        <v>No</v>
      </c>
    </row>
    <row r="821" spans="1:16" x14ac:dyDescent="0.35">
      <c r="A821" s="2" t="s">
        <v>5117</v>
      </c>
      <c r="B821" s="5">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INDEX(products!$A$1:$G$49,MATCH($D821,products!$A$1:$A$49,0),MATCH(orders!I$1,products!$A$1:$G$1,0))</f>
        <v>Lib</v>
      </c>
      <c r="J821" t="str">
        <f>INDEX(products!$A$1:$G$49,MATCH($D821,products!$A$1:$A$49,0),MATCH(orders!J$1,products!$A$1:$G$1,0))</f>
        <v>L</v>
      </c>
      <c r="K821" s="6">
        <f>INDEX(products!$A$1:$G$49,MATCH($D821,products!$A$1:$A$49,0),MATCH(orders!K$1,products!$A$1:$G$1,0))</f>
        <v>0.2</v>
      </c>
      <c r="L821" s="7">
        <f>INDEX(products!$A$1:$G$49,MATCH($D821,products!$A$1:$A$49,0),MATCH(orders!L$1,products!$A$1:$G$1,0))</f>
        <v>4.7549999999999999</v>
      </c>
      <c r="M821" s="7">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5">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INDEX(products!$A$1:$G$49,MATCH($D822,products!$A$1:$A$49,0),MATCH(orders!I$1,products!$A$1:$G$1,0))</f>
        <v>Exc</v>
      </c>
      <c r="J822" t="str">
        <f>INDEX(products!$A$1:$G$49,MATCH($D822,products!$A$1:$A$49,0),MATCH(orders!J$1,products!$A$1:$G$1,0))</f>
        <v>M</v>
      </c>
      <c r="K822" s="6">
        <f>INDEX(products!$A$1:$G$49,MATCH($D822,products!$A$1:$A$49,0),MATCH(orders!K$1,products!$A$1:$G$1,0))</f>
        <v>1</v>
      </c>
      <c r="L822" s="7">
        <f>INDEX(products!$A$1:$G$49,MATCH($D822,products!$A$1:$A$49,0),MATCH(orders!L$1,products!$A$1:$G$1,0))</f>
        <v>13.75</v>
      </c>
      <c r="M822" s="7">
        <f t="shared" si="36"/>
        <v>55</v>
      </c>
      <c r="N822" t="str">
        <f t="shared" si="37"/>
        <v>Excelsa</v>
      </c>
      <c r="O822" t="str">
        <f t="shared" si="38"/>
        <v>Medium</v>
      </c>
      <c r="P822" t="str">
        <f>_xlfn.XLOOKUP(Orders[[#This Row],[Customer ID]],customers!$A$1:$A$1001,customers!$I$1:$I$1001,,0)</f>
        <v>Yes</v>
      </c>
    </row>
    <row r="823" spans="1:16" x14ac:dyDescent="0.35">
      <c r="A823" s="2" t="s">
        <v>5129</v>
      </c>
      <c r="B823" s="5">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INDEX(products!$A$1:$G$49,MATCH($D823,products!$A$1:$A$49,0),MATCH(orders!I$1,products!$A$1:$G$1,0))</f>
        <v>Rob</v>
      </c>
      <c r="J823" t="str">
        <f>INDEX(products!$A$1:$G$49,MATCH($D823,products!$A$1:$A$49,0),MATCH(orders!J$1,products!$A$1:$G$1,0))</f>
        <v>D</v>
      </c>
      <c r="K823" s="6">
        <f>INDEX(products!$A$1:$G$49,MATCH($D823,products!$A$1:$A$49,0),MATCH(orders!K$1,products!$A$1:$G$1,0))</f>
        <v>0.5</v>
      </c>
      <c r="L823" s="7">
        <f>INDEX(products!$A$1:$G$49,MATCH($D823,products!$A$1:$A$49,0),MATCH(orders!L$1,products!$A$1:$G$1,0))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5">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INDEX(products!$A$1:$G$49,MATCH($D824,products!$A$1:$A$49,0),MATCH(orders!I$1,products!$A$1:$G$1,0))</f>
        <v>Exc</v>
      </c>
      <c r="J824" t="str">
        <f>INDEX(products!$A$1:$G$49,MATCH($D824,products!$A$1:$A$49,0),MATCH(orders!J$1,products!$A$1:$G$1,0))</f>
        <v>L</v>
      </c>
      <c r="K824" s="6">
        <f>INDEX(products!$A$1:$G$49,MATCH($D824,products!$A$1:$A$49,0),MATCH(orders!K$1,products!$A$1:$G$1,0))</f>
        <v>2.5</v>
      </c>
      <c r="L824" s="7">
        <f>INDEX(products!$A$1:$G$49,MATCH($D824,products!$A$1:$A$49,0),MATCH(orders!L$1,products!$A$1:$G$1,0))</f>
        <v>34.154999999999994</v>
      </c>
      <c r="M824" s="7">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5">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INDEX(products!$A$1:$G$49,MATCH($D825,products!$A$1:$A$49,0),MATCH(orders!I$1,products!$A$1:$G$1,0))</f>
        <v>Lib</v>
      </c>
      <c r="J825" t="str">
        <f>INDEX(products!$A$1:$G$49,MATCH($D825,products!$A$1:$A$49,0),MATCH(orders!J$1,products!$A$1:$G$1,0))</f>
        <v>L</v>
      </c>
      <c r="K825" s="6">
        <f>INDEX(products!$A$1:$G$49,MATCH($D825,products!$A$1:$A$49,0),MATCH(orders!K$1,products!$A$1:$G$1,0))</f>
        <v>1</v>
      </c>
      <c r="L825" s="7">
        <f>INDEX(products!$A$1:$G$49,MATCH($D825,products!$A$1:$A$49,0),MATCH(orders!L$1,products!$A$1:$G$1,0))</f>
        <v>15.85</v>
      </c>
      <c r="M825" s="7">
        <f t="shared" si="36"/>
        <v>47.55</v>
      </c>
      <c r="N825" t="str">
        <f t="shared" si="37"/>
        <v>Liberica</v>
      </c>
      <c r="O825" t="str">
        <f t="shared" si="38"/>
        <v>Light</v>
      </c>
      <c r="P825" t="str">
        <f>_xlfn.XLOOKUP(Orders[[#This Row],[Customer ID]],customers!$A$1:$A$1001,customers!$I$1:$I$1001,,0)</f>
        <v>Yes</v>
      </c>
    </row>
    <row r="826" spans="1:16" x14ac:dyDescent="0.35">
      <c r="A826" s="2" t="s">
        <v>5147</v>
      </c>
      <c r="B826" s="5">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INDEX(products!$A$1:$G$49,MATCH($D826,products!$A$1:$A$49,0),MATCH(orders!I$1,products!$A$1:$G$1,0))</f>
        <v>Ara</v>
      </c>
      <c r="J826" t="str">
        <f>INDEX(products!$A$1:$G$49,MATCH($D826,products!$A$1:$A$49,0),MATCH(orders!J$1,products!$A$1:$G$1,0))</f>
        <v>M</v>
      </c>
      <c r="K826" s="6">
        <f>INDEX(products!$A$1:$G$49,MATCH($D826,products!$A$1:$A$49,0),MATCH(orders!K$1,products!$A$1:$G$1,0))</f>
        <v>0.2</v>
      </c>
      <c r="L826" s="7">
        <f>INDEX(products!$A$1:$G$49,MATCH($D826,products!$A$1:$A$49,0),MATCH(orders!L$1,products!$A$1:$G$1,0))</f>
        <v>3.375</v>
      </c>
      <c r="M826" s="7">
        <f t="shared" si="36"/>
        <v>16.875</v>
      </c>
      <c r="N826" t="str">
        <f t="shared" si="37"/>
        <v>Arabica</v>
      </c>
      <c r="O826" t="str">
        <f t="shared" si="38"/>
        <v>Medium</v>
      </c>
      <c r="P826" t="str">
        <f>_xlfn.XLOOKUP(Orders[[#This Row],[Customer ID]],customers!$A$1:$A$1001,customers!$I$1:$I$1001,,0)</f>
        <v>Yes</v>
      </c>
    </row>
    <row r="827" spans="1:16" x14ac:dyDescent="0.35">
      <c r="A827" s="2" t="s">
        <v>5152</v>
      </c>
      <c r="B827" s="5">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INDEX(products!$A$1:$G$49,MATCH($D827,products!$A$1:$A$49,0),MATCH(orders!I$1,products!$A$1:$G$1,0))</f>
        <v>Ara</v>
      </c>
      <c r="J827" t="str">
        <f>INDEX(products!$A$1:$G$49,MATCH($D827,products!$A$1:$A$49,0),MATCH(orders!J$1,products!$A$1:$G$1,0))</f>
        <v>D</v>
      </c>
      <c r="K827" s="6">
        <f>INDEX(products!$A$1:$G$49,MATCH($D827,products!$A$1:$A$49,0),MATCH(orders!K$1,products!$A$1:$G$1,0))</f>
        <v>1</v>
      </c>
      <c r="L827" s="7">
        <f>INDEX(products!$A$1:$G$49,MATCH($D827,products!$A$1:$A$49,0),MATCH(orders!L$1,products!$A$1:$G$1,0))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5">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INDEX(products!$A$1:$G$49,MATCH($D828,products!$A$1:$A$49,0),MATCH(orders!I$1,products!$A$1:$G$1,0))</f>
        <v>Exc</v>
      </c>
      <c r="J828" t="str">
        <f>INDEX(products!$A$1:$G$49,MATCH($D828,products!$A$1:$A$49,0),MATCH(orders!J$1,products!$A$1:$G$1,0))</f>
        <v>M</v>
      </c>
      <c r="K828" s="6">
        <f>INDEX(products!$A$1:$G$49,MATCH($D828,products!$A$1:$A$49,0),MATCH(orders!K$1,products!$A$1:$G$1,0))</f>
        <v>0.5</v>
      </c>
      <c r="L828" s="7">
        <f>INDEX(products!$A$1:$G$49,MATCH($D828,products!$A$1:$A$49,0),MATCH(orders!L$1,products!$A$1:$G$1,0))</f>
        <v>8.25</v>
      </c>
      <c r="M828" s="7">
        <f t="shared" si="36"/>
        <v>41.25</v>
      </c>
      <c r="N828" t="str">
        <f t="shared" si="37"/>
        <v>Excelsa</v>
      </c>
      <c r="O828" t="str">
        <f t="shared" si="38"/>
        <v>Medium</v>
      </c>
      <c r="P828" t="str">
        <f>_xlfn.XLOOKUP(Orders[[#This Row],[Customer ID]],customers!$A$1:$A$1001,customers!$I$1:$I$1001,,0)</f>
        <v>Yes</v>
      </c>
    </row>
    <row r="829" spans="1:16" x14ac:dyDescent="0.35">
      <c r="A829" s="2" t="s">
        <v>5164</v>
      </c>
      <c r="B829" s="5">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INDEX(products!$A$1:$G$49,MATCH($D829,products!$A$1:$A$49,0),MATCH(orders!I$1,products!$A$1:$G$1,0))</f>
        <v>Exc</v>
      </c>
      <c r="J829" t="str">
        <f>INDEX(products!$A$1:$G$49,MATCH($D829,products!$A$1:$A$49,0),MATCH(orders!J$1,products!$A$1:$G$1,0))</f>
        <v>M</v>
      </c>
      <c r="K829" s="6">
        <f>INDEX(products!$A$1:$G$49,MATCH($D829,products!$A$1:$A$49,0),MATCH(orders!K$1,products!$A$1:$G$1,0))</f>
        <v>0.2</v>
      </c>
      <c r="L829" s="7">
        <f>INDEX(products!$A$1:$G$49,MATCH($D829,products!$A$1:$A$49,0),MATCH(orders!L$1,products!$A$1:$G$1,0))</f>
        <v>4.125</v>
      </c>
      <c r="M829" s="7">
        <f t="shared" si="36"/>
        <v>20.625</v>
      </c>
      <c r="N829" t="str">
        <f t="shared" si="37"/>
        <v>Excelsa</v>
      </c>
      <c r="O829" t="str">
        <f t="shared" si="38"/>
        <v>Medium</v>
      </c>
      <c r="P829" t="str">
        <f>_xlfn.XLOOKUP(Orders[[#This Row],[Customer ID]],customers!$A$1:$A$1001,customers!$I$1:$I$1001,,0)</f>
        <v>No</v>
      </c>
    </row>
    <row r="830" spans="1:16" x14ac:dyDescent="0.35">
      <c r="A830" s="2" t="s">
        <v>5170</v>
      </c>
      <c r="B830" s="5">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INDEX(products!$A$1:$G$49,MATCH($D830,products!$A$1:$A$49,0),MATCH(orders!I$1,products!$A$1:$G$1,0))</f>
        <v>Ara</v>
      </c>
      <c r="J830" t="str">
        <f>INDEX(products!$A$1:$G$49,MATCH($D830,products!$A$1:$A$49,0),MATCH(orders!J$1,products!$A$1:$G$1,0))</f>
        <v>D</v>
      </c>
      <c r="K830" s="6">
        <f>INDEX(products!$A$1:$G$49,MATCH($D830,products!$A$1:$A$49,0),MATCH(orders!K$1,products!$A$1:$G$1,0))</f>
        <v>2.5</v>
      </c>
      <c r="L830" s="7">
        <f>INDEX(products!$A$1:$G$49,MATCH($D830,products!$A$1:$A$49,0),MATCH(orders!L$1,products!$A$1:$G$1,0))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35">
      <c r="A831" s="2" t="s">
        <v>5176</v>
      </c>
      <c r="B831" s="5">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INDEX(products!$A$1:$G$49,MATCH($D831,products!$A$1:$A$49,0),MATCH(orders!I$1,products!$A$1:$G$1,0))</f>
        <v>Ara</v>
      </c>
      <c r="J831" t="str">
        <f>INDEX(products!$A$1:$G$49,MATCH($D831,products!$A$1:$A$49,0),MATCH(orders!J$1,products!$A$1:$G$1,0))</f>
        <v>D</v>
      </c>
      <c r="K831" s="6">
        <f>INDEX(products!$A$1:$G$49,MATCH($D831,products!$A$1:$A$49,0),MATCH(orders!K$1,products!$A$1:$G$1,0))</f>
        <v>0.2</v>
      </c>
      <c r="L831" s="7">
        <f>INDEX(products!$A$1:$G$49,MATCH($D831,products!$A$1:$A$49,0),MATCH(orders!L$1,products!$A$1:$G$1,0))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5">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INDEX(products!$A$1:$G$49,MATCH($D832,products!$A$1:$A$49,0),MATCH(orders!I$1,products!$A$1:$G$1,0))</f>
        <v>Exc</v>
      </c>
      <c r="J832" t="str">
        <f>INDEX(products!$A$1:$G$49,MATCH($D832,products!$A$1:$A$49,0),MATCH(orders!J$1,products!$A$1:$G$1,0))</f>
        <v>M</v>
      </c>
      <c r="K832" s="6">
        <f>INDEX(products!$A$1:$G$49,MATCH($D832,products!$A$1:$A$49,0),MATCH(orders!K$1,products!$A$1:$G$1,0))</f>
        <v>1</v>
      </c>
      <c r="L832" s="7">
        <f>INDEX(products!$A$1:$G$49,MATCH($D832,products!$A$1:$A$49,0),MATCH(orders!L$1,products!$A$1:$G$1,0))</f>
        <v>13.75</v>
      </c>
      <c r="M832" s="7">
        <f t="shared" si="36"/>
        <v>27.5</v>
      </c>
      <c r="N832" t="str">
        <f t="shared" si="37"/>
        <v>Excelsa</v>
      </c>
      <c r="O832" t="str">
        <f t="shared" si="38"/>
        <v>Medium</v>
      </c>
      <c r="P832" t="str">
        <f>_xlfn.XLOOKUP(Orders[[#This Row],[Customer ID]],customers!$A$1:$A$1001,customers!$I$1:$I$1001,,0)</f>
        <v>No</v>
      </c>
    </row>
    <row r="833" spans="1:16" x14ac:dyDescent="0.35">
      <c r="A833" s="2" t="s">
        <v>5182</v>
      </c>
      <c r="B833" s="5">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INDEX(products!$A$1:$G$49,MATCH($D833,products!$A$1:$A$49,0),MATCH(orders!I$1,products!$A$1:$G$1,0))</f>
        <v>Ara</v>
      </c>
      <c r="J833" t="str">
        <f>INDEX(products!$A$1:$G$49,MATCH($D833,products!$A$1:$A$49,0),MATCH(orders!J$1,products!$A$1:$G$1,0))</f>
        <v>D</v>
      </c>
      <c r="K833" s="6">
        <f>INDEX(products!$A$1:$G$49,MATCH($D833,products!$A$1:$A$49,0),MATCH(orders!K$1,products!$A$1:$G$1,0))</f>
        <v>0.2</v>
      </c>
      <c r="L833" s="7">
        <f>INDEX(products!$A$1:$G$49,MATCH($D833,products!$A$1:$A$49,0),MATCH(orders!L$1,products!$A$1:$G$1,0))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35">
      <c r="A834" s="2" t="s">
        <v>5193</v>
      </c>
      <c r="B834" s="5">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INDEX(products!$A$1:$G$49,MATCH($D834,products!$A$1:$A$49,0),MATCH(orders!I$1,products!$A$1:$G$1,0))</f>
        <v>Rob</v>
      </c>
      <c r="J834" t="str">
        <f>INDEX(products!$A$1:$G$49,MATCH($D834,products!$A$1:$A$49,0),MATCH(orders!J$1,products!$A$1:$G$1,0))</f>
        <v>M</v>
      </c>
      <c r="K834" s="6">
        <f>INDEX(products!$A$1:$G$49,MATCH($D834,products!$A$1:$A$49,0),MATCH(orders!K$1,products!$A$1:$G$1,0))</f>
        <v>1</v>
      </c>
      <c r="L834" s="7">
        <f>INDEX(products!$A$1:$G$49,MATCH($D834,products!$A$1:$A$49,0),MATCH(orders!L$1,products!$A$1:$G$1,0))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5">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INDEX(products!$A$1:$G$49,MATCH($D835,products!$A$1:$A$49,0),MATCH(orders!I$1,products!$A$1:$G$1,0))</f>
        <v>Rob</v>
      </c>
      <c r="J835" t="str">
        <f>INDEX(products!$A$1:$G$49,MATCH($D835,products!$A$1:$A$49,0),MATCH(orders!J$1,products!$A$1:$G$1,0))</f>
        <v>D</v>
      </c>
      <c r="K835" s="6">
        <f>INDEX(products!$A$1:$G$49,MATCH($D835,products!$A$1:$A$49,0),MATCH(orders!K$1,products!$A$1:$G$1,0))</f>
        <v>2.5</v>
      </c>
      <c r="L835" s="7">
        <f>INDEX(products!$A$1:$G$49,MATCH($D835,products!$A$1:$A$49,0),MATCH(orders!L$1,products!$A$1:$G$1,0))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5">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INDEX(products!$A$1:$G$49,MATCH($D836,products!$A$1:$A$49,0),MATCH(orders!I$1,products!$A$1:$G$1,0))</f>
        <v>Ara</v>
      </c>
      <c r="J836" t="str">
        <f>INDEX(products!$A$1:$G$49,MATCH($D836,products!$A$1:$A$49,0),MATCH(orders!J$1,products!$A$1:$G$1,0))</f>
        <v>D</v>
      </c>
      <c r="K836" s="6">
        <f>INDEX(products!$A$1:$G$49,MATCH($D836,products!$A$1:$A$49,0),MATCH(orders!K$1,products!$A$1:$G$1,0))</f>
        <v>2.5</v>
      </c>
      <c r="L836" s="7">
        <f>INDEX(products!$A$1:$G$49,MATCH($D836,products!$A$1:$A$49,0),MATCH(orders!L$1,products!$A$1:$G$1,0))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5">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INDEX(products!$A$1:$G$49,MATCH($D837,products!$A$1:$A$49,0),MATCH(orders!I$1,products!$A$1:$G$1,0))</f>
        <v>Exc</v>
      </c>
      <c r="J837" t="str">
        <f>INDEX(products!$A$1:$G$49,MATCH($D837,products!$A$1:$A$49,0),MATCH(orders!J$1,products!$A$1:$G$1,0))</f>
        <v>L</v>
      </c>
      <c r="K837" s="6">
        <f>INDEX(products!$A$1:$G$49,MATCH($D837,products!$A$1:$A$49,0),MATCH(orders!K$1,products!$A$1:$G$1,0))</f>
        <v>0.5</v>
      </c>
      <c r="L837" s="7">
        <f>INDEX(products!$A$1:$G$49,MATCH($D837,products!$A$1:$A$49,0),MATCH(orders!L$1,products!$A$1:$G$1,0))</f>
        <v>8.91</v>
      </c>
      <c r="M837" s="7">
        <f t="shared" si="39"/>
        <v>8.91</v>
      </c>
      <c r="N837" t="str">
        <f t="shared" si="40"/>
        <v>Excelsa</v>
      </c>
      <c r="O837" t="str">
        <f t="shared" si="41"/>
        <v>Light</v>
      </c>
      <c r="P837" t="str">
        <f>_xlfn.XLOOKUP(Orders[[#This Row],[Customer ID]],customers!$A$1:$A$1001,customers!$I$1:$I$1001,,0)</f>
        <v>Yes</v>
      </c>
    </row>
    <row r="838" spans="1:16" x14ac:dyDescent="0.35">
      <c r="A838" s="2" t="s">
        <v>5216</v>
      </c>
      <c r="B838" s="5">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INDEX(products!$A$1:$G$49,MATCH($D838,products!$A$1:$A$49,0),MATCH(orders!I$1,products!$A$1:$G$1,0))</f>
        <v>Ara</v>
      </c>
      <c r="J838" t="str">
        <f>INDEX(products!$A$1:$G$49,MATCH($D838,products!$A$1:$A$49,0),MATCH(orders!J$1,products!$A$1:$G$1,0))</f>
        <v>D</v>
      </c>
      <c r="K838" s="6">
        <f>INDEX(products!$A$1:$G$49,MATCH($D838,products!$A$1:$A$49,0),MATCH(orders!K$1,products!$A$1:$G$1,0))</f>
        <v>0.2</v>
      </c>
      <c r="L838" s="7">
        <f>INDEX(products!$A$1:$G$49,MATCH($D838,products!$A$1:$A$49,0),MATCH(orders!L$1,products!$A$1:$G$1,0))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35">
      <c r="A839" s="2" t="s">
        <v>5222</v>
      </c>
      <c r="B839" s="5">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INDEX(products!$A$1:$G$49,MATCH($D839,products!$A$1:$A$49,0),MATCH(orders!I$1,products!$A$1:$G$1,0))</f>
        <v>Lib</v>
      </c>
      <c r="J839" t="str">
        <f>INDEX(products!$A$1:$G$49,MATCH($D839,products!$A$1:$A$49,0),MATCH(orders!J$1,products!$A$1:$G$1,0))</f>
        <v>M</v>
      </c>
      <c r="K839" s="6">
        <f>INDEX(products!$A$1:$G$49,MATCH($D839,products!$A$1:$A$49,0),MATCH(orders!K$1,products!$A$1:$G$1,0))</f>
        <v>2.5</v>
      </c>
      <c r="L839" s="7">
        <f>INDEX(products!$A$1:$G$49,MATCH($D839,products!$A$1:$A$49,0),MATCH(orders!L$1,products!$A$1:$G$1,0))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5">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INDEX(products!$A$1:$G$49,MATCH($D840,products!$A$1:$A$49,0),MATCH(orders!I$1,products!$A$1:$G$1,0))</f>
        <v>Ara</v>
      </c>
      <c r="J840" t="str">
        <f>INDEX(products!$A$1:$G$49,MATCH($D840,products!$A$1:$A$49,0),MATCH(orders!J$1,products!$A$1:$G$1,0))</f>
        <v>D</v>
      </c>
      <c r="K840" s="6">
        <f>INDEX(products!$A$1:$G$49,MATCH($D840,products!$A$1:$A$49,0),MATCH(orders!K$1,products!$A$1:$G$1,0))</f>
        <v>2.5</v>
      </c>
      <c r="L840" s="7">
        <f>INDEX(products!$A$1:$G$49,MATCH($D840,products!$A$1:$A$49,0),MATCH(orders!L$1,products!$A$1:$G$1,0))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5">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INDEX(products!$A$1:$G$49,MATCH($D841,products!$A$1:$A$49,0),MATCH(orders!I$1,products!$A$1:$G$1,0))</f>
        <v>Exc</v>
      </c>
      <c r="J841" t="str">
        <f>INDEX(products!$A$1:$G$49,MATCH($D841,products!$A$1:$A$49,0),MATCH(orders!J$1,products!$A$1:$G$1,0))</f>
        <v>M</v>
      </c>
      <c r="K841" s="6">
        <f>INDEX(products!$A$1:$G$49,MATCH($D841,products!$A$1:$A$49,0),MATCH(orders!K$1,products!$A$1:$G$1,0))</f>
        <v>0.5</v>
      </c>
      <c r="L841" s="7">
        <f>INDEX(products!$A$1:$G$49,MATCH($D841,products!$A$1:$A$49,0),MATCH(orders!L$1,products!$A$1:$G$1,0))</f>
        <v>8.25</v>
      </c>
      <c r="M841" s="7">
        <f t="shared" si="39"/>
        <v>41.25</v>
      </c>
      <c r="N841" t="str">
        <f t="shared" si="40"/>
        <v>Excelsa</v>
      </c>
      <c r="O841" t="str">
        <f t="shared" si="41"/>
        <v>Medium</v>
      </c>
      <c r="P841" t="str">
        <f>_xlfn.XLOOKUP(Orders[[#This Row],[Customer ID]],customers!$A$1:$A$1001,customers!$I$1:$I$1001,,0)</f>
        <v>No</v>
      </c>
    </row>
    <row r="842" spans="1:16" x14ac:dyDescent="0.35">
      <c r="A842" s="2" t="s">
        <v>5240</v>
      </c>
      <c r="B842" s="5">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INDEX(products!$A$1:$G$49,MATCH($D842,products!$A$1:$A$49,0),MATCH(orders!I$1,products!$A$1:$G$1,0))</f>
        <v>Rob</v>
      </c>
      <c r="J842" t="str">
        <f>INDEX(products!$A$1:$G$49,MATCH($D842,products!$A$1:$A$49,0),MATCH(orders!J$1,products!$A$1:$G$1,0))</f>
        <v>L</v>
      </c>
      <c r="K842" s="6">
        <f>INDEX(products!$A$1:$G$49,MATCH($D842,products!$A$1:$A$49,0),MATCH(orders!K$1,products!$A$1:$G$1,0))</f>
        <v>0.5</v>
      </c>
      <c r="L842" s="7">
        <f>INDEX(products!$A$1:$G$49,MATCH($D842,products!$A$1:$A$49,0),MATCH(orders!L$1,products!$A$1:$G$1,0))</f>
        <v>7.169999999999999</v>
      </c>
      <c r="M842" s="7">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5">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INDEX(products!$A$1:$G$49,MATCH($D843,products!$A$1:$A$49,0),MATCH(orders!I$1,products!$A$1:$G$1,0))</f>
        <v>Lib</v>
      </c>
      <c r="J843" t="str">
        <f>INDEX(products!$A$1:$G$49,MATCH($D843,products!$A$1:$A$49,0),MATCH(orders!J$1,products!$A$1:$G$1,0))</f>
        <v>M</v>
      </c>
      <c r="K843" s="6">
        <f>INDEX(products!$A$1:$G$49,MATCH($D843,products!$A$1:$A$49,0),MATCH(orders!K$1,products!$A$1:$G$1,0))</f>
        <v>0.2</v>
      </c>
      <c r="L843" s="7">
        <f>INDEX(products!$A$1:$G$49,MATCH($D843,products!$A$1:$A$49,0),MATCH(orders!L$1,products!$A$1:$G$1,0))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5">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INDEX(products!$A$1:$G$49,MATCH($D844,products!$A$1:$A$49,0),MATCH(orders!I$1,products!$A$1:$G$1,0))</f>
        <v>Exc</v>
      </c>
      <c r="J844" t="str">
        <f>INDEX(products!$A$1:$G$49,MATCH($D844,products!$A$1:$A$49,0),MATCH(orders!J$1,products!$A$1:$G$1,0))</f>
        <v>M</v>
      </c>
      <c r="K844" s="6">
        <f>INDEX(products!$A$1:$G$49,MATCH($D844,products!$A$1:$A$49,0),MATCH(orders!K$1,products!$A$1:$G$1,0))</f>
        <v>0.2</v>
      </c>
      <c r="L844" s="7">
        <f>INDEX(products!$A$1:$G$49,MATCH($D844,products!$A$1:$A$49,0),MATCH(orders!L$1,products!$A$1:$G$1,0))</f>
        <v>4.125</v>
      </c>
      <c r="M844" s="7">
        <f t="shared" si="39"/>
        <v>8.25</v>
      </c>
      <c r="N844" t="str">
        <f t="shared" si="40"/>
        <v>Excelsa</v>
      </c>
      <c r="O844" t="str">
        <f t="shared" si="41"/>
        <v>Medium</v>
      </c>
      <c r="P844" t="str">
        <f>_xlfn.XLOOKUP(Orders[[#This Row],[Customer ID]],customers!$A$1:$A$1001,customers!$I$1:$I$1001,,0)</f>
        <v>Yes</v>
      </c>
    </row>
    <row r="845" spans="1:16" x14ac:dyDescent="0.35">
      <c r="A845" s="2" t="s">
        <v>5256</v>
      </c>
      <c r="B845" s="5">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INDEX(products!$A$1:$G$49,MATCH($D845,products!$A$1:$A$49,0),MATCH(orders!I$1,products!$A$1:$G$1,0))</f>
        <v>Exc</v>
      </c>
      <c r="J845" t="str">
        <f>INDEX(products!$A$1:$G$49,MATCH($D845,products!$A$1:$A$49,0),MATCH(orders!J$1,products!$A$1:$G$1,0))</f>
        <v>M</v>
      </c>
      <c r="K845" s="6">
        <f>INDEX(products!$A$1:$G$49,MATCH($D845,products!$A$1:$A$49,0),MATCH(orders!K$1,products!$A$1:$G$1,0))</f>
        <v>0.2</v>
      </c>
      <c r="L845" s="7">
        <f>INDEX(products!$A$1:$G$49,MATCH($D845,products!$A$1:$A$49,0),MATCH(orders!L$1,products!$A$1:$G$1,0))</f>
        <v>4.125</v>
      </c>
      <c r="M845" s="7">
        <f t="shared" si="39"/>
        <v>8.25</v>
      </c>
      <c r="N845" t="str">
        <f t="shared" si="40"/>
        <v>Excelsa</v>
      </c>
      <c r="O845" t="str">
        <f t="shared" si="41"/>
        <v>Medium</v>
      </c>
      <c r="P845" t="str">
        <f>_xlfn.XLOOKUP(Orders[[#This Row],[Customer ID]],customers!$A$1:$A$1001,customers!$I$1:$I$1001,,0)</f>
        <v>Yes</v>
      </c>
    </row>
    <row r="846" spans="1:16" x14ac:dyDescent="0.35">
      <c r="A846" s="2" t="s">
        <v>5262</v>
      </c>
      <c r="B846" s="5">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INDEX(products!$A$1:$G$49,MATCH($D846,products!$A$1:$A$49,0),MATCH(orders!I$1,products!$A$1:$G$1,0))</f>
        <v>Ara</v>
      </c>
      <c r="J846" t="str">
        <f>INDEX(products!$A$1:$G$49,MATCH($D846,products!$A$1:$A$49,0),MATCH(orders!J$1,products!$A$1:$G$1,0))</f>
        <v>D</v>
      </c>
      <c r="K846" s="6">
        <f>INDEX(products!$A$1:$G$49,MATCH($D846,products!$A$1:$A$49,0),MATCH(orders!K$1,products!$A$1:$G$1,0))</f>
        <v>0.5</v>
      </c>
      <c r="L846" s="7">
        <f>INDEX(products!$A$1:$G$49,MATCH($D846,products!$A$1:$A$49,0),MATCH(orders!L$1,products!$A$1:$G$1,0))</f>
        <v>5.97</v>
      </c>
      <c r="M846" s="7">
        <f t="shared" si="39"/>
        <v>35.82</v>
      </c>
      <c r="N846" t="str">
        <f t="shared" si="40"/>
        <v>Arabica</v>
      </c>
      <c r="O846" t="str">
        <f t="shared" si="41"/>
        <v>Dark</v>
      </c>
      <c r="P846" t="str">
        <f>_xlfn.XLOOKUP(Orders[[#This Row],[Customer ID]],customers!$A$1:$A$1001,customers!$I$1:$I$1001,,0)</f>
        <v>Yes</v>
      </c>
    </row>
    <row r="847" spans="1:16" x14ac:dyDescent="0.35">
      <c r="A847" s="2" t="s">
        <v>5268</v>
      </c>
      <c r="B847" s="5">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INDEX(products!$A$1:$G$49,MATCH($D847,products!$A$1:$A$49,0),MATCH(orders!I$1,products!$A$1:$G$1,0))</f>
        <v>Exc</v>
      </c>
      <c r="J847" t="str">
        <f>INDEX(products!$A$1:$G$49,MATCH($D847,products!$A$1:$A$49,0),MATCH(orders!J$1,products!$A$1:$G$1,0))</f>
        <v>D</v>
      </c>
      <c r="K847" s="6">
        <f>INDEX(products!$A$1:$G$49,MATCH($D847,products!$A$1:$A$49,0),MATCH(orders!K$1,products!$A$1:$G$1,0))</f>
        <v>2.5</v>
      </c>
      <c r="L847" s="7">
        <f>INDEX(products!$A$1:$G$49,MATCH($D847,products!$A$1:$A$49,0),MATCH(orders!L$1,products!$A$1:$G$1,0))</f>
        <v>27.945</v>
      </c>
      <c r="M847" s="7">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5">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INDEX(products!$A$1:$G$49,MATCH($D848,products!$A$1:$A$49,0),MATCH(orders!I$1,products!$A$1:$G$1,0))</f>
        <v>Ara</v>
      </c>
      <c r="J848" t="str">
        <f>INDEX(products!$A$1:$G$49,MATCH($D848,products!$A$1:$A$49,0),MATCH(orders!J$1,products!$A$1:$G$1,0))</f>
        <v>M</v>
      </c>
      <c r="K848" s="6">
        <f>INDEX(products!$A$1:$G$49,MATCH($D848,products!$A$1:$A$49,0),MATCH(orders!K$1,products!$A$1:$G$1,0))</f>
        <v>2.5</v>
      </c>
      <c r="L848" s="7">
        <f>INDEX(products!$A$1:$G$49,MATCH($D848,products!$A$1:$A$49,0),MATCH(orders!L$1,products!$A$1:$G$1,0))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5">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INDEX(products!$A$1:$G$49,MATCH($D849,products!$A$1:$A$49,0),MATCH(orders!I$1,products!$A$1:$G$1,0))</f>
        <v>Ara</v>
      </c>
      <c r="J849" t="str">
        <f>INDEX(products!$A$1:$G$49,MATCH($D849,products!$A$1:$A$49,0),MATCH(orders!J$1,products!$A$1:$G$1,0))</f>
        <v>D</v>
      </c>
      <c r="K849" s="6">
        <f>INDEX(products!$A$1:$G$49,MATCH($D849,products!$A$1:$A$49,0),MATCH(orders!K$1,products!$A$1:$G$1,0))</f>
        <v>0.2</v>
      </c>
      <c r="L849" s="7">
        <f>INDEX(products!$A$1:$G$49,MATCH($D849,products!$A$1:$A$49,0),MATCH(orders!L$1,products!$A$1:$G$1,0))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5">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INDEX(products!$A$1:$G$49,MATCH($D850,products!$A$1:$A$49,0),MATCH(orders!I$1,products!$A$1:$G$1,0))</f>
        <v>Exc</v>
      </c>
      <c r="J850" t="str">
        <f>INDEX(products!$A$1:$G$49,MATCH($D850,products!$A$1:$A$49,0),MATCH(orders!J$1,products!$A$1:$G$1,0))</f>
        <v>L</v>
      </c>
      <c r="K850" s="6">
        <f>INDEX(products!$A$1:$G$49,MATCH($D850,products!$A$1:$A$49,0),MATCH(orders!K$1,products!$A$1:$G$1,0))</f>
        <v>0.5</v>
      </c>
      <c r="L850" s="7">
        <f>INDEX(products!$A$1:$G$49,MATCH($D850,products!$A$1:$A$49,0),MATCH(orders!L$1,products!$A$1:$G$1,0))</f>
        <v>8.91</v>
      </c>
      <c r="M850" s="7">
        <f t="shared" si="39"/>
        <v>53.46</v>
      </c>
      <c r="N850" t="str">
        <f t="shared" si="40"/>
        <v>Excelsa</v>
      </c>
      <c r="O850" t="str">
        <f t="shared" si="41"/>
        <v>Light</v>
      </c>
      <c r="P850" t="str">
        <f>_xlfn.XLOOKUP(Orders[[#This Row],[Customer ID]],customers!$A$1:$A$1001,customers!$I$1:$I$1001,,0)</f>
        <v>No</v>
      </c>
    </row>
    <row r="851" spans="1:16" x14ac:dyDescent="0.35">
      <c r="A851" s="2" t="s">
        <v>5288</v>
      </c>
      <c r="B851" s="5">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INDEX(products!$A$1:$G$49,MATCH($D851,products!$A$1:$A$49,0),MATCH(orders!I$1,products!$A$1:$G$1,0))</f>
        <v>Ara</v>
      </c>
      <c r="J851" t="str">
        <f>INDEX(products!$A$1:$G$49,MATCH($D851,products!$A$1:$A$49,0),MATCH(orders!J$1,products!$A$1:$G$1,0))</f>
        <v>L</v>
      </c>
      <c r="K851" s="6">
        <f>INDEX(products!$A$1:$G$49,MATCH($D851,products!$A$1:$A$49,0),MATCH(orders!K$1,products!$A$1:$G$1,0))</f>
        <v>0.2</v>
      </c>
      <c r="L851" s="7">
        <f>INDEX(products!$A$1:$G$49,MATCH($D851,products!$A$1:$A$49,0),MATCH(orders!L$1,products!$A$1:$G$1,0))</f>
        <v>3.8849999999999998</v>
      </c>
      <c r="M851" s="7">
        <f t="shared" si="39"/>
        <v>23.31</v>
      </c>
      <c r="N851" t="str">
        <f t="shared" si="40"/>
        <v>Arabica</v>
      </c>
      <c r="O851" t="str">
        <f t="shared" si="41"/>
        <v>Light</v>
      </c>
      <c r="P851" t="str">
        <f>_xlfn.XLOOKUP(Orders[[#This Row],[Customer ID]],customers!$A$1:$A$1001,customers!$I$1:$I$1001,,0)</f>
        <v>Yes</v>
      </c>
    </row>
    <row r="852" spans="1:16" x14ac:dyDescent="0.35">
      <c r="A852" s="2" t="s">
        <v>5288</v>
      </c>
      <c r="B852" s="5">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INDEX(products!$A$1:$G$49,MATCH($D852,products!$A$1:$A$49,0),MATCH(orders!I$1,products!$A$1:$G$1,0))</f>
        <v>Ara</v>
      </c>
      <c r="J852" t="str">
        <f>INDEX(products!$A$1:$G$49,MATCH($D852,products!$A$1:$A$49,0),MATCH(orders!J$1,products!$A$1:$G$1,0))</f>
        <v>M</v>
      </c>
      <c r="K852" s="6">
        <f>INDEX(products!$A$1:$G$49,MATCH($D852,products!$A$1:$A$49,0),MATCH(orders!K$1,products!$A$1:$G$1,0))</f>
        <v>0.2</v>
      </c>
      <c r="L852" s="7">
        <f>INDEX(products!$A$1:$G$49,MATCH($D852,products!$A$1:$A$49,0),MATCH(orders!L$1,products!$A$1:$G$1,0))</f>
        <v>3.375</v>
      </c>
      <c r="M852" s="7">
        <f t="shared" si="39"/>
        <v>6.75</v>
      </c>
      <c r="N852" t="str">
        <f t="shared" si="40"/>
        <v>Arabica</v>
      </c>
      <c r="O852" t="str">
        <f t="shared" si="41"/>
        <v>Medium</v>
      </c>
      <c r="P852" t="str">
        <f>_xlfn.XLOOKUP(Orders[[#This Row],[Customer ID]],customers!$A$1:$A$1001,customers!$I$1:$I$1001,,0)</f>
        <v>Yes</v>
      </c>
    </row>
    <row r="853" spans="1:16" x14ac:dyDescent="0.35">
      <c r="A853" s="2" t="s">
        <v>5299</v>
      </c>
      <c r="B853" s="5">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INDEX(products!$A$1:$G$49,MATCH($D853,products!$A$1:$A$49,0),MATCH(orders!I$1,products!$A$1:$G$1,0))</f>
        <v>Lib</v>
      </c>
      <c r="J853" t="str">
        <f>INDEX(products!$A$1:$G$49,MATCH($D853,products!$A$1:$A$49,0),MATCH(orders!J$1,products!$A$1:$G$1,0))</f>
        <v>D</v>
      </c>
      <c r="K853" s="6">
        <f>INDEX(products!$A$1:$G$49,MATCH($D853,products!$A$1:$A$49,0),MATCH(orders!K$1,products!$A$1:$G$1,0))</f>
        <v>0.5</v>
      </c>
      <c r="L853" s="7">
        <f>INDEX(products!$A$1:$G$49,MATCH($D853,products!$A$1:$A$49,0),MATCH(orders!L$1,products!$A$1:$G$1,0))</f>
        <v>7.77</v>
      </c>
      <c r="M853" s="7">
        <f t="shared" si="39"/>
        <v>7.77</v>
      </c>
      <c r="N853" t="str">
        <f t="shared" si="40"/>
        <v>Liberica</v>
      </c>
      <c r="O853" t="str">
        <f t="shared" si="41"/>
        <v>Dark</v>
      </c>
      <c r="P853" t="str">
        <f>_xlfn.XLOOKUP(Orders[[#This Row],[Customer ID]],customers!$A$1:$A$1001,customers!$I$1:$I$1001,,0)</f>
        <v>Yes</v>
      </c>
    </row>
    <row r="854" spans="1:16" x14ac:dyDescent="0.35">
      <c r="A854" s="2" t="s">
        <v>5305</v>
      </c>
      <c r="B854" s="5">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INDEX(products!$A$1:$G$49,MATCH($D854,products!$A$1:$A$49,0),MATCH(orders!I$1,products!$A$1:$G$1,0))</f>
        <v>Lib</v>
      </c>
      <c r="J854" t="str">
        <f>INDEX(products!$A$1:$G$49,MATCH($D854,products!$A$1:$A$49,0),MATCH(orders!J$1,products!$A$1:$G$1,0))</f>
        <v>D</v>
      </c>
      <c r="K854" s="6">
        <f>INDEX(products!$A$1:$G$49,MATCH($D854,products!$A$1:$A$49,0),MATCH(orders!K$1,products!$A$1:$G$1,0))</f>
        <v>2.5</v>
      </c>
      <c r="L854" s="7">
        <f>INDEX(products!$A$1:$G$49,MATCH($D854,products!$A$1:$A$49,0),MATCH(orders!L$1,products!$A$1:$G$1,0))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5">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INDEX(products!$A$1:$G$49,MATCH($D855,products!$A$1:$A$49,0),MATCH(orders!I$1,products!$A$1:$G$1,0))</f>
        <v>Ara</v>
      </c>
      <c r="J855" t="str">
        <f>INDEX(products!$A$1:$G$49,MATCH($D855,products!$A$1:$A$49,0),MATCH(orders!J$1,products!$A$1:$G$1,0))</f>
        <v>D</v>
      </c>
      <c r="K855" s="6">
        <f>INDEX(products!$A$1:$G$49,MATCH($D855,products!$A$1:$A$49,0),MATCH(orders!K$1,products!$A$1:$G$1,0))</f>
        <v>1</v>
      </c>
      <c r="L855" s="7">
        <f>INDEX(products!$A$1:$G$49,MATCH($D855,products!$A$1:$A$49,0),MATCH(orders!L$1,products!$A$1:$G$1,0))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5">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INDEX(products!$A$1:$G$49,MATCH($D856,products!$A$1:$A$49,0),MATCH(orders!I$1,products!$A$1:$G$1,0))</f>
        <v>Rob</v>
      </c>
      <c r="J856" t="str">
        <f>INDEX(products!$A$1:$G$49,MATCH($D856,products!$A$1:$A$49,0),MATCH(orders!J$1,products!$A$1:$G$1,0))</f>
        <v>L</v>
      </c>
      <c r="K856" s="6">
        <f>INDEX(products!$A$1:$G$49,MATCH($D856,products!$A$1:$A$49,0),MATCH(orders!K$1,products!$A$1:$G$1,0))</f>
        <v>0.5</v>
      </c>
      <c r="L856" s="7">
        <f>INDEX(products!$A$1:$G$49,MATCH($D856,products!$A$1:$A$49,0),MATCH(orders!L$1,products!$A$1:$G$1,0))</f>
        <v>7.169999999999999</v>
      </c>
      <c r="M856" s="7">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5">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INDEX(products!$A$1:$G$49,MATCH($D857,products!$A$1:$A$49,0),MATCH(orders!I$1,products!$A$1:$G$1,0))</f>
        <v>Lib</v>
      </c>
      <c r="J857" t="str">
        <f>INDEX(products!$A$1:$G$49,MATCH($D857,products!$A$1:$A$49,0),MATCH(orders!J$1,products!$A$1:$G$1,0))</f>
        <v>D</v>
      </c>
      <c r="K857" s="6">
        <f>INDEX(products!$A$1:$G$49,MATCH($D857,products!$A$1:$A$49,0),MATCH(orders!K$1,products!$A$1:$G$1,0))</f>
        <v>2.5</v>
      </c>
      <c r="L857" s="7">
        <f>INDEX(products!$A$1:$G$49,MATCH($D857,products!$A$1:$A$49,0),MATCH(orders!L$1,products!$A$1:$G$1,0))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5">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INDEX(products!$A$1:$G$49,MATCH($D858,products!$A$1:$A$49,0),MATCH(orders!I$1,products!$A$1:$G$1,0))</f>
        <v>Lib</v>
      </c>
      <c r="J858" t="str">
        <f>INDEX(products!$A$1:$G$49,MATCH($D858,products!$A$1:$A$49,0),MATCH(orders!J$1,products!$A$1:$G$1,0))</f>
        <v>M</v>
      </c>
      <c r="K858" s="6">
        <f>INDEX(products!$A$1:$G$49,MATCH($D858,products!$A$1:$A$49,0),MATCH(orders!K$1,products!$A$1:$G$1,0))</f>
        <v>0.2</v>
      </c>
      <c r="L858" s="7">
        <f>INDEX(products!$A$1:$G$49,MATCH($D858,products!$A$1:$A$49,0),MATCH(orders!L$1,products!$A$1:$G$1,0))</f>
        <v>4.3650000000000002</v>
      </c>
      <c r="M858" s="7">
        <f t="shared" si="39"/>
        <v>8.73</v>
      </c>
      <c r="N858" t="str">
        <f t="shared" si="40"/>
        <v>Liberica</v>
      </c>
      <c r="O858" t="str">
        <f t="shared" si="41"/>
        <v>Medium</v>
      </c>
      <c r="P858" t="str">
        <f>_xlfn.XLOOKUP(Orders[[#This Row],[Customer ID]],customers!$A$1:$A$1001,customers!$I$1:$I$1001,,0)</f>
        <v>Yes</v>
      </c>
    </row>
    <row r="859" spans="1:16" x14ac:dyDescent="0.35">
      <c r="A859" s="2" t="s">
        <v>5333</v>
      </c>
      <c r="B859" s="5">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INDEX(products!$A$1:$G$49,MATCH($D859,products!$A$1:$A$49,0),MATCH(orders!I$1,products!$A$1:$G$1,0))</f>
        <v>Rob</v>
      </c>
      <c r="J859" t="str">
        <f>INDEX(products!$A$1:$G$49,MATCH($D859,products!$A$1:$A$49,0),MATCH(orders!J$1,products!$A$1:$G$1,0))</f>
        <v>L</v>
      </c>
      <c r="K859" s="6">
        <f>INDEX(products!$A$1:$G$49,MATCH($D859,products!$A$1:$A$49,0),MATCH(orders!K$1,products!$A$1:$G$1,0))</f>
        <v>2.5</v>
      </c>
      <c r="L859" s="7">
        <f>INDEX(products!$A$1:$G$49,MATCH($D859,products!$A$1:$A$49,0),MATCH(orders!L$1,products!$A$1:$G$1,0))</f>
        <v>27.484999999999996</v>
      </c>
      <c r="M859" s="7">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5">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INDEX(products!$A$1:$G$49,MATCH($D860,products!$A$1:$A$49,0),MATCH(orders!I$1,products!$A$1:$G$1,0))</f>
        <v>Lib</v>
      </c>
      <c r="J860" t="str">
        <f>INDEX(products!$A$1:$G$49,MATCH($D860,products!$A$1:$A$49,0),MATCH(orders!J$1,products!$A$1:$G$1,0))</f>
        <v>M</v>
      </c>
      <c r="K860" s="6">
        <f>INDEX(products!$A$1:$G$49,MATCH($D860,products!$A$1:$A$49,0),MATCH(orders!K$1,products!$A$1:$G$1,0))</f>
        <v>0.5</v>
      </c>
      <c r="L860" s="7">
        <f>INDEX(products!$A$1:$G$49,MATCH($D860,products!$A$1:$A$49,0),MATCH(orders!L$1,products!$A$1:$G$1,0))</f>
        <v>8.73</v>
      </c>
      <c r="M860" s="7">
        <f t="shared" si="39"/>
        <v>34.92</v>
      </c>
      <c r="N860" t="str">
        <f t="shared" si="40"/>
        <v>Liberica</v>
      </c>
      <c r="O860" t="str">
        <f t="shared" si="41"/>
        <v>Medium</v>
      </c>
      <c r="P860" t="str">
        <f>_xlfn.XLOOKUP(Orders[[#This Row],[Customer ID]],customers!$A$1:$A$1001,customers!$I$1:$I$1001,,0)</f>
        <v>No</v>
      </c>
    </row>
    <row r="861" spans="1:16" x14ac:dyDescent="0.35">
      <c r="A861" s="2" t="s">
        <v>5345</v>
      </c>
      <c r="B861" s="5">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INDEX(products!$A$1:$G$49,MATCH($D861,products!$A$1:$A$49,0),MATCH(orders!I$1,products!$A$1:$G$1,0))</f>
        <v>Ara</v>
      </c>
      <c r="J861" t="str">
        <f>INDEX(products!$A$1:$G$49,MATCH($D861,products!$A$1:$A$49,0),MATCH(orders!J$1,products!$A$1:$G$1,0))</f>
        <v>L</v>
      </c>
      <c r="K861" s="6">
        <f>INDEX(products!$A$1:$G$49,MATCH($D861,products!$A$1:$A$49,0),MATCH(orders!K$1,products!$A$1:$G$1,0))</f>
        <v>2.5</v>
      </c>
      <c r="L861" s="7">
        <f>INDEX(products!$A$1:$G$49,MATCH($D861,products!$A$1:$A$49,0),MATCH(orders!L$1,products!$A$1:$G$1,0))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5">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INDEX(products!$A$1:$G$49,MATCH($D862,products!$A$1:$A$49,0),MATCH(orders!I$1,products!$A$1:$G$1,0))</f>
        <v>Ara</v>
      </c>
      <c r="J862" t="str">
        <f>INDEX(products!$A$1:$G$49,MATCH($D862,products!$A$1:$A$49,0),MATCH(orders!J$1,products!$A$1:$G$1,0))</f>
        <v>M</v>
      </c>
      <c r="K862" s="6">
        <f>INDEX(products!$A$1:$G$49,MATCH($D862,products!$A$1:$A$49,0),MATCH(orders!K$1,products!$A$1:$G$1,0))</f>
        <v>2.5</v>
      </c>
      <c r="L862" s="7">
        <f>INDEX(products!$A$1:$G$49,MATCH($D862,products!$A$1:$A$49,0),MATCH(orders!L$1,products!$A$1:$G$1,0))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5">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INDEX(products!$A$1:$G$49,MATCH($D863,products!$A$1:$A$49,0),MATCH(orders!I$1,products!$A$1:$G$1,0))</f>
        <v>Lib</v>
      </c>
      <c r="J863" t="str">
        <f>INDEX(products!$A$1:$G$49,MATCH($D863,products!$A$1:$A$49,0),MATCH(orders!J$1,products!$A$1:$G$1,0))</f>
        <v>D</v>
      </c>
      <c r="K863" s="6">
        <f>INDEX(products!$A$1:$G$49,MATCH($D863,products!$A$1:$A$49,0),MATCH(orders!K$1,products!$A$1:$G$1,0))</f>
        <v>1</v>
      </c>
      <c r="L863" s="7">
        <f>INDEX(products!$A$1:$G$49,MATCH($D863,products!$A$1:$A$49,0),MATCH(orders!L$1,products!$A$1:$G$1,0))</f>
        <v>12.95</v>
      </c>
      <c r="M863" s="7">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5">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INDEX(products!$A$1:$G$49,MATCH($D864,products!$A$1:$A$49,0),MATCH(orders!I$1,products!$A$1:$G$1,0))</f>
        <v>Rob</v>
      </c>
      <c r="J864" t="str">
        <f>INDEX(products!$A$1:$G$49,MATCH($D864,products!$A$1:$A$49,0),MATCH(orders!J$1,products!$A$1:$G$1,0))</f>
        <v>M</v>
      </c>
      <c r="K864" s="6">
        <f>INDEX(products!$A$1:$G$49,MATCH($D864,products!$A$1:$A$49,0),MATCH(orders!K$1,products!$A$1:$G$1,0))</f>
        <v>1</v>
      </c>
      <c r="L864" s="7">
        <f>INDEX(products!$A$1:$G$49,MATCH($D864,products!$A$1:$A$49,0),MATCH(orders!L$1,products!$A$1:$G$1,0))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5">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INDEX(products!$A$1:$G$49,MATCH($D865,products!$A$1:$A$49,0),MATCH(orders!I$1,products!$A$1:$G$1,0))</f>
        <v>Lib</v>
      </c>
      <c r="J865" t="str">
        <f>INDEX(products!$A$1:$G$49,MATCH($D865,products!$A$1:$A$49,0),MATCH(orders!J$1,products!$A$1:$G$1,0))</f>
        <v>M</v>
      </c>
      <c r="K865" s="6">
        <f>INDEX(products!$A$1:$G$49,MATCH($D865,products!$A$1:$A$49,0),MATCH(orders!K$1,products!$A$1:$G$1,0))</f>
        <v>1</v>
      </c>
      <c r="L865" s="7">
        <f>INDEX(products!$A$1:$G$49,MATCH($D865,products!$A$1:$A$49,0),MATCH(orders!L$1,products!$A$1:$G$1,0))</f>
        <v>14.55</v>
      </c>
      <c r="M865" s="7">
        <f t="shared" si="39"/>
        <v>29.1</v>
      </c>
      <c r="N865" t="str">
        <f t="shared" si="40"/>
        <v>Liberica</v>
      </c>
      <c r="O865" t="str">
        <f t="shared" si="41"/>
        <v>Medium</v>
      </c>
      <c r="P865" t="str">
        <f>_xlfn.XLOOKUP(Orders[[#This Row],[Customer ID]],customers!$A$1:$A$1001,customers!$I$1:$I$1001,,0)</f>
        <v>Yes</v>
      </c>
    </row>
    <row r="866" spans="1:16" x14ac:dyDescent="0.35">
      <c r="A866" s="2" t="s">
        <v>5374</v>
      </c>
      <c r="B866" s="5">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INDEX(products!$A$1:$G$49,MATCH($D866,products!$A$1:$A$49,0),MATCH(orders!I$1,products!$A$1:$G$1,0))</f>
        <v>Rob</v>
      </c>
      <c r="J866" t="str">
        <f>INDEX(products!$A$1:$G$49,MATCH($D866,products!$A$1:$A$49,0),MATCH(orders!J$1,products!$A$1:$G$1,0))</f>
        <v>L</v>
      </c>
      <c r="K866" s="6">
        <f>INDEX(products!$A$1:$G$49,MATCH($D866,products!$A$1:$A$49,0),MATCH(orders!K$1,products!$A$1:$G$1,0))</f>
        <v>0.2</v>
      </c>
      <c r="L866" s="7">
        <f>INDEX(products!$A$1:$G$49,MATCH($D866,products!$A$1:$A$49,0),MATCH(orders!L$1,products!$A$1:$G$1,0))</f>
        <v>3.5849999999999995</v>
      </c>
      <c r="M866" s="7">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5">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INDEX(products!$A$1:$G$49,MATCH($D867,products!$A$1:$A$49,0),MATCH(orders!I$1,products!$A$1:$G$1,0))</f>
        <v>Ara</v>
      </c>
      <c r="J867" t="str">
        <f>INDEX(products!$A$1:$G$49,MATCH($D867,products!$A$1:$A$49,0),MATCH(orders!J$1,products!$A$1:$G$1,0))</f>
        <v>M</v>
      </c>
      <c r="K867" s="6">
        <f>INDEX(products!$A$1:$G$49,MATCH($D867,products!$A$1:$A$49,0),MATCH(orders!K$1,products!$A$1:$G$1,0))</f>
        <v>0.5</v>
      </c>
      <c r="L867" s="7">
        <f>INDEX(products!$A$1:$G$49,MATCH($D867,products!$A$1:$A$49,0),MATCH(orders!L$1,products!$A$1:$G$1,0))</f>
        <v>6.75</v>
      </c>
      <c r="M867" s="7">
        <f t="shared" si="39"/>
        <v>6.75</v>
      </c>
      <c r="N867" t="str">
        <f t="shared" si="40"/>
        <v>Arabica</v>
      </c>
      <c r="O867" t="str">
        <f t="shared" si="41"/>
        <v>Medium</v>
      </c>
      <c r="P867" t="str">
        <f>_xlfn.XLOOKUP(Orders[[#This Row],[Customer ID]],customers!$A$1:$A$1001,customers!$I$1:$I$1001,,0)</f>
        <v>Yes</v>
      </c>
    </row>
    <row r="868" spans="1:16" x14ac:dyDescent="0.35">
      <c r="A868" s="2" t="s">
        <v>5385</v>
      </c>
      <c r="B868" s="5">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INDEX(products!$A$1:$G$49,MATCH($D868,products!$A$1:$A$49,0),MATCH(orders!I$1,products!$A$1:$G$1,0))</f>
        <v>Ara</v>
      </c>
      <c r="J868" t="str">
        <f>INDEX(products!$A$1:$G$49,MATCH($D868,products!$A$1:$A$49,0),MATCH(orders!J$1,products!$A$1:$G$1,0))</f>
        <v>D</v>
      </c>
      <c r="K868" s="6">
        <f>INDEX(products!$A$1:$G$49,MATCH($D868,products!$A$1:$A$49,0),MATCH(orders!K$1,products!$A$1:$G$1,0))</f>
        <v>0.5</v>
      </c>
      <c r="L868" s="7">
        <f>INDEX(products!$A$1:$G$49,MATCH($D868,products!$A$1:$A$49,0),MATCH(orders!L$1,products!$A$1:$G$1,0))</f>
        <v>5.97</v>
      </c>
      <c r="M868" s="7">
        <f t="shared" si="39"/>
        <v>17.91</v>
      </c>
      <c r="N868" t="str">
        <f t="shared" si="40"/>
        <v>Arabica</v>
      </c>
      <c r="O868" t="str">
        <f t="shared" si="41"/>
        <v>Dark</v>
      </c>
      <c r="P868" t="str">
        <f>_xlfn.XLOOKUP(Orders[[#This Row],[Customer ID]],customers!$A$1:$A$1001,customers!$I$1:$I$1001,,0)</f>
        <v>No</v>
      </c>
    </row>
    <row r="869" spans="1:16" x14ac:dyDescent="0.35">
      <c r="A869" s="2" t="s">
        <v>5391</v>
      </c>
      <c r="B869" s="5">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INDEX(products!$A$1:$G$49,MATCH($D869,products!$A$1:$A$49,0),MATCH(orders!I$1,products!$A$1:$G$1,0))</f>
        <v>Ara</v>
      </c>
      <c r="J869" t="str">
        <f>INDEX(products!$A$1:$G$49,MATCH($D869,products!$A$1:$A$49,0),MATCH(orders!J$1,products!$A$1:$G$1,0))</f>
        <v>L</v>
      </c>
      <c r="K869" s="6">
        <f>INDEX(products!$A$1:$G$49,MATCH($D869,products!$A$1:$A$49,0),MATCH(orders!K$1,products!$A$1:$G$1,0))</f>
        <v>2.5</v>
      </c>
      <c r="L869" s="7">
        <f>INDEX(products!$A$1:$G$49,MATCH($D869,products!$A$1:$A$49,0),MATCH(orders!L$1,products!$A$1:$G$1,0))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5">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INDEX(products!$A$1:$G$49,MATCH($D870,products!$A$1:$A$49,0),MATCH(orders!I$1,products!$A$1:$G$1,0))</f>
        <v>Exc</v>
      </c>
      <c r="J870" t="str">
        <f>INDEX(products!$A$1:$G$49,MATCH($D870,products!$A$1:$A$49,0),MATCH(orders!J$1,products!$A$1:$G$1,0))</f>
        <v>M</v>
      </c>
      <c r="K870" s="6">
        <f>INDEX(products!$A$1:$G$49,MATCH($D870,products!$A$1:$A$49,0),MATCH(orders!K$1,products!$A$1:$G$1,0))</f>
        <v>0.5</v>
      </c>
      <c r="L870" s="7">
        <f>INDEX(products!$A$1:$G$49,MATCH($D870,products!$A$1:$A$49,0),MATCH(orders!L$1,products!$A$1:$G$1,0))</f>
        <v>8.25</v>
      </c>
      <c r="M870" s="7">
        <f t="shared" si="39"/>
        <v>41.25</v>
      </c>
      <c r="N870" t="str">
        <f t="shared" si="40"/>
        <v>Excelsa</v>
      </c>
      <c r="O870" t="str">
        <f t="shared" si="41"/>
        <v>Medium</v>
      </c>
      <c r="P870" t="str">
        <f>_xlfn.XLOOKUP(Orders[[#This Row],[Customer ID]],customers!$A$1:$A$1001,customers!$I$1:$I$1001,,0)</f>
        <v>Yes</v>
      </c>
    </row>
    <row r="871" spans="1:16" x14ac:dyDescent="0.35">
      <c r="A871" s="2" t="s">
        <v>5402</v>
      </c>
      <c r="B871" s="5">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INDEX(products!$A$1:$G$49,MATCH($D871,products!$A$1:$A$49,0),MATCH(orders!I$1,products!$A$1:$G$1,0))</f>
        <v>Rob</v>
      </c>
      <c r="J871" t="str">
        <f>INDEX(products!$A$1:$G$49,MATCH($D871,products!$A$1:$A$49,0),MATCH(orders!J$1,products!$A$1:$G$1,0))</f>
        <v>M</v>
      </c>
      <c r="K871" s="6">
        <f>INDEX(products!$A$1:$G$49,MATCH($D871,products!$A$1:$A$49,0),MATCH(orders!K$1,products!$A$1:$G$1,0))</f>
        <v>0.5</v>
      </c>
      <c r="L871" s="7">
        <f>INDEX(products!$A$1:$G$49,MATCH($D871,products!$A$1:$A$49,0),MATCH(orders!L$1,products!$A$1:$G$1,0))</f>
        <v>5.97</v>
      </c>
      <c r="M871" s="7">
        <f t="shared" si="39"/>
        <v>17.91</v>
      </c>
      <c r="N871" t="str">
        <f t="shared" si="40"/>
        <v>Robusta</v>
      </c>
      <c r="O871" t="str">
        <f t="shared" si="41"/>
        <v>Medium</v>
      </c>
      <c r="P871" t="str">
        <f>_xlfn.XLOOKUP(Orders[[#This Row],[Customer ID]],customers!$A$1:$A$1001,customers!$I$1:$I$1001,,0)</f>
        <v>Yes</v>
      </c>
    </row>
    <row r="872" spans="1:16" x14ac:dyDescent="0.35">
      <c r="A872" s="2" t="s">
        <v>5407</v>
      </c>
      <c r="B872" s="5">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INDEX(products!$A$1:$G$49,MATCH($D872,products!$A$1:$A$49,0),MATCH(orders!I$1,products!$A$1:$G$1,0))</f>
        <v>Exc</v>
      </c>
      <c r="J872" t="str">
        <f>INDEX(products!$A$1:$G$49,MATCH($D872,products!$A$1:$A$49,0),MATCH(orders!J$1,products!$A$1:$G$1,0))</f>
        <v>D</v>
      </c>
      <c r="K872" s="6">
        <f>INDEX(products!$A$1:$G$49,MATCH($D872,products!$A$1:$A$49,0),MATCH(orders!K$1,products!$A$1:$G$1,0))</f>
        <v>0.5</v>
      </c>
      <c r="L872" s="7">
        <f>INDEX(products!$A$1:$G$49,MATCH($D872,products!$A$1:$A$49,0),MATCH(orders!L$1,products!$A$1:$G$1,0))</f>
        <v>7.29</v>
      </c>
      <c r="M872" s="7">
        <f t="shared" si="39"/>
        <v>7.29</v>
      </c>
      <c r="N872" t="str">
        <f t="shared" si="40"/>
        <v>Excelsa</v>
      </c>
      <c r="O872" t="str">
        <f t="shared" si="41"/>
        <v>Dark</v>
      </c>
      <c r="P872" t="str">
        <f>_xlfn.XLOOKUP(Orders[[#This Row],[Customer ID]],customers!$A$1:$A$1001,customers!$I$1:$I$1001,,0)</f>
        <v>Yes</v>
      </c>
    </row>
    <row r="873" spans="1:16" x14ac:dyDescent="0.35">
      <c r="A873" s="2" t="s">
        <v>5413</v>
      </c>
      <c r="B873" s="5">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INDEX(products!$A$1:$G$49,MATCH($D873,products!$A$1:$A$49,0),MATCH(orders!I$1,products!$A$1:$G$1,0))</f>
        <v>Exc</v>
      </c>
      <c r="J873" t="str">
        <f>INDEX(products!$A$1:$G$49,MATCH($D873,products!$A$1:$A$49,0),MATCH(orders!J$1,products!$A$1:$G$1,0))</f>
        <v>L</v>
      </c>
      <c r="K873" s="6">
        <f>INDEX(products!$A$1:$G$49,MATCH($D873,products!$A$1:$A$49,0),MATCH(orders!K$1,products!$A$1:$G$1,0))</f>
        <v>1</v>
      </c>
      <c r="L873" s="7">
        <f>INDEX(products!$A$1:$G$49,MATCH($D873,products!$A$1:$A$49,0),MATCH(orders!L$1,products!$A$1:$G$1,0))</f>
        <v>14.85</v>
      </c>
      <c r="M873" s="7">
        <f t="shared" si="39"/>
        <v>29.7</v>
      </c>
      <c r="N873" t="str">
        <f t="shared" si="40"/>
        <v>Excelsa</v>
      </c>
      <c r="O873" t="str">
        <f t="shared" si="41"/>
        <v>Light</v>
      </c>
      <c r="P873" t="str">
        <f>_xlfn.XLOOKUP(Orders[[#This Row],[Customer ID]],customers!$A$1:$A$1001,customers!$I$1:$I$1001,,0)</f>
        <v>Yes</v>
      </c>
    </row>
    <row r="874" spans="1:16" x14ac:dyDescent="0.35">
      <c r="A874" s="2" t="s">
        <v>5421</v>
      </c>
      <c r="B874" s="5">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INDEX(products!$A$1:$G$49,MATCH($D874,products!$A$1:$A$49,0),MATCH(orders!I$1,products!$A$1:$G$1,0))</f>
        <v>Ara</v>
      </c>
      <c r="J874" t="str">
        <f>INDEX(products!$A$1:$G$49,MATCH($D874,products!$A$1:$A$49,0),MATCH(orders!J$1,products!$A$1:$G$1,0))</f>
        <v>M</v>
      </c>
      <c r="K874" s="6">
        <f>INDEX(products!$A$1:$G$49,MATCH($D874,products!$A$1:$A$49,0),MATCH(orders!K$1,products!$A$1:$G$1,0))</f>
        <v>1</v>
      </c>
      <c r="L874" s="7">
        <f>INDEX(products!$A$1:$G$49,MATCH($D874,products!$A$1:$A$49,0),MATCH(orders!L$1,products!$A$1:$G$1,0))</f>
        <v>11.25</v>
      </c>
      <c r="M874" s="7">
        <f t="shared" si="39"/>
        <v>22.5</v>
      </c>
      <c r="N874" t="str">
        <f t="shared" si="40"/>
        <v>Arabica</v>
      </c>
      <c r="O874" t="str">
        <f t="shared" si="41"/>
        <v>Medium</v>
      </c>
      <c r="P874" t="str">
        <f>_xlfn.XLOOKUP(Orders[[#This Row],[Customer ID]],customers!$A$1:$A$1001,customers!$I$1:$I$1001,,0)</f>
        <v>No</v>
      </c>
    </row>
    <row r="875" spans="1:16" x14ac:dyDescent="0.35">
      <c r="A875" s="2" t="s">
        <v>5427</v>
      </c>
      <c r="B875" s="5">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INDEX(products!$A$1:$G$49,MATCH($D875,products!$A$1:$A$49,0),MATCH(orders!I$1,products!$A$1:$G$1,0))</f>
        <v>Rob</v>
      </c>
      <c r="J875" t="str">
        <f>INDEX(products!$A$1:$G$49,MATCH($D875,products!$A$1:$A$49,0),MATCH(orders!J$1,products!$A$1:$G$1,0))</f>
        <v>M</v>
      </c>
      <c r="K875" s="6">
        <f>INDEX(products!$A$1:$G$49,MATCH($D875,products!$A$1:$A$49,0),MATCH(orders!K$1,products!$A$1:$G$1,0))</f>
        <v>0.2</v>
      </c>
      <c r="L875" s="7">
        <f>INDEX(products!$A$1:$G$49,MATCH($D875,products!$A$1:$A$49,0),MATCH(orders!L$1,products!$A$1:$G$1,0))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35">
      <c r="A876" s="2" t="s">
        <v>5433</v>
      </c>
      <c r="B876" s="5">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INDEX(products!$A$1:$G$49,MATCH($D876,products!$A$1:$A$49,0),MATCH(orders!I$1,products!$A$1:$G$1,0))</f>
        <v>Ara</v>
      </c>
      <c r="J876" t="str">
        <f>INDEX(products!$A$1:$G$49,MATCH($D876,products!$A$1:$A$49,0),MATCH(orders!J$1,products!$A$1:$G$1,0))</f>
        <v>L</v>
      </c>
      <c r="K876" s="6">
        <f>INDEX(products!$A$1:$G$49,MATCH($D876,products!$A$1:$A$49,0),MATCH(orders!K$1,products!$A$1:$G$1,0))</f>
        <v>1</v>
      </c>
      <c r="L876" s="7">
        <f>INDEX(products!$A$1:$G$49,MATCH($D876,products!$A$1:$A$49,0),MATCH(orders!L$1,products!$A$1:$G$1,0))</f>
        <v>12.95</v>
      </c>
      <c r="M876" s="7">
        <f t="shared" si="39"/>
        <v>25.9</v>
      </c>
      <c r="N876" t="str">
        <f t="shared" si="40"/>
        <v>Arabica</v>
      </c>
      <c r="O876" t="str">
        <f t="shared" si="41"/>
        <v>Light</v>
      </c>
      <c r="P876" t="str">
        <f>_xlfn.XLOOKUP(Orders[[#This Row],[Customer ID]],customers!$A$1:$A$1001,customers!$I$1:$I$1001,,0)</f>
        <v>No</v>
      </c>
    </row>
    <row r="877" spans="1:16" x14ac:dyDescent="0.35">
      <c r="A877" s="2" t="s">
        <v>5439</v>
      </c>
      <c r="B877" s="5">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INDEX(products!$A$1:$G$49,MATCH($D877,products!$A$1:$A$49,0),MATCH(orders!I$1,products!$A$1:$G$1,0))</f>
        <v>Lib</v>
      </c>
      <c r="J877" t="str">
        <f>INDEX(products!$A$1:$G$49,MATCH($D877,products!$A$1:$A$49,0),MATCH(orders!J$1,products!$A$1:$G$1,0))</f>
        <v>M</v>
      </c>
      <c r="K877" s="6">
        <f>INDEX(products!$A$1:$G$49,MATCH($D877,products!$A$1:$A$49,0),MATCH(orders!K$1,products!$A$1:$G$1,0))</f>
        <v>0.5</v>
      </c>
      <c r="L877" s="7">
        <f>INDEX(products!$A$1:$G$49,MATCH($D877,products!$A$1:$A$49,0),MATCH(orders!L$1,products!$A$1:$G$1,0))</f>
        <v>8.73</v>
      </c>
      <c r="M877" s="7">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5">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INDEX(products!$A$1:$G$49,MATCH($D878,products!$A$1:$A$49,0),MATCH(orders!I$1,products!$A$1:$G$1,0))</f>
        <v>Ara</v>
      </c>
      <c r="J878" t="str">
        <f>INDEX(products!$A$1:$G$49,MATCH($D878,products!$A$1:$A$49,0),MATCH(orders!J$1,products!$A$1:$G$1,0))</f>
        <v>L</v>
      </c>
      <c r="K878" s="6">
        <f>INDEX(products!$A$1:$G$49,MATCH($D878,products!$A$1:$A$49,0),MATCH(orders!K$1,products!$A$1:$G$1,0))</f>
        <v>0.5</v>
      </c>
      <c r="L878" s="7">
        <f>INDEX(products!$A$1:$G$49,MATCH($D878,products!$A$1:$A$49,0),MATCH(orders!L$1,products!$A$1:$G$1,0))</f>
        <v>7.77</v>
      </c>
      <c r="M878" s="7">
        <f t="shared" si="39"/>
        <v>46.62</v>
      </c>
      <c r="N878" t="str">
        <f t="shared" si="40"/>
        <v>Arabica</v>
      </c>
      <c r="O878" t="str">
        <f t="shared" si="41"/>
        <v>Light</v>
      </c>
      <c r="P878" t="str">
        <f>_xlfn.XLOOKUP(Orders[[#This Row],[Customer ID]],customers!$A$1:$A$1001,customers!$I$1:$I$1001,,0)</f>
        <v>No</v>
      </c>
    </row>
    <row r="879" spans="1:16" x14ac:dyDescent="0.35">
      <c r="A879" s="2" t="s">
        <v>5450</v>
      </c>
      <c r="B879" s="5">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INDEX(products!$A$1:$G$49,MATCH($D879,products!$A$1:$A$49,0),MATCH(orders!I$1,products!$A$1:$G$1,0))</f>
        <v>Lib</v>
      </c>
      <c r="J879" t="str">
        <f>INDEX(products!$A$1:$G$49,MATCH($D879,products!$A$1:$A$49,0),MATCH(orders!J$1,products!$A$1:$G$1,0))</f>
        <v>L</v>
      </c>
      <c r="K879" s="6">
        <f>INDEX(products!$A$1:$G$49,MATCH($D879,products!$A$1:$A$49,0),MATCH(orders!K$1,products!$A$1:$G$1,0))</f>
        <v>0.5</v>
      </c>
      <c r="L879" s="7">
        <f>INDEX(products!$A$1:$G$49,MATCH($D879,products!$A$1:$A$49,0),MATCH(orders!L$1,products!$A$1:$G$1,0))</f>
        <v>9.51</v>
      </c>
      <c r="M879" s="7">
        <f t="shared" si="39"/>
        <v>28.53</v>
      </c>
      <c r="N879" t="str">
        <f t="shared" si="40"/>
        <v>Liberica</v>
      </c>
      <c r="O879" t="str">
        <f t="shared" si="41"/>
        <v>Light</v>
      </c>
      <c r="P879" t="str">
        <f>_xlfn.XLOOKUP(Orders[[#This Row],[Customer ID]],customers!$A$1:$A$1001,customers!$I$1:$I$1001,,0)</f>
        <v>No</v>
      </c>
    </row>
    <row r="880" spans="1:16" x14ac:dyDescent="0.35">
      <c r="A880" s="2" t="s">
        <v>5456</v>
      </c>
      <c r="B880" s="5">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INDEX(products!$A$1:$G$49,MATCH($D880,products!$A$1:$A$49,0),MATCH(orders!I$1,products!$A$1:$G$1,0))</f>
        <v>Rob</v>
      </c>
      <c r="J880" t="str">
        <f>INDEX(products!$A$1:$G$49,MATCH($D880,products!$A$1:$A$49,0),MATCH(orders!J$1,products!$A$1:$G$1,0))</f>
        <v>L</v>
      </c>
      <c r="K880" s="6">
        <f>INDEX(products!$A$1:$G$49,MATCH($D880,products!$A$1:$A$49,0),MATCH(orders!K$1,products!$A$1:$G$1,0))</f>
        <v>2.5</v>
      </c>
      <c r="L880" s="7">
        <f>INDEX(products!$A$1:$G$49,MATCH($D880,products!$A$1:$A$49,0),MATCH(orders!L$1,products!$A$1:$G$1,0))</f>
        <v>27.484999999999996</v>
      </c>
      <c r="M880" s="7">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5">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INDEX(products!$A$1:$G$49,MATCH($D881,products!$A$1:$A$49,0),MATCH(orders!I$1,products!$A$1:$G$1,0))</f>
        <v>Exc</v>
      </c>
      <c r="J881" t="str">
        <f>INDEX(products!$A$1:$G$49,MATCH($D881,products!$A$1:$A$49,0),MATCH(orders!J$1,products!$A$1:$G$1,0))</f>
        <v>D</v>
      </c>
      <c r="K881" s="6">
        <f>INDEX(products!$A$1:$G$49,MATCH($D881,products!$A$1:$A$49,0),MATCH(orders!K$1,products!$A$1:$G$1,0))</f>
        <v>0.2</v>
      </c>
      <c r="L881" s="7">
        <f>INDEX(products!$A$1:$G$49,MATCH($D881,products!$A$1:$A$49,0),MATCH(orders!L$1,products!$A$1:$G$1,0))</f>
        <v>3.645</v>
      </c>
      <c r="M881" s="7">
        <f t="shared" si="39"/>
        <v>10.935</v>
      </c>
      <c r="N881" t="str">
        <f t="shared" si="40"/>
        <v>Excelsa</v>
      </c>
      <c r="O881" t="str">
        <f t="shared" si="41"/>
        <v>Dark</v>
      </c>
      <c r="P881" t="str">
        <f>_xlfn.XLOOKUP(Orders[[#This Row],[Customer ID]],customers!$A$1:$A$1001,customers!$I$1:$I$1001,,0)</f>
        <v>No</v>
      </c>
    </row>
    <row r="882" spans="1:16" x14ac:dyDescent="0.35">
      <c r="A882" s="2" t="s">
        <v>5466</v>
      </c>
      <c r="B882" s="5">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INDEX(products!$A$1:$G$49,MATCH($D882,products!$A$1:$A$49,0),MATCH(orders!I$1,products!$A$1:$G$1,0))</f>
        <v>Rob</v>
      </c>
      <c r="J882" t="str">
        <f>INDEX(products!$A$1:$G$49,MATCH($D882,products!$A$1:$A$49,0),MATCH(orders!J$1,products!$A$1:$G$1,0))</f>
        <v>L</v>
      </c>
      <c r="K882" s="6">
        <f>INDEX(products!$A$1:$G$49,MATCH($D882,products!$A$1:$A$49,0),MATCH(orders!K$1,products!$A$1:$G$1,0))</f>
        <v>0.2</v>
      </c>
      <c r="L882" s="7">
        <f>INDEX(products!$A$1:$G$49,MATCH($D882,products!$A$1:$A$49,0),MATCH(orders!L$1,products!$A$1:$G$1,0))</f>
        <v>3.5849999999999995</v>
      </c>
      <c r="M882" s="7">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5">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INDEX(products!$A$1:$G$49,MATCH($D883,products!$A$1:$A$49,0),MATCH(orders!I$1,products!$A$1:$G$1,0))</f>
        <v>Ara</v>
      </c>
      <c r="J883" t="str">
        <f>INDEX(products!$A$1:$G$49,MATCH($D883,products!$A$1:$A$49,0),MATCH(orders!J$1,products!$A$1:$G$1,0))</f>
        <v>L</v>
      </c>
      <c r="K883" s="6">
        <f>INDEX(products!$A$1:$G$49,MATCH($D883,products!$A$1:$A$49,0),MATCH(orders!K$1,products!$A$1:$G$1,0))</f>
        <v>0.2</v>
      </c>
      <c r="L883" s="7">
        <f>INDEX(products!$A$1:$G$49,MATCH($D883,products!$A$1:$A$49,0),MATCH(orders!L$1,products!$A$1:$G$1,0))</f>
        <v>3.8849999999999998</v>
      </c>
      <c r="M883" s="7">
        <f t="shared" si="39"/>
        <v>23.31</v>
      </c>
      <c r="N883" t="str">
        <f t="shared" si="40"/>
        <v>Arabica</v>
      </c>
      <c r="O883" t="str">
        <f t="shared" si="41"/>
        <v>Light</v>
      </c>
      <c r="P883" t="str">
        <f>_xlfn.XLOOKUP(Orders[[#This Row],[Customer ID]],customers!$A$1:$A$1001,customers!$I$1:$I$1001,,0)</f>
        <v>Yes</v>
      </c>
    </row>
    <row r="884" spans="1:16" x14ac:dyDescent="0.35">
      <c r="A884" s="2" t="s">
        <v>5477</v>
      </c>
      <c r="B884" s="5">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INDEX(products!$A$1:$G$49,MATCH($D884,products!$A$1:$A$49,0),MATCH(orders!I$1,products!$A$1:$G$1,0))</f>
        <v>Ara</v>
      </c>
      <c r="J884" t="str">
        <f>INDEX(products!$A$1:$G$49,MATCH($D884,products!$A$1:$A$49,0),MATCH(orders!J$1,products!$A$1:$G$1,0))</f>
        <v>D</v>
      </c>
      <c r="K884" s="6">
        <f>INDEX(products!$A$1:$G$49,MATCH($D884,products!$A$1:$A$49,0),MATCH(orders!K$1,products!$A$1:$G$1,0))</f>
        <v>2.5</v>
      </c>
      <c r="L884" s="7">
        <f>INDEX(products!$A$1:$G$49,MATCH($D884,products!$A$1:$A$49,0),MATCH(orders!L$1,products!$A$1:$G$1,0))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5">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INDEX(products!$A$1:$G$49,MATCH($D885,products!$A$1:$A$49,0),MATCH(orders!I$1,products!$A$1:$G$1,0))</f>
        <v>Ara</v>
      </c>
      <c r="J885" t="str">
        <f>INDEX(products!$A$1:$G$49,MATCH($D885,products!$A$1:$A$49,0),MATCH(orders!J$1,products!$A$1:$G$1,0))</f>
        <v>M</v>
      </c>
      <c r="K885" s="6">
        <f>INDEX(products!$A$1:$G$49,MATCH($D885,products!$A$1:$A$49,0),MATCH(orders!K$1,products!$A$1:$G$1,0))</f>
        <v>2.5</v>
      </c>
      <c r="L885" s="7">
        <f>INDEX(products!$A$1:$G$49,MATCH($D885,products!$A$1:$A$49,0),MATCH(orders!L$1,products!$A$1:$G$1,0))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5">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INDEX(products!$A$1:$G$49,MATCH($D886,products!$A$1:$A$49,0),MATCH(orders!I$1,products!$A$1:$G$1,0))</f>
        <v>Rob</v>
      </c>
      <c r="J886" t="str">
        <f>INDEX(products!$A$1:$G$49,MATCH($D886,products!$A$1:$A$49,0),MATCH(orders!J$1,products!$A$1:$G$1,0))</f>
        <v>D</v>
      </c>
      <c r="K886" s="6">
        <f>INDEX(products!$A$1:$G$49,MATCH($D886,products!$A$1:$A$49,0),MATCH(orders!K$1,products!$A$1:$G$1,0))</f>
        <v>0.5</v>
      </c>
      <c r="L886" s="7">
        <f>INDEX(products!$A$1:$G$49,MATCH($D886,products!$A$1:$A$49,0),MATCH(orders!L$1,products!$A$1:$G$1,0))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5">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INDEX(products!$A$1:$G$49,MATCH($D887,products!$A$1:$A$49,0),MATCH(orders!I$1,products!$A$1:$G$1,0))</f>
        <v>Rob</v>
      </c>
      <c r="J887" t="str">
        <f>INDEX(products!$A$1:$G$49,MATCH($D887,products!$A$1:$A$49,0),MATCH(orders!J$1,products!$A$1:$G$1,0))</f>
        <v>D</v>
      </c>
      <c r="K887" s="6">
        <f>INDEX(products!$A$1:$G$49,MATCH($D887,products!$A$1:$A$49,0),MATCH(orders!K$1,products!$A$1:$G$1,0))</f>
        <v>2.5</v>
      </c>
      <c r="L887" s="7">
        <f>INDEX(products!$A$1:$G$49,MATCH($D887,products!$A$1:$A$49,0),MATCH(orders!L$1,products!$A$1:$G$1,0))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5">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INDEX(products!$A$1:$G$49,MATCH($D888,products!$A$1:$A$49,0),MATCH(orders!I$1,products!$A$1:$G$1,0))</f>
        <v>Lib</v>
      </c>
      <c r="J888" t="str">
        <f>INDEX(products!$A$1:$G$49,MATCH($D888,products!$A$1:$A$49,0),MATCH(orders!J$1,products!$A$1:$G$1,0))</f>
        <v>M</v>
      </c>
      <c r="K888" s="6">
        <f>INDEX(products!$A$1:$G$49,MATCH($D888,products!$A$1:$A$49,0),MATCH(orders!K$1,products!$A$1:$G$1,0))</f>
        <v>0.5</v>
      </c>
      <c r="L888" s="7">
        <f>INDEX(products!$A$1:$G$49,MATCH($D888,products!$A$1:$A$49,0),MATCH(orders!L$1,products!$A$1:$G$1,0))</f>
        <v>8.73</v>
      </c>
      <c r="M888" s="7">
        <f t="shared" si="39"/>
        <v>17.46</v>
      </c>
      <c r="N888" t="str">
        <f t="shared" si="40"/>
        <v>Liberica</v>
      </c>
      <c r="O888" t="str">
        <f t="shared" si="41"/>
        <v>Medium</v>
      </c>
      <c r="P888" t="str">
        <f>_xlfn.XLOOKUP(Orders[[#This Row],[Customer ID]],customers!$A$1:$A$1001,customers!$I$1:$I$1001,,0)</f>
        <v>No</v>
      </c>
    </row>
    <row r="889" spans="1:16" x14ac:dyDescent="0.35">
      <c r="A889" s="2" t="s">
        <v>5507</v>
      </c>
      <c r="B889" s="5">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INDEX(products!$A$1:$G$49,MATCH($D889,products!$A$1:$A$49,0),MATCH(orders!I$1,products!$A$1:$G$1,0))</f>
        <v>Exc</v>
      </c>
      <c r="J889" t="str">
        <f>INDEX(products!$A$1:$G$49,MATCH($D889,products!$A$1:$A$49,0),MATCH(orders!J$1,products!$A$1:$G$1,0))</f>
        <v>L</v>
      </c>
      <c r="K889" s="6">
        <f>INDEX(products!$A$1:$G$49,MATCH($D889,products!$A$1:$A$49,0),MATCH(orders!K$1,products!$A$1:$G$1,0))</f>
        <v>0.2</v>
      </c>
      <c r="L889" s="7">
        <f>INDEX(products!$A$1:$G$49,MATCH($D889,products!$A$1:$A$49,0),MATCH(orders!L$1,products!$A$1:$G$1,0))</f>
        <v>4.4550000000000001</v>
      </c>
      <c r="M889" s="7">
        <f t="shared" si="39"/>
        <v>13.365</v>
      </c>
      <c r="N889" t="str">
        <f t="shared" si="40"/>
        <v>Excelsa</v>
      </c>
      <c r="O889" t="str">
        <f t="shared" si="41"/>
        <v>Light</v>
      </c>
      <c r="P889" t="str">
        <f>_xlfn.XLOOKUP(Orders[[#This Row],[Customer ID]],customers!$A$1:$A$1001,customers!$I$1:$I$1001,,0)</f>
        <v>No</v>
      </c>
    </row>
    <row r="890" spans="1:16" x14ac:dyDescent="0.35">
      <c r="A890" s="2" t="s">
        <v>5513</v>
      </c>
      <c r="B890" s="5">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INDEX(products!$A$1:$G$49,MATCH($D890,products!$A$1:$A$49,0),MATCH(orders!I$1,products!$A$1:$G$1,0))</f>
        <v>Ara</v>
      </c>
      <c r="J890" t="str">
        <f>INDEX(products!$A$1:$G$49,MATCH($D890,products!$A$1:$A$49,0),MATCH(orders!J$1,products!$A$1:$G$1,0))</f>
        <v>L</v>
      </c>
      <c r="K890" s="6">
        <f>INDEX(products!$A$1:$G$49,MATCH($D890,products!$A$1:$A$49,0),MATCH(orders!K$1,products!$A$1:$G$1,0))</f>
        <v>0.2</v>
      </c>
      <c r="L890" s="7">
        <f>INDEX(products!$A$1:$G$49,MATCH($D890,products!$A$1:$A$49,0),MATCH(orders!L$1,products!$A$1:$G$1,0))</f>
        <v>3.8849999999999998</v>
      </c>
      <c r="M890" s="7">
        <f t="shared" si="39"/>
        <v>7.77</v>
      </c>
      <c r="N890" t="str">
        <f t="shared" si="40"/>
        <v>Arabica</v>
      </c>
      <c r="O890" t="str">
        <f t="shared" si="41"/>
        <v>Light</v>
      </c>
      <c r="P890" t="str">
        <f>_xlfn.XLOOKUP(Orders[[#This Row],[Customer ID]],customers!$A$1:$A$1001,customers!$I$1:$I$1001,,0)</f>
        <v>Yes</v>
      </c>
    </row>
    <row r="891" spans="1:16" x14ac:dyDescent="0.35">
      <c r="A891" s="2" t="s">
        <v>5519</v>
      </c>
      <c r="B891" s="5">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INDEX(products!$A$1:$G$49,MATCH($D891,products!$A$1:$A$49,0),MATCH(orders!I$1,products!$A$1:$G$1,0))</f>
        <v>Rob</v>
      </c>
      <c r="J891" t="str">
        <f>INDEX(products!$A$1:$G$49,MATCH($D891,products!$A$1:$A$49,0),MATCH(orders!J$1,products!$A$1:$G$1,0))</f>
        <v>D</v>
      </c>
      <c r="K891" s="6">
        <f>INDEX(products!$A$1:$G$49,MATCH($D891,products!$A$1:$A$49,0),MATCH(orders!K$1,products!$A$1:$G$1,0))</f>
        <v>0.2</v>
      </c>
      <c r="L891" s="7">
        <f>INDEX(products!$A$1:$G$49,MATCH($D891,products!$A$1:$A$49,0),MATCH(orders!L$1,products!$A$1:$G$1,0))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5">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INDEX(products!$A$1:$G$49,MATCH($D892,products!$A$1:$A$49,0),MATCH(orders!I$1,products!$A$1:$G$1,0))</f>
        <v>Rob</v>
      </c>
      <c r="J892" t="str">
        <f>INDEX(products!$A$1:$G$49,MATCH($D892,products!$A$1:$A$49,0),MATCH(orders!J$1,products!$A$1:$G$1,0))</f>
        <v>D</v>
      </c>
      <c r="K892" s="6">
        <f>INDEX(products!$A$1:$G$49,MATCH($D892,products!$A$1:$A$49,0),MATCH(orders!K$1,products!$A$1:$G$1,0))</f>
        <v>2.5</v>
      </c>
      <c r="L892" s="7">
        <f>INDEX(products!$A$1:$G$49,MATCH($D892,products!$A$1:$A$49,0),MATCH(orders!L$1,products!$A$1:$G$1,0))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5">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INDEX(products!$A$1:$G$49,MATCH($D893,products!$A$1:$A$49,0),MATCH(orders!I$1,products!$A$1:$G$1,0))</f>
        <v>Ara</v>
      </c>
      <c r="J893" t="str">
        <f>INDEX(products!$A$1:$G$49,MATCH($D893,products!$A$1:$A$49,0),MATCH(orders!J$1,products!$A$1:$G$1,0))</f>
        <v>D</v>
      </c>
      <c r="K893" s="6">
        <f>INDEX(products!$A$1:$G$49,MATCH($D893,products!$A$1:$A$49,0),MATCH(orders!K$1,products!$A$1:$G$1,0))</f>
        <v>2.5</v>
      </c>
      <c r="L893" s="7">
        <f>INDEX(products!$A$1:$G$49,MATCH($D893,products!$A$1:$A$49,0),MATCH(orders!L$1,products!$A$1:$G$1,0))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5">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INDEX(products!$A$1:$G$49,MATCH($D894,products!$A$1:$A$49,0),MATCH(orders!I$1,products!$A$1:$G$1,0))</f>
        <v>Exc</v>
      </c>
      <c r="J894" t="str">
        <f>INDEX(products!$A$1:$G$49,MATCH($D894,products!$A$1:$A$49,0),MATCH(orders!J$1,products!$A$1:$G$1,0))</f>
        <v>M</v>
      </c>
      <c r="K894" s="6">
        <f>INDEX(products!$A$1:$G$49,MATCH($D894,products!$A$1:$A$49,0),MATCH(orders!K$1,products!$A$1:$G$1,0))</f>
        <v>0.2</v>
      </c>
      <c r="L894" s="7">
        <f>INDEX(products!$A$1:$G$49,MATCH($D894,products!$A$1:$A$49,0),MATCH(orders!L$1,products!$A$1:$G$1,0))</f>
        <v>4.125</v>
      </c>
      <c r="M894" s="7">
        <f t="shared" si="39"/>
        <v>20.625</v>
      </c>
      <c r="N894" t="str">
        <f t="shared" si="40"/>
        <v>Excelsa</v>
      </c>
      <c r="O894" t="str">
        <f t="shared" si="41"/>
        <v>Medium</v>
      </c>
      <c r="P894" t="str">
        <f>_xlfn.XLOOKUP(Orders[[#This Row],[Customer ID]],customers!$A$1:$A$1001,customers!$I$1:$I$1001,,0)</f>
        <v>No</v>
      </c>
    </row>
    <row r="895" spans="1:16" x14ac:dyDescent="0.35">
      <c r="A895" s="2" t="s">
        <v>5543</v>
      </c>
      <c r="B895" s="5">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INDEX(products!$A$1:$G$49,MATCH($D895,products!$A$1:$A$49,0),MATCH(orders!I$1,products!$A$1:$G$1,0))</f>
        <v>Lib</v>
      </c>
      <c r="J895" t="str">
        <f>INDEX(products!$A$1:$G$49,MATCH($D895,products!$A$1:$A$49,0),MATCH(orders!J$1,products!$A$1:$G$1,0))</f>
        <v>L</v>
      </c>
      <c r="K895" s="6">
        <f>INDEX(products!$A$1:$G$49,MATCH($D895,products!$A$1:$A$49,0),MATCH(orders!K$1,products!$A$1:$G$1,0))</f>
        <v>0.5</v>
      </c>
      <c r="L895" s="7">
        <f>INDEX(products!$A$1:$G$49,MATCH($D895,products!$A$1:$A$49,0),MATCH(orders!L$1,products!$A$1:$G$1,0))</f>
        <v>9.51</v>
      </c>
      <c r="M895" s="7">
        <f t="shared" si="39"/>
        <v>57.06</v>
      </c>
      <c r="N895" t="str">
        <f t="shared" si="40"/>
        <v>Liberica</v>
      </c>
      <c r="O895" t="str">
        <f t="shared" si="41"/>
        <v>Light</v>
      </c>
      <c r="P895" t="str">
        <f>_xlfn.XLOOKUP(Orders[[#This Row],[Customer ID]],customers!$A$1:$A$1001,customers!$I$1:$I$1001,,0)</f>
        <v>Yes</v>
      </c>
    </row>
    <row r="896" spans="1:16" x14ac:dyDescent="0.35">
      <c r="A896" s="2" t="s">
        <v>5548</v>
      </c>
      <c r="B896" s="5">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INDEX(products!$A$1:$G$49,MATCH($D896,products!$A$1:$A$49,0),MATCH(orders!I$1,products!$A$1:$G$1,0))</f>
        <v>Rob</v>
      </c>
      <c r="J896" t="str">
        <f>INDEX(products!$A$1:$G$49,MATCH($D896,products!$A$1:$A$49,0),MATCH(orders!J$1,products!$A$1:$G$1,0))</f>
        <v>D</v>
      </c>
      <c r="K896" s="6">
        <f>INDEX(products!$A$1:$G$49,MATCH($D896,products!$A$1:$A$49,0),MATCH(orders!K$1,products!$A$1:$G$1,0))</f>
        <v>2.5</v>
      </c>
      <c r="L896" s="7">
        <f>INDEX(products!$A$1:$G$49,MATCH($D896,products!$A$1:$A$49,0),MATCH(orders!L$1,products!$A$1:$G$1,0))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5">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INDEX(products!$A$1:$G$49,MATCH($D897,products!$A$1:$A$49,0),MATCH(orders!I$1,products!$A$1:$G$1,0))</f>
        <v>Exc</v>
      </c>
      <c r="J897" t="str">
        <f>INDEX(products!$A$1:$G$49,MATCH($D897,products!$A$1:$A$49,0),MATCH(orders!J$1,products!$A$1:$G$1,0))</f>
        <v>M</v>
      </c>
      <c r="K897" s="6">
        <f>INDEX(products!$A$1:$G$49,MATCH($D897,products!$A$1:$A$49,0),MATCH(orders!K$1,products!$A$1:$G$1,0))</f>
        <v>2.5</v>
      </c>
      <c r="L897" s="7">
        <f>INDEX(products!$A$1:$G$49,MATCH($D897,products!$A$1:$A$49,0),MATCH(orders!L$1,products!$A$1:$G$1,0))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5">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INDEX(products!$A$1:$G$49,MATCH($D898,products!$A$1:$A$49,0),MATCH(orders!I$1,products!$A$1:$G$1,0))</f>
        <v>Rob</v>
      </c>
      <c r="J898" t="str">
        <f>INDEX(products!$A$1:$G$49,MATCH($D898,products!$A$1:$A$49,0),MATCH(orders!J$1,products!$A$1:$G$1,0))</f>
        <v>D</v>
      </c>
      <c r="K898" s="6">
        <f>INDEX(products!$A$1:$G$49,MATCH($D898,products!$A$1:$A$49,0),MATCH(orders!K$1,products!$A$1:$G$1,0))</f>
        <v>0.5</v>
      </c>
      <c r="L898" s="7">
        <f>INDEX(products!$A$1:$G$49,MATCH($D898,products!$A$1:$A$49,0),MATCH(orders!L$1,products!$A$1:$G$1,0))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35">
      <c r="A899" s="2" t="s">
        <v>5564</v>
      </c>
      <c r="B899" s="5">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INDEX(products!$A$1:$G$49,MATCH($D899,products!$A$1:$A$49,0),MATCH(orders!I$1,products!$A$1:$G$1,0))</f>
        <v>Exc</v>
      </c>
      <c r="J899" t="str">
        <f>INDEX(products!$A$1:$G$49,MATCH($D899,products!$A$1:$A$49,0),MATCH(orders!J$1,products!$A$1:$G$1,0))</f>
        <v>D</v>
      </c>
      <c r="K899" s="6">
        <f>INDEX(products!$A$1:$G$49,MATCH($D899,products!$A$1:$A$49,0),MATCH(orders!K$1,products!$A$1:$G$1,0))</f>
        <v>1</v>
      </c>
      <c r="L899" s="7">
        <f>INDEX(products!$A$1:$G$49,MATCH($D899,products!$A$1:$A$49,0),MATCH(orders!L$1,products!$A$1:$G$1,0))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5">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INDEX(products!$A$1:$G$49,MATCH($D900,products!$A$1:$A$49,0),MATCH(orders!I$1,products!$A$1:$G$1,0))</f>
        <v>Rob</v>
      </c>
      <c r="J900" t="str">
        <f>INDEX(products!$A$1:$G$49,MATCH($D900,products!$A$1:$A$49,0),MATCH(orders!J$1,products!$A$1:$G$1,0))</f>
        <v>L</v>
      </c>
      <c r="K900" s="6">
        <f>INDEX(products!$A$1:$G$49,MATCH($D900,products!$A$1:$A$49,0),MATCH(orders!K$1,products!$A$1:$G$1,0))</f>
        <v>0.5</v>
      </c>
      <c r="L900" s="7">
        <f>INDEX(products!$A$1:$G$49,MATCH($D900,products!$A$1:$A$49,0),MATCH(orders!L$1,products!$A$1:$G$1,0))</f>
        <v>7.169999999999999</v>
      </c>
      <c r="M900" s="7">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5">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INDEX(products!$A$1:$G$49,MATCH($D901,products!$A$1:$A$49,0),MATCH(orders!I$1,products!$A$1:$G$1,0))</f>
        <v>Lib</v>
      </c>
      <c r="J901" t="str">
        <f>INDEX(products!$A$1:$G$49,MATCH($D901,products!$A$1:$A$49,0),MATCH(orders!J$1,products!$A$1:$G$1,0))</f>
        <v>M</v>
      </c>
      <c r="K901" s="6">
        <f>INDEX(products!$A$1:$G$49,MATCH($D901,products!$A$1:$A$49,0),MATCH(orders!K$1,products!$A$1:$G$1,0))</f>
        <v>1</v>
      </c>
      <c r="L901" s="7">
        <f>INDEX(products!$A$1:$G$49,MATCH($D901,products!$A$1:$A$49,0),MATCH(orders!L$1,products!$A$1:$G$1,0))</f>
        <v>14.55</v>
      </c>
      <c r="M901" s="7">
        <f t="shared" si="42"/>
        <v>72.75</v>
      </c>
      <c r="N901" t="str">
        <f t="shared" si="43"/>
        <v>Liberica</v>
      </c>
      <c r="O901" t="str">
        <f t="shared" si="44"/>
        <v>Medium</v>
      </c>
      <c r="P901" t="str">
        <f>_xlfn.XLOOKUP(Orders[[#This Row],[Customer ID]],customers!$A$1:$A$1001,customers!$I$1:$I$1001,,0)</f>
        <v>No</v>
      </c>
    </row>
    <row r="902" spans="1:16" x14ac:dyDescent="0.35">
      <c r="A902" s="2" t="s">
        <v>5580</v>
      </c>
      <c r="B902" s="5">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INDEX(products!$A$1:$G$49,MATCH($D902,products!$A$1:$A$49,0),MATCH(orders!I$1,products!$A$1:$G$1,0))</f>
        <v>Lib</v>
      </c>
      <c r="J902" t="str">
        <f>INDEX(products!$A$1:$G$49,MATCH($D902,products!$A$1:$A$49,0),MATCH(orders!J$1,products!$A$1:$G$1,0))</f>
        <v>L</v>
      </c>
      <c r="K902" s="6">
        <f>INDEX(products!$A$1:$G$49,MATCH($D902,products!$A$1:$A$49,0),MATCH(orders!K$1,products!$A$1:$G$1,0))</f>
        <v>1</v>
      </c>
      <c r="L902" s="7">
        <f>INDEX(products!$A$1:$G$49,MATCH($D902,products!$A$1:$A$49,0),MATCH(orders!L$1,products!$A$1:$G$1,0))</f>
        <v>15.85</v>
      </c>
      <c r="M902" s="7">
        <f t="shared" si="42"/>
        <v>47.55</v>
      </c>
      <c r="N902" t="str">
        <f t="shared" si="43"/>
        <v>Liberica</v>
      </c>
      <c r="O902" t="str">
        <f t="shared" si="44"/>
        <v>Light</v>
      </c>
      <c r="P902" t="str">
        <f>_xlfn.XLOOKUP(Orders[[#This Row],[Customer ID]],customers!$A$1:$A$1001,customers!$I$1:$I$1001,,0)</f>
        <v>No</v>
      </c>
    </row>
    <row r="903" spans="1:16" x14ac:dyDescent="0.35">
      <c r="A903" s="2" t="s">
        <v>5585</v>
      </c>
      <c r="B903" s="5">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INDEX(products!$A$1:$G$49,MATCH($D903,products!$A$1:$A$49,0),MATCH(orders!I$1,products!$A$1:$G$1,0))</f>
        <v>Rob</v>
      </c>
      <c r="J903" t="str">
        <f>INDEX(products!$A$1:$G$49,MATCH($D903,products!$A$1:$A$49,0),MATCH(orders!J$1,products!$A$1:$G$1,0))</f>
        <v>L</v>
      </c>
      <c r="K903" s="6">
        <f>INDEX(products!$A$1:$G$49,MATCH($D903,products!$A$1:$A$49,0),MATCH(orders!K$1,products!$A$1:$G$1,0))</f>
        <v>0.2</v>
      </c>
      <c r="L903" s="7">
        <f>INDEX(products!$A$1:$G$49,MATCH($D903,products!$A$1:$A$49,0),MATCH(orders!L$1,products!$A$1:$G$1,0))</f>
        <v>3.5849999999999995</v>
      </c>
      <c r="M903" s="7">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5">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INDEX(products!$A$1:$G$49,MATCH($D904,products!$A$1:$A$49,0),MATCH(orders!I$1,products!$A$1:$G$1,0))</f>
        <v>Exc</v>
      </c>
      <c r="J904" t="str">
        <f>INDEX(products!$A$1:$G$49,MATCH($D904,products!$A$1:$A$49,0),MATCH(orders!J$1,products!$A$1:$G$1,0))</f>
        <v>M</v>
      </c>
      <c r="K904" s="6">
        <f>INDEX(products!$A$1:$G$49,MATCH($D904,products!$A$1:$A$49,0),MATCH(orders!K$1,products!$A$1:$G$1,0))</f>
        <v>2.5</v>
      </c>
      <c r="L904" s="7">
        <f>INDEX(products!$A$1:$G$49,MATCH($D904,products!$A$1:$A$49,0),MATCH(orders!L$1,products!$A$1:$G$1,0))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5">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INDEX(products!$A$1:$G$49,MATCH($D905,products!$A$1:$A$49,0),MATCH(orders!I$1,products!$A$1:$G$1,0))</f>
        <v>Lib</v>
      </c>
      <c r="J905" t="str">
        <f>INDEX(products!$A$1:$G$49,MATCH($D905,products!$A$1:$A$49,0),MATCH(orders!J$1,products!$A$1:$G$1,0))</f>
        <v>M</v>
      </c>
      <c r="K905" s="6">
        <f>INDEX(products!$A$1:$G$49,MATCH($D905,products!$A$1:$A$49,0),MATCH(orders!K$1,products!$A$1:$G$1,0))</f>
        <v>0.5</v>
      </c>
      <c r="L905" s="7">
        <f>INDEX(products!$A$1:$G$49,MATCH($D905,products!$A$1:$A$49,0),MATCH(orders!L$1,products!$A$1:$G$1,0))</f>
        <v>8.73</v>
      </c>
      <c r="M905" s="7">
        <f t="shared" si="42"/>
        <v>17.46</v>
      </c>
      <c r="N905" t="str">
        <f t="shared" si="43"/>
        <v>Liberica</v>
      </c>
      <c r="O905" t="str">
        <f t="shared" si="44"/>
        <v>Medium</v>
      </c>
      <c r="P905" t="str">
        <f>_xlfn.XLOOKUP(Orders[[#This Row],[Customer ID]],customers!$A$1:$A$1001,customers!$I$1:$I$1001,,0)</f>
        <v>No</v>
      </c>
    </row>
    <row r="906" spans="1:16" x14ac:dyDescent="0.35">
      <c r="A906" s="2" t="s">
        <v>5603</v>
      </c>
      <c r="B906" s="5">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INDEX(products!$A$1:$G$49,MATCH($D906,products!$A$1:$A$49,0),MATCH(orders!I$1,products!$A$1:$G$1,0))</f>
        <v>Ara</v>
      </c>
      <c r="J906" t="str">
        <f>INDEX(products!$A$1:$G$49,MATCH($D906,products!$A$1:$A$49,0),MATCH(orders!J$1,products!$A$1:$G$1,0))</f>
        <v>L</v>
      </c>
      <c r="K906" s="6">
        <f>INDEX(products!$A$1:$G$49,MATCH($D906,products!$A$1:$A$49,0),MATCH(orders!K$1,products!$A$1:$G$1,0))</f>
        <v>2.5</v>
      </c>
      <c r="L906" s="7">
        <f>INDEX(products!$A$1:$G$49,MATCH($D906,products!$A$1:$A$49,0),MATCH(orders!L$1,products!$A$1:$G$1,0))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5">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INDEX(products!$A$1:$G$49,MATCH($D907,products!$A$1:$A$49,0),MATCH(orders!I$1,products!$A$1:$G$1,0))</f>
        <v>Ara</v>
      </c>
      <c r="J907" t="str">
        <f>INDEX(products!$A$1:$G$49,MATCH($D907,products!$A$1:$A$49,0),MATCH(orders!J$1,products!$A$1:$G$1,0))</f>
        <v>M</v>
      </c>
      <c r="K907" s="6">
        <f>INDEX(products!$A$1:$G$49,MATCH($D907,products!$A$1:$A$49,0),MATCH(orders!K$1,products!$A$1:$G$1,0))</f>
        <v>0.5</v>
      </c>
      <c r="L907" s="7">
        <f>INDEX(products!$A$1:$G$49,MATCH($D907,products!$A$1:$A$49,0),MATCH(orders!L$1,products!$A$1:$G$1,0))</f>
        <v>6.75</v>
      </c>
      <c r="M907" s="7">
        <f t="shared" si="42"/>
        <v>40.5</v>
      </c>
      <c r="N907" t="str">
        <f t="shared" si="43"/>
        <v>Arabica</v>
      </c>
      <c r="O907" t="str">
        <f t="shared" si="44"/>
        <v>Medium</v>
      </c>
      <c r="P907" t="str">
        <f>_xlfn.XLOOKUP(Orders[[#This Row],[Customer ID]],customers!$A$1:$A$1001,customers!$I$1:$I$1001,,0)</f>
        <v>Yes</v>
      </c>
    </row>
    <row r="908" spans="1:16" x14ac:dyDescent="0.35">
      <c r="A908" s="2" t="s">
        <v>5614</v>
      </c>
      <c r="B908" s="5">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INDEX(products!$A$1:$G$49,MATCH($D908,products!$A$1:$A$49,0),MATCH(orders!I$1,products!$A$1:$G$1,0))</f>
        <v>Ara</v>
      </c>
      <c r="J908" t="str">
        <f>INDEX(products!$A$1:$G$49,MATCH($D908,products!$A$1:$A$49,0),MATCH(orders!J$1,products!$A$1:$G$1,0))</f>
        <v>M</v>
      </c>
      <c r="K908" s="6">
        <f>INDEX(products!$A$1:$G$49,MATCH($D908,products!$A$1:$A$49,0),MATCH(orders!K$1,products!$A$1:$G$1,0))</f>
        <v>0.5</v>
      </c>
      <c r="L908" s="7">
        <f>INDEX(products!$A$1:$G$49,MATCH($D908,products!$A$1:$A$49,0),MATCH(orders!L$1,products!$A$1:$G$1,0))</f>
        <v>6.75</v>
      </c>
      <c r="M908" s="7">
        <f t="shared" si="42"/>
        <v>27</v>
      </c>
      <c r="N908" t="str">
        <f t="shared" si="43"/>
        <v>Arabica</v>
      </c>
      <c r="O908" t="str">
        <f t="shared" si="44"/>
        <v>Medium</v>
      </c>
      <c r="P908" t="str">
        <f>_xlfn.XLOOKUP(Orders[[#This Row],[Customer ID]],customers!$A$1:$A$1001,customers!$I$1:$I$1001,,0)</f>
        <v>Yes</v>
      </c>
    </row>
    <row r="909" spans="1:16" x14ac:dyDescent="0.35">
      <c r="A909" s="2" t="s">
        <v>5620</v>
      </c>
      <c r="B909" s="5">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INDEX(products!$A$1:$G$49,MATCH($D909,products!$A$1:$A$49,0),MATCH(orders!I$1,products!$A$1:$G$1,0))</f>
        <v>Lib</v>
      </c>
      <c r="J909" t="str">
        <f>INDEX(products!$A$1:$G$49,MATCH($D909,products!$A$1:$A$49,0),MATCH(orders!J$1,products!$A$1:$G$1,0))</f>
        <v>D</v>
      </c>
      <c r="K909" s="6">
        <f>INDEX(products!$A$1:$G$49,MATCH($D909,products!$A$1:$A$49,0),MATCH(orders!K$1,products!$A$1:$G$1,0))</f>
        <v>1</v>
      </c>
      <c r="L909" s="7">
        <f>INDEX(products!$A$1:$G$49,MATCH($D909,products!$A$1:$A$49,0),MATCH(orders!L$1,products!$A$1:$G$1,0))</f>
        <v>12.95</v>
      </c>
      <c r="M909" s="7">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5">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INDEX(products!$A$1:$G$49,MATCH($D910,products!$A$1:$A$49,0),MATCH(orders!I$1,products!$A$1:$G$1,0))</f>
        <v>Rob</v>
      </c>
      <c r="J910" t="str">
        <f>INDEX(products!$A$1:$G$49,MATCH($D910,products!$A$1:$A$49,0),MATCH(orders!J$1,products!$A$1:$G$1,0))</f>
        <v>L</v>
      </c>
      <c r="K910" s="6">
        <f>INDEX(products!$A$1:$G$49,MATCH($D910,products!$A$1:$A$49,0),MATCH(orders!K$1,products!$A$1:$G$1,0))</f>
        <v>1</v>
      </c>
      <c r="L910" s="7">
        <f>INDEX(products!$A$1:$G$49,MATCH($D910,products!$A$1:$A$49,0),MATCH(orders!L$1,products!$A$1:$G$1,0))</f>
        <v>11.95</v>
      </c>
      <c r="M910" s="7">
        <f t="shared" si="42"/>
        <v>59.75</v>
      </c>
      <c r="N910" t="str">
        <f t="shared" si="43"/>
        <v>Robusta</v>
      </c>
      <c r="O910" t="str">
        <f t="shared" si="44"/>
        <v>Light</v>
      </c>
      <c r="P910" t="str">
        <f>_xlfn.XLOOKUP(Orders[[#This Row],[Customer ID]],customers!$A$1:$A$1001,customers!$I$1:$I$1001,,0)</f>
        <v>No</v>
      </c>
    </row>
    <row r="911" spans="1:16" x14ac:dyDescent="0.35">
      <c r="A911" s="2" t="s">
        <v>5632</v>
      </c>
      <c r="B911" s="5">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INDEX(products!$A$1:$G$49,MATCH($D911,products!$A$1:$A$49,0),MATCH(orders!I$1,products!$A$1:$G$1,0))</f>
        <v>Rob</v>
      </c>
      <c r="J911" t="str">
        <f>INDEX(products!$A$1:$G$49,MATCH($D911,products!$A$1:$A$49,0),MATCH(orders!J$1,products!$A$1:$G$1,0))</f>
        <v>L</v>
      </c>
      <c r="K911" s="6">
        <f>INDEX(products!$A$1:$G$49,MATCH($D911,products!$A$1:$A$49,0),MATCH(orders!K$1,products!$A$1:$G$1,0))</f>
        <v>0.2</v>
      </c>
      <c r="L911" s="7">
        <f>INDEX(products!$A$1:$G$49,MATCH($D911,products!$A$1:$A$49,0),MATCH(orders!L$1,products!$A$1:$G$1,0))</f>
        <v>3.5849999999999995</v>
      </c>
      <c r="M911" s="7">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5">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INDEX(products!$A$1:$G$49,MATCH($D912,products!$A$1:$A$49,0),MATCH(orders!I$1,products!$A$1:$G$1,0))</f>
        <v>Ara</v>
      </c>
      <c r="J912" t="str">
        <f>INDEX(products!$A$1:$G$49,MATCH($D912,products!$A$1:$A$49,0),MATCH(orders!J$1,products!$A$1:$G$1,0))</f>
        <v>D</v>
      </c>
      <c r="K912" s="6">
        <f>INDEX(products!$A$1:$G$49,MATCH($D912,products!$A$1:$A$49,0),MATCH(orders!K$1,products!$A$1:$G$1,0))</f>
        <v>2.5</v>
      </c>
      <c r="L912" s="7">
        <f>INDEX(products!$A$1:$G$49,MATCH($D912,products!$A$1:$A$49,0),MATCH(orders!L$1,products!$A$1:$G$1,0))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5">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INDEX(products!$A$1:$G$49,MATCH($D913,products!$A$1:$A$49,0),MATCH(orders!I$1,products!$A$1:$G$1,0))</f>
        <v>Ara</v>
      </c>
      <c r="J913" t="str">
        <f>INDEX(products!$A$1:$G$49,MATCH($D913,products!$A$1:$A$49,0),MATCH(orders!J$1,products!$A$1:$G$1,0))</f>
        <v>M</v>
      </c>
      <c r="K913" s="6">
        <f>INDEX(products!$A$1:$G$49,MATCH($D913,products!$A$1:$A$49,0),MATCH(orders!K$1,products!$A$1:$G$1,0))</f>
        <v>1</v>
      </c>
      <c r="L913" s="7">
        <f>INDEX(products!$A$1:$G$49,MATCH($D913,products!$A$1:$A$49,0),MATCH(orders!L$1,products!$A$1:$G$1,0))</f>
        <v>11.25</v>
      </c>
      <c r="M913" s="7">
        <f t="shared" si="42"/>
        <v>45</v>
      </c>
      <c r="N913" t="str">
        <f t="shared" si="43"/>
        <v>Arabica</v>
      </c>
      <c r="O913" t="str">
        <f t="shared" si="44"/>
        <v>Medium</v>
      </c>
      <c r="P913" t="str">
        <f>_xlfn.XLOOKUP(Orders[[#This Row],[Customer ID]],customers!$A$1:$A$1001,customers!$I$1:$I$1001,,0)</f>
        <v>Yes</v>
      </c>
    </row>
    <row r="914" spans="1:16" x14ac:dyDescent="0.35">
      <c r="A914" s="2" t="s">
        <v>5649</v>
      </c>
      <c r="B914" s="5">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INDEX(products!$A$1:$G$49,MATCH($D914,products!$A$1:$A$49,0),MATCH(orders!I$1,products!$A$1:$G$1,0))</f>
        <v>Rob</v>
      </c>
      <c r="J914" t="str">
        <f>INDEX(products!$A$1:$G$49,MATCH($D914,products!$A$1:$A$49,0),MATCH(orders!J$1,products!$A$1:$G$1,0))</f>
        <v>M</v>
      </c>
      <c r="K914" s="6">
        <f>INDEX(products!$A$1:$G$49,MATCH($D914,products!$A$1:$A$49,0),MATCH(orders!K$1,products!$A$1:$G$1,0))</f>
        <v>2.5</v>
      </c>
      <c r="L914" s="7">
        <f>INDEX(products!$A$1:$G$49,MATCH($D914,products!$A$1:$A$49,0),MATCH(orders!L$1,products!$A$1:$G$1,0))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35">
      <c r="A915" s="2" t="s">
        <v>5654</v>
      </c>
      <c r="B915" s="5">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INDEX(products!$A$1:$G$49,MATCH($D915,products!$A$1:$A$49,0),MATCH(orders!I$1,products!$A$1:$G$1,0))</f>
        <v>Ara</v>
      </c>
      <c r="J915" t="str">
        <f>INDEX(products!$A$1:$G$49,MATCH($D915,products!$A$1:$A$49,0),MATCH(orders!J$1,products!$A$1:$G$1,0))</f>
        <v>M</v>
      </c>
      <c r="K915" s="6">
        <f>INDEX(products!$A$1:$G$49,MATCH($D915,products!$A$1:$A$49,0),MATCH(orders!K$1,products!$A$1:$G$1,0))</f>
        <v>0.5</v>
      </c>
      <c r="L915" s="7">
        <f>INDEX(products!$A$1:$G$49,MATCH($D915,products!$A$1:$A$49,0),MATCH(orders!L$1,products!$A$1:$G$1,0))</f>
        <v>6.75</v>
      </c>
      <c r="M915" s="7">
        <f t="shared" si="42"/>
        <v>6.75</v>
      </c>
      <c r="N915" t="str">
        <f t="shared" si="43"/>
        <v>Arabica</v>
      </c>
      <c r="O915" t="str">
        <f t="shared" si="44"/>
        <v>Medium</v>
      </c>
      <c r="P915" t="str">
        <f>_xlfn.XLOOKUP(Orders[[#This Row],[Customer ID]],customers!$A$1:$A$1001,customers!$I$1:$I$1001,,0)</f>
        <v>No</v>
      </c>
    </row>
    <row r="916" spans="1:16" x14ac:dyDescent="0.35">
      <c r="A916" s="2" t="s">
        <v>5660</v>
      </c>
      <c r="B916" s="5">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INDEX(products!$A$1:$G$49,MATCH($D916,products!$A$1:$A$49,0),MATCH(orders!I$1,products!$A$1:$G$1,0))</f>
        <v>Ara</v>
      </c>
      <c r="J916" t="str">
        <f>INDEX(products!$A$1:$G$49,MATCH($D916,products!$A$1:$A$49,0),MATCH(orders!J$1,products!$A$1:$G$1,0))</f>
        <v>M</v>
      </c>
      <c r="K916" s="6">
        <f>INDEX(products!$A$1:$G$49,MATCH($D916,products!$A$1:$A$49,0),MATCH(orders!K$1,products!$A$1:$G$1,0))</f>
        <v>1</v>
      </c>
      <c r="L916" s="7">
        <f>INDEX(products!$A$1:$G$49,MATCH($D916,products!$A$1:$A$49,0),MATCH(orders!L$1,products!$A$1:$G$1,0))</f>
        <v>11.25</v>
      </c>
      <c r="M916" s="7">
        <f t="shared" si="42"/>
        <v>45</v>
      </c>
      <c r="N916" t="str">
        <f t="shared" si="43"/>
        <v>Arabica</v>
      </c>
      <c r="O916" t="str">
        <f t="shared" si="44"/>
        <v>Medium</v>
      </c>
      <c r="P916" t="str">
        <f>_xlfn.XLOOKUP(Orders[[#This Row],[Customer ID]],customers!$A$1:$A$1001,customers!$I$1:$I$1001,,0)</f>
        <v>No</v>
      </c>
    </row>
    <row r="917" spans="1:16" x14ac:dyDescent="0.35">
      <c r="A917" s="2" t="s">
        <v>5666</v>
      </c>
      <c r="B917" s="5">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INDEX(products!$A$1:$G$49,MATCH($D917,products!$A$1:$A$49,0),MATCH(orders!I$1,products!$A$1:$G$1,0))</f>
        <v>Exc</v>
      </c>
      <c r="J917" t="str">
        <f>INDEX(products!$A$1:$G$49,MATCH($D917,products!$A$1:$A$49,0),MATCH(orders!J$1,products!$A$1:$G$1,0))</f>
        <v>D</v>
      </c>
      <c r="K917" s="6">
        <f>INDEX(products!$A$1:$G$49,MATCH($D917,products!$A$1:$A$49,0),MATCH(orders!K$1,products!$A$1:$G$1,0))</f>
        <v>2.5</v>
      </c>
      <c r="L917" s="7">
        <f>INDEX(products!$A$1:$G$49,MATCH($D917,products!$A$1:$A$49,0),MATCH(orders!L$1,products!$A$1:$G$1,0))</f>
        <v>27.945</v>
      </c>
      <c r="M917" s="7">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5">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INDEX(products!$A$1:$G$49,MATCH($D918,products!$A$1:$A$49,0),MATCH(orders!I$1,products!$A$1:$G$1,0))</f>
        <v>Exc</v>
      </c>
      <c r="J918" t="str">
        <f>INDEX(products!$A$1:$G$49,MATCH($D918,products!$A$1:$A$49,0),MATCH(orders!J$1,products!$A$1:$G$1,0))</f>
        <v>D</v>
      </c>
      <c r="K918" s="6">
        <f>INDEX(products!$A$1:$G$49,MATCH($D918,products!$A$1:$A$49,0),MATCH(orders!K$1,products!$A$1:$G$1,0))</f>
        <v>0.2</v>
      </c>
      <c r="L918" s="7">
        <f>INDEX(products!$A$1:$G$49,MATCH($D918,products!$A$1:$A$49,0),MATCH(orders!L$1,products!$A$1:$G$1,0))</f>
        <v>3.645</v>
      </c>
      <c r="M918" s="7">
        <f t="shared" si="42"/>
        <v>3.645</v>
      </c>
      <c r="N918" t="str">
        <f t="shared" si="43"/>
        <v>Excelsa</v>
      </c>
      <c r="O918" t="str">
        <f t="shared" si="44"/>
        <v>Dark</v>
      </c>
      <c r="P918" t="str">
        <f>_xlfn.XLOOKUP(Orders[[#This Row],[Customer ID]],customers!$A$1:$A$1001,customers!$I$1:$I$1001,,0)</f>
        <v>Yes</v>
      </c>
    </row>
    <row r="919" spans="1:16" x14ac:dyDescent="0.35">
      <c r="A919" s="2" t="s">
        <v>5676</v>
      </c>
      <c r="B919" s="5">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INDEX(products!$A$1:$G$49,MATCH($D919,products!$A$1:$A$49,0),MATCH(orders!I$1,products!$A$1:$G$1,0))</f>
        <v>Ara</v>
      </c>
      <c r="J919" t="str">
        <f>INDEX(products!$A$1:$G$49,MATCH($D919,products!$A$1:$A$49,0),MATCH(orders!J$1,products!$A$1:$G$1,0))</f>
        <v>M</v>
      </c>
      <c r="K919" s="6">
        <f>INDEX(products!$A$1:$G$49,MATCH($D919,products!$A$1:$A$49,0),MATCH(orders!K$1,products!$A$1:$G$1,0))</f>
        <v>0.5</v>
      </c>
      <c r="L919" s="7">
        <f>INDEX(products!$A$1:$G$49,MATCH($D919,products!$A$1:$A$49,0),MATCH(orders!L$1,products!$A$1:$G$1,0))</f>
        <v>6.75</v>
      </c>
      <c r="M919" s="7">
        <f t="shared" si="42"/>
        <v>6.75</v>
      </c>
      <c r="N919" t="str">
        <f t="shared" si="43"/>
        <v>Arabica</v>
      </c>
      <c r="O919" t="str">
        <f t="shared" si="44"/>
        <v>Medium</v>
      </c>
      <c r="P919" t="str">
        <f>_xlfn.XLOOKUP(Orders[[#This Row],[Customer ID]],customers!$A$1:$A$1001,customers!$I$1:$I$1001,,0)</f>
        <v>No</v>
      </c>
    </row>
    <row r="920" spans="1:16" x14ac:dyDescent="0.35">
      <c r="A920" s="2" t="s">
        <v>5676</v>
      </c>
      <c r="B920" s="5">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INDEX(products!$A$1:$G$49,MATCH($D920,products!$A$1:$A$49,0),MATCH(orders!I$1,products!$A$1:$G$1,0))</f>
        <v>Exc</v>
      </c>
      <c r="J920" t="str">
        <f>INDEX(products!$A$1:$G$49,MATCH($D920,products!$A$1:$A$49,0),MATCH(orders!J$1,products!$A$1:$G$1,0))</f>
        <v>D</v>
      </c>
      <c r="K920" s="6">
        <f>INDEX(products!$A$1:$G$49,MATCH($D920,products!$A$1:$A$49,0),MATCH(orders!K$1,products!$A$1:$G$1,0))</f>
        <v>0.5</v>
      </c>
      <c r="L920" s="7">
        <f>INDEX(products!$A$1:$G$49,MATCH($D920,products!$A$1:$A$49,0),MATCH(orders!L$1,products!$A$1:$G$1,0))</f>
        <v>7.29</v>
      </c>
      <c r="M920" s="7">
        <f t="shared" si="42"/>
        <v>21.87</v>
      </c>
      <c r="N920" t="str">
        <f t="shared" si="43"/>
        <v>Excelsa</v>
      </c>
      <c r="O920" t="str">
        <f t="shared" si="44"/>
        <v>Dark</v>
      </c>
      <c r="P920" t="str">
        <f>_xlfn.XLOOKUP(Orders[[#This Row],[Customer ID]],customers!$A$1:$A$1001,customers!$I$1:$I$1001,,0)</f>
        <v>No</v>
      </c>
    </row>
    <row r="921" spans="1:16" x14ac:dyDescent="0.35">
      <c r="A921" s="2" t="s">
        <v>5687</v>
      </c>
      <c r="B921" s="5">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INDEX(products!$A$1:$G$49,MATCH($D921,products!$A$1:$A$49,0),MATCH(orders!I$1,products!$A$1:$G$1,0))</f>
        <v>Rob</v>
      </c>
      <c r="J921" t="str">
        <f>INDEX(products!$A$1:$G$49,MATCH($D921,products!$A$1:$A$49,0),MATCH(orders!J$1,products!$A$1:$G$1,0))</f>
        <v>D</v>
      </c>
      <c r="K921" s="6">
        <f>INDEX(products!$A$1:$G$49,MATCH($D921,products!$A$1:$A$49,0),MATCH(orders!K$1,products!$A$1:$G$1,0))</f>
        <v>0.2</v>
      </c>
      <c r="L921" s="7">
        <f>INDEX(products!$A$1:$G$49,MATCH($D921,products!$A$1:$A$49,0),MATCH(orders!L$1,products!$A$1:$G$1,0))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5">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INDEX(products!$A$1:$G$49,MATCH($D922,products!$A$1:$A$49,0),MATCH(orders!I$1,products!$A$1:$G$1,0))</f>
        <v>Rob</v>
      </c>
      <c r="J922" t="str">
        <f>INDEX(products!$A$1:$G$49,MATCH($D922,products!$A$1:$A$49,0),MATCH(orders!J$1,products!$A$1:$G$1,0))</f>
        <v>D</v>
      </c>
      <c r="K922" s="6">
        <f>INDEX(products!$A$1:$G$49,MATCH($D922,products!$A$1:$A$49,0),MATCH(orders!K$1,products!$A$1:$G$1,0))</f>
        <v>2.5</v>
      </c>
      <c r="L922" s="7">
        <f>INDEX(products!$A$1:$G$49,MATCH($D922,products!$A$1:$A$49,0),MATCH(orders!L$1,products!$A$1:$G$1,0))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5">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INDEX(products!$A$1:$G$49,MATCH($D923,products!$A$1:$A$49,0),MATCH(orders!I$1,products!$A$1:$G$1,0))</f>
        <v>Lib</v>
      </c>
      <c r="J923" t="str">
        <f>INDEX(products!$A$1:$G$49,MATCH($D923,products!$A$1:$A$49,0),MATCH(orders!J$1,products!$A$1:$G$1,0))</f>
        <v>D</v>
      </c>
      <c r="K923" s="6">
        <f>INDEX(products!$A$1:$G$49,MATCH($D923,products!$A$1:$A$49,0),MATCH(orders!K$1,products!$A$1:$G$1,0))</f>
        <v>0.2</v>
      </c>
      <c r="L923" s="7">
        <f>INDEX(products!$A$1:$G$49,MATCH($D923,products!$A$1:$A$49,0),MATCH(orders!L$1,products!$A$1:$G$1,0))</f>
        <v>3.8849999999999998</v>
      </c>
      <c r="M923" s="7">
        <f t="shared" si="42"/>
        <v>7.77</v>
      </c>
      <c r="N923" t="str">
        <f t="shared" si="43"/>
        <v>Liberica</v>
      </c>
      <c r="O923" t="str">
        <f t="shared" si="44"/>
        <v>Dark</v>
      </c>
      <c r="P923" t="str">
        <f>_xlfn.XLOOKUP(Orders[[#This Row],[Customer ID]],customers!$A$1:$A$1001,customers!$I$1:$I$1001,,0)</f>
        <v>No</v>
      </c>
    </row>
    <row r="924" spans="1:16" x14ac:dyDescent="0.35">
      <c r="A924" s="2" t="s">
        <v>5705</v>
      </c>
      <c r="B924" s="5">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INDEX(products!$A$1:$G$49,MATCH($D924,products!$A$1:$A$49,0),MATCH(orders!I$1,products!$A$1:$G$1,0))</f>
        <v>Ara</v>
      </c>
      <c r="J924" t="str">
        <f>INDEX(products!$A$1:$G$49,MATCH($D924,products!$A$1:$A$49,0),MATCH(orders!J$1,products!$A$1:$G$1,0))</f>
        <v>M</v>
      </c>
      <c r="K924" s="6">
        <f>INDEX(products!$A$1:$G$49,MATCH($D924,products!$A$1:$A$49,0),MATCH(orders!K$1,products!$A$1:$G$1,0))</f>
        <v>1</v>
      </c>
      <c r="L924" s="7">
        <f>INDEX(products!$A$1:$G$49,MATCH($D924,products!$A$1:$A$49,0),MATCH(orders!L$1,products!$A$1:$G$1,0))</f>
        <v>11.25</v>
      </c>
      <c r="M924" s="7">
        <f t="shared" si="42"/>
        <v>67.5</v>
      </c>
      <c r="N924" t="str">
        <f t="shared" si="43"/>
        <v>Arabica</v>
      </c>
      <c r="O924" t="str">
        <f t="shared" si="44"/>
        <v>Medium</v>
      </c>
      <c r="P924" t="str">
        <f>_xlfn.XLOOKUP(Orders[[#This Row],[Customer ID]],customers!$A$1:$A$1001,customers!$I$1:$I$1001,,0)</f>
        <v>Yes</v>
      </c>
    </row>
    <row r="925" spans="1:16" x14ac:dyDescent="0.35">
      <c r="A925" s="2" t="s">
        <v>5709</v>
      </c>
      <c r="B925" s="5">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INDEX(products!$A$1:$G$49,MATCH($D925,products!$A$1:$A$49,0),MATCH(orders!I$1,products!$A$1:$G$1,0))</f>
        <v>Exc</v>
      </c>
      <c r="J925" t="str">
        <f>INDEX(products!$A$1:$G$49,MATCH($D925,products!$A$1:$A$49,0),MATCH(orders!J$1,products!$A$1:$G$1,0))</f>
        <v>D</v>
      </c>
      <c r="K925" s="6">
        <f>INDEX(products!$A$1:$G$49,MATCH($D925,products!$A$1:$A$49,0),MATCH(orders!K$1,products!$A$1:$G$1,0))</f>
        <v>2.5</v>
      </c>
      <c r="L925" s="7">
        <f>INDEX(products!$A$1:$G$49,MATCH($D925,products!$A$1:$A$49,0),MATCH(orders!L$1,products!$A$1:$G$1,0))</f>
        <v>27.945</v>
      </c>
      <c r="M925" s="7">
        <f t="shared" si="42"/>
        <v>27.945</v>
      </c>
      <c r="N925" t="str">
        <f t="shared" si="43"/>
        <v>Excelsa</v>
      </c>
      <c r="O925" t="str">
        <f t="shared" si="44"/>
        <v>Dark</v>
      </c>
      <c r="P925" t="str">
        <f>_xlfn.XLOOKUP(Orders[[#This Row],[Customer ID]],customers!$A$1:$A$1001,customers!$I$1:$I$1001,,0)</f>
        <v>No</v>
      </c>
    </row>
    <row r="926" spans="1:16" x14ac:dyDescent="0.35">
      <c r="A926" s="2" t="s">
        <v>5715</v>
      </c>
      <c r="B926" s="5">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INDEX(products!$A$1:$G$49,MATCH($D926,products!$A$1:$A$49,0),MATCH(orders!I$1,products!$A$1:$G$1,0))</f>
        <v>Ara</v>
      </c>
      <c r="J926" t="str">
        <f>INDEX(products!$A$1:$G$49,MATCH($D926,products!$A$1:$A$49,0),MATCH(orders!J$1,products!$A$1:$G$1,0))</f>
        <v>L</v>
      </c>
      <c r="K926" s="6">
        <f>INDEX(products!$A$1:$G$49,MATCH($D926,products!$A$1:$A$49,0),MATCH(orders!K$1,products!$A$1:$G$1,0))</f>
        <v>2.5</v>
      </c>
      <c r="L926" s="7">
        <f>INDEX(products!$A$1:$G$49,MATCH($D926,products!$A$1:$A$49,0),MATCH(orders!L$1,products!$A$1:$G$1,0))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5">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INDEX(products!$A$1:$G$49,MATCH($D927,products!$A$1:$A$49,0),MATCH(orders!I$1,products!$A$1:$G$1,0))</f>
        <v>Ara</v>
      </c>
      <c r="J927" t="str">
        <f>INDEX(products!$A$1:$G$49,MATCH($D927,products!$A$1:$A$49,0),MATCH(orders!J$1,products!$A$1:$G$1,0))</f>
        <v>M</v>
      </c>
      <c r="K927" s="6">
        <f>INDEX(products!$A$1:$G$49,MATCH($D927,products!$A$1:$A$49,0),MATCH(orders!K$1,products!$A$1:$G$1,0))</f>
        <v>0.5</v>
      </c>
      <c r="L927" s="7">
        <f>INDEX(products!$A$1:$G$49,MATCH($D927,products!$A$1:$A$49,0),MATCH(orders!L$1,products!$A$1:$G$1,0))</f>
        <v>6.75</v>
      </c>
      <c r="M927" s="7">
        <f t="shared" si="42"/>
        <v>20.25</v>
      </c>
      <c r="N927" t="str">
        <f t="shared" si="43"/>
        <v>Arabica</v>
      </c>
      <c r="O927" t="str">
        <f t="shared" si="44"/>
        <v>Medium</v>
      </c>
      <c r="P927" t="str">
        <f>_xlfn.XLOOKUP(Orders[[#This Row],[Customer ID]],customers!$A$1:$A$1001,customers!$I$1:$I$1001,,0)</f>
        <v>No</v>
      </c>
    </row>
    <row r="928" spans="1:16" x14ac:dyDescent="0.35">
      <c r="A928" s="2" t="s">
        <v>5725</v>
      </c>
      <c r="B928" s="5">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INDEX(products!$A$1:$G$49,MATCH($D928,products!$A$1:$A$49,0),MATCH(orders!I$1,products!$A$1:$G$1,0))</f>
        <v>Ara</v>
      </c>
      <c r="J928" t="str">
        <f>INDEX(products!$A$1:$G$49,MATCH($D928,products!$A$1:$A$49,0),MATCH(orders!J$1,products!$A$1:$G$1,0))</f>
        <v>M</v>
      </c>
      <c r="K928" s="6">
        <f>INDEX(products!$A$1:$G$49,MATCH($D928,products!$A$1:$A$49,0),MATCH(orders!K$1,products!$A$1:$G$1,0))</f>
        <v>0.5</v>
      </c>
      <c r="L928" s="7">
        <f>INDEX(products!$A$1:$G$49,MATCH($D928,products!$A$1:$A$49,0),MATCH(orders!L$1,products!$A$1:$G$1,0))</f>
        <v>6.75</v>
      </c>
      <c r="M928" s="7">
        <f t="shared" si="42"/>
        <v>33.75</v>
      </c>
      <c r="N928" t="str">
        <f t="shared" si="43"/>
        <v>Arabica</v>
      </c>
      <c r="O928" t="str">
        <f t="shared" si="44"/>
        <v>Medium</v>
      </c>
      <c r="P928" t="str">
        <f>_xlfn.XLOOKUP(Orders[[#This Row],[Customer ID]],customers!$A$1:$A$1001,customers!$I$1:$I$1001,,0)</f>
        <v>Yes</v>
      </c>
    </row>
    <row r="929" spans="1:16" x14ac:dyDescent="0.35">
      <c r="A929" s="2" t="s">
        <v>5731</v>
      </c>
      <c r="B929" s="5">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INDEX(products!$A$1:$G$49,MATCH($D929,products!$A$1:$A$49,0),MATCH(orders!I$1,products!$A$1:$G$1,0))</f>
        <v>Exc</v>
      </c>
      <c r="J929" t="str">
        <f>INDEX(products!$A$1:$G$49,MATCH($D929,products!$A$1:$A$49,0),MATCH(orders!J$1,products!$A$1:$G$1,0))</f>
        <v>D</v>
      </c>
      <c r="K929" s="6">
        <f>INDEX(products!$A$1:$G$49,MATCH($D929,products!$A$1:$A$49,0),MATCH(orders!K$1,products!$A$1:$G$1,0))</f>
        <v>2.5</v>
      </c>
      <c r="L929" s="7">
        <f>INDEX(products!$A$1:$G$49,MATCH($D929,products!$A$1:$A$49,0),MATCH(orders!L$1,products!$A$1:$G$1,0))</f>
        <v>27.945</v>
      </c>
      <c r="M929" s="7">
        <f t="shared" si="42"/>
        <v>111.78</v>
      </c>
      <c r="N929" t="str">
        <f t="shared" si="43"/>
        <v>Excelsa</v>
      </c>
      <c r="O929" t="str">
        <f t="shared" si="44"/>
        <v>Dark</v>
      </c>
      <c r="P929" t="str">
        <f>_xlfn.XLOOKUP(Orders[[#This Row],[Customer ID]],customers!$A$1:$A$1001,customers!$I$1:$I$1001,,0)</f>
        <v>No</v>
      </c>
    </row>
    <row r="930" spans="1:16" x14ac:dyDescent="0.35">
      <c r="A930" s="2" t="s">
        <v>5737</v>
      </c>
      <c r="B930" s="5">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INDEX(products!$A$1:$G$49,MATCH($D930,products!$A$1:$A$49,0),MATCH(orders!I$1,products!$A$1:$G$1,0))</f>
        <v>Exc</v>
      </c>
      <c r="J930" t="str">
        <f>INDEX(products!$A$1:$G$49,MATCH($D930,products!$A$1:$A$49,0),MATCH(orders!J$1,products!$A$1:$G$1,0))</f>
        <v>M</v>
      </c>
      <c r="K930" s="6">
        <f>INDEX(products!$A$1:$G$49,MATCH($D930,products!$A$1:$A$49,0),MATCH(orders!K$1,products!$A$1:$G$1,0))</f>
        <v>2.5</v>
      </c>
      <c r="L930" s="7">
        <f>INDEX(products!$A$1:$G$49,MATCH($D930,products!$A$1:$A$49,0),MATCH(orders!L$1,products!$A$1:$G$1,0))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5">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INDEX(products!$A$1:$G$49,MATCH($D931,products!$A$1:$A$49,0),MATCH(orders!I$1,products!$A$1:$G$1,0))</f>
        <v>Exc</v>
      </c>
      <c r="J931" t="str">
        <f>INDEX(products!$A$1:$G$49,MATCH($D931,products!$A$1:$A$49,0),MATCH(orders!J$1,products!$A$1:$G$1,0))</f>
        <v>L</v>
      </c>
      <c r="K931" s="6">
        <f>INDEX(products!$A$1:$G$49,MATCH($D931,products!$A$1:$A$49,0),MATCH(orders!K$1,products!$A$1:$G$1,0))</f>
        <v>0.2</v>
      </c>
      <c r="L931" s="7">
        <f>INDEX(products!$A$1:$G$49,MATCH($D931,products!$A$1:$A$49,0),MATCH(orders!L$1,products!$A$1:$G$1,0))</f>
        <v>4.4550000000000001</v>
      </c>
      <c r="M931" s="7">
        <f t="shared" si="42"/>
        <v>8.91</v>
      </c>
      <c r="N931" t="str">
        <f t="shared" si="43"/>
        <v>Excelsa</v>
      </c>
      <c r="O931" t="str">
        <f t="shared" si="44"/>
        <v>Light</v>
      </c>
      <c r="P931" t="str">
        <f>_xlfn.XLOOKUP(Orders[[#This Row],[Customer ID]],customers!$A$1:$A$1001,customers!$I$1:$I$1001,,0)</f>
        <v>Yes</v>
      </c>
    </row>
    <row r="932" spans="1:16" x14ac:dyDescent="0.35">
      <c r="A932" s="2" t="s">
        <v>5748</v>
      </c>
      <c r="B932" s="5">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INDEX(products!$A$1:$G$49,MATCH($D932,products!$A$1:$A$49,0),MATCH(orders!I$1,products!$A$1:$G$1,0))</f>
        <v>Exc</v>
      </c>
      <c r="J932" t="str">
        <f>INDEX(products!$A$1:$G$49,MATCH($D932,products!$A$1:$A$49,0),MATCH(orders!J$1,products!$A$1:$G$1,0))</f>
        <v>D</v>
      </c>
      <c r="K932" s="6">
        <f>INDEX(products!$A$1:$G$49,MATCH($D932,products!$A$1:$A$49,0),MATCH(orders!K$1,products!$A$1:$G$1,0))</f>
        <v>1</v>
      </c>
      <c r="L932" s="7">
        <f>INDEX(products!$A$1:$G$49,MATCH($D932,products!$A$1:$A$49,0),MATCH(orders!L$1,products!$A$1:$G$1,0))</f>
        <v>12.15</v>
      </c>
      <c r="M932" s="7">
        <f t="shared" si="42"/>
        <v>12.15</v>
      </c>
      <c r="N932" t="str">
        <f t="shared" si="43"/>
        <v>Excelsa</v>
      </c>
      <c r="O932" t="str">
        <f t="shared" si="44"/>
        <v>Dark</v>
      </c>
      <c r="P932" t="str">
        <f>_xlfn.XLOOKUP(Orders[[#This Row],[Customer ID]],customers!$A$1:$A$1001,customers!$I$1:$I$1001,,0)</f>
        <v>Yes</v>
      </c>
    </row>
    <row r="933" spans="1:16" x14ac:dyDescent="0.35">
      <c r="A933" s="2" t="s">
        <v>5753</v>
      </c>
      <c r="B933" s="5">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INDEX(products!$A$1:$G$49,MATCH($D933,products!$A$1:$A$49,0),MATCH(orders!I$1,products!$A$1:$G$1,0))</f>
        <v>Ara</v>
      </c>
      <c r="J933" t="str">
        <f>INDEX(products!$A$1:$G$49,MATCH($D933,products!$A$1:$A$49,0),MATCH(orders!J$1,products!$A$1:$G$1,0))</f>
        <v>D</v>
      </c>
      <c r="K933" s="6">
        <f>INDEX(products!$A$1:$G$49,MATCH($D933,products!$A$1:$A$49,0),MATCH(orders!K$1,products!$A$1:$G$1,0))</f>
        <v>0.5</v>
      </c>
      <c r="L933" s="7">
        <f>INDEX(products!$A$1:$G$49,MATCH($D933,products!$A$1:$A$49,0),MATCH(orders!L$1,products!$A$1:$G$1,0))</f>
        <v>5.97</v>
      </c>
      <c r="M933" s="7">
        <f t="shared" si="42"/>
        <v>23.88</v>
      </c>
      <c r="N933" t="str">
        <f t="shared" si="43"/>
        <v>Arabica</v>
      </c>
      <c r="O933" t="str">
        <f t="shared" si="44"/>
        <v>Dark</v>
      </c>
      <c r="P933" t="str">
        <f>_xlfn.XLOOKUP(Orders[[#This Row],[Customer ID]],customers!$A$1:$A$1001,customers!$I$1:$I$1001,,0)</f>
        <v>Yes</v>
      </c>
    </row>
    <row r="934" spans="1:16" x14ac:dyDescent="0.35">
      <c r="A934" s="2" t="s">
        <v>5757</v>
      </c>
      <c r="B934" s="5">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INDEX(products!$A$1:$G$49,MATCH($D934,products!$A$1:$A$49,0),MATCH(orders!I$1,products!$A$1:$G$1,0))</f>
        <v>Exc</v>
      </c>
      <c r="J934" t="str">
        <f>INDEX(products!$A$1:$G$49,MATCH($D934,products!$A$1:$A$49,0),MATCH(orders!J$1,products!$A$1:$G$1,0))</f>
        <v>M</v>
      </c>
      <c r="K934" s="6">
        <f>INDEX(products!$A$1:$G$49,MATCH($D934,products!$A$1:$A$49,0),MATCH(orders!K$1,products!$A$1:$G$1,0))</f>
        <v>1</v>
      </c>
      <c r="L934" s="7">
        <f>INDEX(products!$A$1:$G$49,MATCH($D934,products!$A$1:$A$49,0),MATCH(orders!L$1,products!$A$1:$G$1,0))</f>
        <v>13.75</v>
      </c>
      <c r="M934" s="7">
        <f t="shared" si="42"/>
        <v>55</v>
      </c>
      <c r="N934" t="str">
        <f t="shared" si="43"/>
        <v>Excelsa</v>
      </c>
      <c r="O934" t="str">
        <f t="shared" si="44"/>
        <v>Medium</v>
      </c>
      <c r="P934" t="str">
        <f>_xlfn.XLOOKUP(Orders[[#This Row],[Customer ID]],customers!$A$1:$A$1001,customers!$I$1:$I$1001,,0)</f>
        <v>No</v>
      </c>
    </row>
    <row r="935" spans="1:16" x14ac:dyDescent="0.35">
      <c r="A935" s="2" t="s">
        <v>5763</v>
      </c>
      <c r="B935" s="5">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INDEX(products!$A$1:$G$49,MATCH($D935,products!$A$1:$A$49,0),MATCH(orders!I$1,products!$A$1:$G$1,0))</f>
        <v>Rob</v>
      </c>
      <c r="J935" t="str">
        <f>INDEX(products!$A$1:$G$49,MATCH($D935,products!$A$1:$A$49,0),MATCH(orders!J$1,products!$A$1:$G$1,0))</f>
        <v>D</v>
      </c>
      <c r="K935" s="6">
        <f>INDEX(products!$A$1:$G$49,MATCH($D935,products!$A$1:$A$49,0),MATCH(orders!K$1,products!$A$1:$G$1,0))</f>
        <v>1</v>
      </c>
      <c r="L935" s="7">
        <f>INDEX(products!$A$1:$G$49,MATCH($D935,products!$A$1:$A$49,0),MATCH(orders!L$1,products!$A$1:$G$1,0))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5">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INDEX(products!$A$1:$G$49,MATCH($D936,products!$A$1:$A$49,0),MATCH(orders!I$1,products!$A$1:$G$1,0))</f>
        <v>Rob</v>
      </c>
      <c r="J936" t="str">
        <f>INDEX(products!$A$1:$G$49,MATCH($D936,products!$A$1:$A$49,0),MATCH(orders!J$1,products!$A$1:$G$1,0))</f>
        <v>M</v>
      </c>
      <c r="K936" s="6">
        <f>INDEX(products!$A$1:$G$49,MATCH($D936,products!$A$1:$A$49,0),MATCH(orders!K$1,products!$A$1:$G$1,0))</f>
        <v>2.5</v>
      </c>
      <c r="L936" s="7">
        <f>INDEX(products!$A$1:$G$49,MATCH($D936,products!$A$1:$A$49,0),MATCH(orders!L$1,products!$A$1:$G$1,0))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5">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INDEX(products!$A$1:$G$49,MATCH($D937,products!$A$1:$A$49,0),MATCH(orders!I$1,products!$A$1:$G$1,0))</f>
        <v>Ara</v>
      </c>
      <c r="J937" t="str">
        <f>INDEX(products!$A$1:$G$49,MATCH($D937,products!$A$1:$A$49,0),MATCH(orders!J$1,products!$A$1:$G$1,0))</f>
        <v>M</v>
      </c>
      <c r="K937" s="6">
        <f>INDEX(products!$A$1:$G$49,MATCH($D937,products!$A$1:$A$49,0),MATCH(orders!K$1,products!$A$1:$G$1,0))</f>
        <v>2.5</v>
      </c>
      <c r="L937" s="7">
        <f>INDEX(products!$A$1:$G$49,MATCH($D937,products!$A$1:$A$49,0),MATCH(orders!L$1,products!$A$1:$G$1,0))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5">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INDEX(products!$A$1:$G$49,MATCH($D938,products!$A$1:$A$49,0),MATCH(orders!I$1,products!$A$1:$G$1,0))</f>
        <v>Lib</v>
      </c>
      <c r="J938" t="str">
        <f>INDEX(products!$A$1:$G$49,MATCH($D938,products!$A$1:$A$49,0),MATCH(orders!J$1,products!$A$1:$G$1,0))</f>
        <v>D</v>
      </c>
      <c r="K938" s="6">
        <f>INDEX(products!$A$1:$G$49,MATCH($D938,products!$A$1:$A$49,0),MATCH(orders!K$1,products!$A$1:$G$1,0))</f>
        <v>0.5</v>
      </c>
      <c r="L938" s="7">
        <f>INDEX(products!$A$1:$G$49,MATCH($D938,products!$A$1:$A$49,0),MATCH(orders!L$1,products!$A$1:$G$1,0))</f>
        <v>7.77</v>
      </c>
      <c r="M938" s="7">
        <f t="shared" si="42"/>
        <v>23.31</v>
      </c>
      <c r="N938" t="str">
        <f t="shared" si="43"/>
        <v>Liberica</v>
      </c>
      <c r="O938" t="str">
        <f t="shared" si="44"/>
        <v>Dark</v>
      </c>
      <c r="P938" t="str">
        <f>_xlfn.XLOOKUP(Orders[[#This Row],[Customer ID]],customers!$A$1:$A$1001,customers!$I$1:$I$1001,,0)</f>
        <v>Yes</v>
      </c>
    </row>
    <row r="939" spans="1:16" x14ac:dyDescent="0.35">
      <c r="A939" s="2" t="s">
        <v>5780</v>
      </c>
      <c r="B939" s="5">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INDEX(products!$A$1:$G$49,MATCH($D939,products!$A$1:$A$49,0),MATCH(orders!I$1,products!$A$1:$G$1,0))</f>
        <v>Rob</v>
      </c>
      <c r="J939" t="str">
        <f>INDEX(products!$A$1:$G$49,MATCH($D939,products!$A$1:$A$49,0),MATCH(orders!J$1,products!$A$1:$G$1,0))</f>
        <v>M</v>
      </c>
      <c r="K939" s="6">
        <f>INDEX(products!$A$1:$G$49,MATCH($D939,products!$A$1:$A$49,0),MATCH(orders!K$1,products!$A$1:$G$1,0))</f>
        <v>2.5</v>
      </c>
      <c r="L939" s="7">
        <f>INDEX(products!$A$1:$G$49,MATCH($D939,products!$A$1:$A$49,0),MATCH(orders!L$1,products!$A$1:$G$1,0))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5">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INDEX(products!$A$1:$G$49,MATCH($D940,products!$A$1:$A$49,0),MATCH(orders!I$1,products!$A$1:$G$1,0))</f>
        <v>Exc</v>
      </c>
      <c r="J940" t="str">
        <f>INDEX(products!$A$1:$G$49,MATCH($D940,products!$A$1:$A$49,0),MATCH(orders!J$1,products!$A$1:$G$1,0))</f>
        <v>L</v>
      </c>
      <c r="K940" s="6">
        <f>INDEX(products!$A$1:$G$49,MATCH($D940,products!$A$1:$A$49,0),MATCH(orders!K$1,products!$A$1:$G$1,0))</f>
        <v>1</v>
      </c>
      <c r="L940" s="7">
        <f>INDEX(products!$A$1:$G$49,MATCH($D940,products!$A$1:$A$49,0),MATCH(orders!L$1,products!$A$1:$G$1,0))</f>
        <v>14.85</v>
      </c>
      <c r="M940" s="7">
        <f t="shared" si="42"/>
        <v>74.25</v>
      </c>
      <c r="N940" t="str">
        <f t="shared" si="43"/>
        <v>Excelsa</v>
      </c>
      <c r="O940" t="str">
        <f t="shared" si="44"/>
        <v>Light</v>
      </c>
      <c r="P940" t="str">
        <f>_xlfn.XLOOKUP(Orders[[#This Row],[Customer ID]],customers!$A$1:$A$1001,customers!$I$1:$I$1001,,0)</f>
        <v>Yes</v>
      </c>
    </row>
    <row r="941" spans="1:16" x14ac:dyDescent="0.35">
      <c r="A941" s="2" t="s">
        <v>5797</v>
      </c>
      <c r="B941" s="5">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INDEX(products!$A$1:$G$49,MATCH($D941,products!$A$1:$A$49,0),MATCH(orders!I$1,products!$A$1:$G$1,0))</f>
        <v>Lib</v>
      </c>
      <c r="J941" t="str">
        <f>INDEX(products!$A$1:$G$49,MATCH($D941,products!$A$1:$A$49,0),MATCH(orders!J$1,products!$A$1:$G$1,0))</f>
        <v>L</v>
      </c>
      <c r="K941" s="6">
        <f>INDEX(products!$A$1:$G$49,MATCH($D941,products!$A$1:$A$49,0),MATCH(orders!K$1,products!$A$1:$G$1,0))</f>
        <v>0.2</v>
      </c>
      <c r="L941" s="7">
        <f>INDEX(products!$A$1:$G$49,MATCH($D941,products!$A$1:$A$49,0),MATCH(orders!L$1,products!$A$1:$G$1,0))</f>
        <v>4.7549999999999999</v>
      </c>
      <c r="M941" s="7">
        <f t="shared" si="42"/>
        <v>28.53</v>
      </c>
      <c r="N941" t="str">
        <f t="shared" si="43"/>
        <v>Liberica</v>
      </c>
      <c r="O941" t="str">
        <f t="shared" si="44"/>
        <v>Light</v>
      </c>
      <c r="P941" t="str">
        <f>_xlfn.XLOOKUP(Orders[[#This Row],[Customer ID]],customers!$A$1:$A$1001,customers!$I$1:$I$1001,,0)</f>
        <v>No</v>
      </c>
    </row>
    <row r="942" spans="1:16" x14ac:dyDescent="0.35">
      <c r="A942" s="2" t="s">
        <v>5803</v>
      </c>
      <c r="B942" s="5">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INDEX(products!$A$1:$G$49,MATCH($D942,products!$A$1:$A$49,0),MATCH(orders!I$1,products!$A$1:$G$1,0))</f>
        <v>Rob</v>
      </c>
      <c r="J942" t="str">
        <f>INDEX(products!$A$1:$G$49,MATCH($D942,products!$A$1:$A$49,0),MATCH(orders!J$1,products!$A$1:$G$1,0))</f>
        <v>L</v>
      </c>
      <c r="K942" s="6">
        <f>INDEX(products!$A$1:$G$49,MATCH($D942,products!$A$1:$A$49,0),MATCH(orders!K$1,products!$A$1:$G$1,0))</f>
        <v>0.5</v>
      </c>
      <c r="L942" s="7">
        <f>INDEX(products!$A$1:$G$49,MATCH($D942,products!$A$1:$A$49,0),MATCH(orders!L$1,products!$A$1:$G$1,0))</f>
        <v>7.169999999999999</v>
      </c>
      <c r="M942" s="7">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5">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INDEX(products!$A$1:$G$49,MATCH($D943,products!$A$1:$A$49,0),MATCH(orders!I$1,products!$A$1:$G$1,0))</f>
        <v>Ara</v>
      </c>
      <c r="J943" t="str">
        <f>INDEX(products!$A$1:$G$49,MATCH($D943,products!$A$1:$A$49,0),MATCH(orders!J$1,products!$A$1:$G$1,0))</f>
        <v>L</v>
      </c>
      <c r="K943" s="6">
        <f>INDEX(products!$A$1:$G$49,MATCH($D943,products!$A$1:$A$49,0),MATCH(orders!K$1,products!$A$1:$G$1,0))</f>
        <v>0.5</v>
      </c>
      <c r="L943" s="7">
        <f>INDEX(products!$A$1:$G$49,MATCH($D943,products!$A$1:$A$49,0),MATCH(orders!L$1,products!$A$1:$G$1,0))</f>
        <v>7.77</v>
      </c>
      <c r="M943" s="7">
        <f t="shared" si="42"/>
        <v>15.54</v>
      </c>
      <c r="N943" t="str">
        <f t="shared" si="43"/>
        <v>Arabica</v>
      </c>
      <c r="O943" t="str">
        <f t="shared" si="44"/>
        <v>Light</v>
      </c>
      <c r="P943" t="str">
        <f>_xlfn.XLOOKUP(Orders[[#This Row],[Customer ID]],customers!$A$1:$A$1001,customers!$I$1:$I$1001,,0)</f>
        <v>Yes</v>
      </c>
    </row>
    <row r="944" spans="1:16" x14ac:dyDescent="0.35">
      <c r="A944" s="2" t="s">
        <v>5816</v>
      </c>
      <c r="B944" s="5">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INDEX(products!$A$1:$G$49,MATCH($D944,products!$A$1:$A$49,0),MATCH(orders!I$1,products!$A$1:$G$1,0))</f>
        <v>Rob</v>
      </c>
      <c r="J944" t="str">
        <f>INDEX(products!$A$1:$G$49,MATCH($D944,products!$A$1:$A$49,0),MATCH(orders!J$1,products!$A$1:$G$1,0))</f>
        <v>L</v>
      </c>
      <c r="K944" s="6">
        <f>INDEX(products!$A$1:$G$49,MATCH($D944,products!$A$1:$A$49,0),MATCH(orders!K$1,products!$A$1:$G$1,0))</f>
        <v>1</v>
      </c>
      <c r="L944" s="7">
        <f>INDEX(products!$A$1:$G$49,MATCH($D944,products!$A$1:$A$49,0),MATCH(orders!L$1,products!$A$1:$G$1,0))</f>
        <v>11.95</v>
      </c>
      <c r="M944" s="7">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5">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INDEX(products!$A$1:$G$49,MATCH($D945,products!$A$1:$A$49,0),MATCH(orders!I$1,products!$A$1:$G$1,0))</f>
        <v>Ara</v>
      </c>
      <c r="J945" t="str">
        <f>INDEX(products!$A$1:$G$49,MATCH($D945,products!$A$1:$A$49,0),MATCH(orders!J$1,products!$A$1:$G$1,0))</f>
        <v>L</v>
      </c>
      <c r="K945" s="6">
        <f>INDEX(products!$A$1:$G$49,MATCH($D945,products!$A$1:$A$49,0),MATCH(orders!K$1,products!$A$1:$G$1,0))</f>
        <v>0.5</v>
      </c>
      <c r="L945" s="7">
        <f>INDEX(products!$A$1:$G$49,MATCH($D945,products!$A$1:$A$49,0),MATCH(orders!L$1,products!$A$1:$G$1,0))</f>
        <v>7.77</v>
      </c>
      <c r="M945" s="7">
        <f t="shared" si="42"/>
        <v>46.62</v>
      </c>
      <c r="N945" t="str">
        <f t="shared" si="43"/>
        <v>Arabica</v>
      </c>
      <c r="O945" t="str">
        <f t="shared" si="44"/>
        <v>Light</v>
      </c>
      <c r="P945" t="str">
        <f>_xlfn.XLOOKUP(Orders[[#This Row],[Customer ID]],customers!$A$1:$A$1001,customers!$I$1:$I$1001,,0)</f>
        <v>No</v>
      </c>
    </row>
    <row r="946" spans="1:16" x14ac:dyDescent="0.35">
      <c r="A946" s="2" t="s">
        <v>5828</v>
      </c>
      <c r="B946" s="5">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INDEX(products!$A$1:$G$49,MATCH($D946,products!$A$1:$A$49,0),MATCH(orders!I$1,products!$A$1:$G$1,0))</f>
        <v>Rob</v>
      </c>
      <c r="J946" t="str">
        <f>INDEX(products!$A$1:$G$49,MATCH($D946,products!$A$1:$A$49,0),MATCH(orders!J$1,products!$A$1:$G$1,0))</f>
        <v>L</v>
      </c>
      <c r="K946" s="6">
        <f>INDEX(products!$A$1:$G$49,MATCH($D946,products!$A$1:$A$49,0),MATCH(orders!K$1,products!$A$1:$G$1,0))</f>
        <v>0.5</v>
      </c>
      <c r="L946" s="7">
        <f>INDEX(products!$A$1:$G$49,MATCH($D946,products!$A$1:$A$49,0),MATCH(orders!L$1,products!$A$1:$G$1,0))</f>
        <v>7.169999999999999</v>
      </c>
      <c r="M946" s="7">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5">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INDEX(products!$A$1:$G$49,MATCH($D947,products!$A$1:$A$49,0),MATCH(orders!I$1,products!$A$1:$G$1,0))</f>
        <v>Lib</v>
      </c>
      <c r="J947" t="str">
        <f>INDEX(products!$A$1:$G$49,MATCH($D947,products!$A$1:$A$49,0),MATCH(orders!J$1,products!$A$1:$G$1,0))</f>
        <v>D</v>
      </c>
      <c r="K947" s="6">
        <f>INDEX(products!$A$1:$G$49,MATCH($D947,products!$A$1:$A$49,0),MATCH(orders!K$1,products!$A$1:$G$1,0))</f>
        <v>2.5</v>
      </c>
      <c r="L947" s="7">
        <f>INDEX(products!$A$1:$G$49,MATCH($D947,products!$A$1:$A$49,0),MATCH(orders!L$1,products!$A$1:$G$1,0))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5">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INDEX(products!$A$1:$G$49,MATCH($D948,products!$A$1:$A$49,0),MATCH(orders!I$1,products!$A$1:$G$1,0))</f>
        <v>Lib</v>
      </c>
      <c r="J948" t="str">
        <f>INDEX(products!$A$1:$G$49,MATCH($D948,products!$A$1:$A$49,0),MATCH(orders!J$1,products!$A$1:$G$1,0))</f>
        <v>D</v>
      </c>
      <c r="K948" s="6">
        <f>INDEX(products!$A$1:$G$49,MATCH($D948,products!$A$1:$A$49,0),MATCH(orders!K$1,products!$A$1:$G$1,0))</f>
        <v>0.5</v>
      </c>
      <c r="L948" s="7">
        <f>INDEX(products!$A$1:$G$49,MATCH($D948,products!$A$1:$A$49,0),MATCH(orders!L$1,products!$A$1:$G$1,0))</f>
        <v>7.77</v>
      </c>
      <c r="M948" s="7">
        <f t="shared" si="42"/>
        <v>23.31</v>
      </c>
      <c r="N948" t="str">
        <f t="shared" si="43"/>
        <v>Liberica</v>
      </c>
      <c r="O948" t="str">
        <f t="shared" si="44"/>
        <v>Dark</v>
      </c>
      <c r="P948" t="str">
        <f>_xlfn.XLOOKUP(Orders[[#This Row],[Customer ID]],customers!$A$1:$A$1001,customers!$I$1:$I$1001,,0)</f>
        <v>No</v>
      </c>
    </row>
    <row r="949" spans="1:16" x14ac:dyDescent="0.35">
      <c r="A949" s="2" t="s">
        <v>5844</v>
      </c>
      <c r="B949" s="5">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INDEX(products!$A$1:$G$49,MATCH($D949,products!$A$1:$A$49,0),MATCH(orders!I$1,products!$A$1:$G$1,0))</f>
        <v>Ara</v>
      </c>
      <c r="J949" t="str">
        <f>INDEX(products!$A$1:$G$49,MATCH($D949,products!$A$1:$A$49,0),MATCH(orders!J$1,products!$A$1:$G$1,0))</f>
        <v>M</v>
      </c>
      <c r="K949" s="6">
        <f>INDEX(products!$A$1:$G$49,MATCH($D949,products!$A$1:$A$49,0),MATCH(orders!K$1,products!$A$1:$G$1,0))</f>
        <v>1</v>
      </c>
      <c r="L949" s="7">
        <f>INDEX(products!$A$1:$G$49,MATCH($D949,products!$A$1:$A$49,0),MATCH(orders!L$1,products!$A$1:$G$1,0))</f>
        <v>11.25</v>
      </c>
      <c r="M949" s="7">
        <f t="shared" si="42"/>
        <v>11.25</v>
      </c>
      <c r="N949" t="str">
        <f t="shared" si="43"/>
        <v>Arabica</v>
      </c>
      <c r="O949" t="str">
        <f t="shared" si="44"/>
        <v>Medium</v>
      </c>
      <c r="P949" t="str">
        <f>_xlfn.XLOOKUP(Orders[[#This Row],[Customer ID]],customers!$A$1:$A$1001,customers!$I$1:$I$1001,,0)</f>
        <v>No</v>
      </c>
    </row>
    <row r="950" spans="1:16" x14ac:dyDescent="0.35">
      <c r="A950" s="2" t="s">
        <v>5849</v>
      </c>
      <c r="B950" s="5">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INDEX(products!$A$1:$G$49,MATCH($D950,products!$A$1:$A$49,0),MATCH(orders!I$1,products!$A$1:$G$1,0))</f>
        <v>Exc</v>
      </c>
      <c r="J950" t="str">
        <f>INDEX(products!$A$1:$G$49,MATCH($D950,products!$A$1:$A$49,0),MATCH(orders!J$1,products!$A$1:$G$1,0))</f>
        <v>D</v>
      </c>
      <c r="K950" s="6">
        <f>INDEX(products!$A$1:$G$49,MATCH($D950,products!$A$1:$A$49,0),MATCH(orders!K$1,products!$A$1:$G$1,0))</f>
        <v>2.5</v>
      </c>
      <c r="L950" s="7">
        <f>INDEX(products!$A$1:$G$49,MATCH($D950,products!$A$1:$A$49,0),MATCH(orders!L$1,products!$A$1:$G$1,0))</f>
        <v>27.945</v>
      </c>
      <c r="M950" s="7">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5">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INDEX(products!$A$1:$G$49,MATCH($D951,products!$A$1:$A$49,0),MATCH(orders!I$1,products!$A$1:$G$1,0))</f>
        <v>Rob</v>
      </c>
      <c r="J951" t="str">
        <f>INDEX(products!$A$1:$G$49,MATCH($D951,products!$A$1:$A$49,0),MATCH(orders!J$1,products!$A$1:$G$1,0))</f>
        <v>L</v>
      </c>
      <c r="K951" s="6">
        <f>INDEX(products!$A$1:$G$49,MATCH($D951,products!$A$1:$A$49,0),MATCH(orders!K$1,products!$A$1:$G$1,0))</f>
        <v>2.5</v>
      </c>
      <c r="L951" s="7">
        <f>INDEX(products!$A$1:$G$49,MATCH($D951,products!$A$1:$A$49,0),MATCH(orders!L$1,products!$A$1:$G$1,0))</f>
        <v>27.484999999999996</v>
      </c>
      <c r="M951" s="7">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5">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INDEX(products!$A$1:$G$49,MATCH($D952,products!$A$1:$A$49,0),MATCH(orders!I$1,products!$A$1:$G$1,0))</f>
        <v>Rob</v>
      </c>
      <c r="J952" t="str">
        <f>INDEX(products!$A$1:$G$49,MATCH($D952,products!$A$1:$A$49,0),MATCH(orders!J$1,products!$A$1:$G$1,0))</f>
        <v>L</v>
      </c>
      <c r="K952" s="6">
        <f>INDEX(products!$A$1:$G$49,MATCH($D952,products!$A$1:$A$49,0),MATCH(orders!K$1,products!$A$1:$G$1,0))</f>
        <v>0.2</v>
      </c>
      <c r="L952" s="7">
        <f>INDEX(products!$A$1:$G$49,MATCH($D952,products!$A$1:$A$49,0),MATCH(orders!L$1,products!$A$1:$G$1,0))</f>
        <v>3.5849999999999995</v>
      </c>
      <c r="M952" s="7">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5">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INDEX(products!$A$1:$G$49,MATCH($D953,products!$A$1:$A$49,0),MATCH(orders!I$1,products!$A$1:$G$1,0))</f>
        <v>Rob</v>
      </c>
      <c r="J953" t="str">
        <f>INDEX(products!$A$1:$G$49,MATCH($D953,products!$A$1:$A$49,0),MATCH(orders!J$1,products!$A$1:$G$1,0))</f>
        <v>L</v>
      </c>
      <c r="K953" s="6">
        <f>INDEX(products!$A$1:$G$49,MATCH($D953,products!$A$1:$A$49,0),MATCH(orders!K$1,products!$A$1:$G$1,0))</f>
        <v>0.2</v>
      </c>
      <c r="L953" s="7">
        <f>INDEX(products!$A$1:$G$49,MATCH($D953,products!$A$1:$A$49,0),MATCH(orders!L$1,products!$A$1:$G$1,0))</f>
        <v>3.5849999999999995</v>
      </c>
      <c r="M953" s="7">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5">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INDEX(products!$A$1:$G$49,MATCH($D954,products!$A$1:$A$49,0),MATCH(orders!I$1,products!$A$1:$G$1,0))</f>
        <v>Ara</v>
      </c>
      <c r="J954" t="str">
        <f>INDEX(products!$A$1:$G$49,MATCH($D954,products!$A$1:$A$49,0),MATCH(orders!J$1,products!$A$1:$G$1,0))</f>
        <v>M</v>
      </c>
      <c r="K954" s="6">
        <f>INDEX(products!$A$1:$G$49,MATCH($D954,products!$A$1:$A$49,0),MATCH(orders!K$1,products!$A$1:$G$1,0))</f>
        <v>1</v>
      </c>
      <c r="L954" s="7">
        <f>INDEX(products!$A$1:$G$49,MATCH($D954,products!$A$1:$A$49,0),MATCH(orders!L$1,products!$A$1:$G$1,0))</f>
        <v>11.25</v>
      </c>
      <c r="M954" s="7">
        <f t="shared" si="42"/>
        <v>22.5</v>
      </c>
      <c r="N954" t="str">
        <f t="shared" si="43"/>
        <v>Arabica</v>
      </c>
      <c r="O954" t="str">
        <f t="shared" si="44"/>
        <v>Medium</v>
      </c>
      <c r="P954" t="str">
        <f>_xlfn.XLOOKUP(Orders[[#This Row],[Customer ID]],customers!$A$1:$A$1001,customers!$I$1:$I$1001,,0)</f>
        <v>Yes</v>
      </c>
    </row>
    <row r="955" spans="1:16" x14ac:dyDescent="0.35">
      <c r="A955" s="2" t="s">
        <v>5878</v>
      </c>
      <c r="B955" s="5">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INDEX(products!$A$1:$G$49,MATCH($D955,products!$A$1:$A$49,0),MATCH(orders!I$1,products!$A$1:$G$1,0))</f>
        <v>Ara</v>
      </c>
      <c r="J955" t="str">
        <f>INDEX(products!$A$1:$G$49,MATCH($D955,products!$A$1:$A$49,0),MATCH(orders!J$1,products!$A$1:$G$1,0))</f>
        <v>L</v>
      </c>
      <c r="K955" s="6">
        <f>INDEX(products!$A$1:$G$49,MATCH($D955,products!$A$1:$A$49,0),MATCH(orders!K$1,products!$A$1:$G$1,0))</f>
        <v>0.2</v>
      </c>
      <c r="L955" s="7">
        <f>INDEX(products!$A$1:$G$49,MATCH($D955,products!$A$1:$A$49,0),MATCH(orders!L$1,products!$A$1:$G$1,0))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5">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INDEX(products!$A$1:$G$49,MATCH($D956,products!$A$1:$A$49,0),MATCH(orders!I$1,products!$A$1:$G$1,0))</f>
        <v>Exc</v>
      </c>
      <c r="J956" t="str">
        <f>INDEX(products!$A$1:$G$49,MATCH($D956,products!$A$1:$A$49,0),MATCH(orders!J$1,products!$A$1:$G$1,0))</f>
        <v>D</v>
      </c>
      <c r="K956" s="6">
        <f>INDEX(products!$A$1:$G$49,MATCH($D956,products!$A$1:$A$49,0),MATCH(orders!K$1,products!$A$1:$G$1,0))</f>
        <v>2.5</v>
      </c>
      <c r="L956" s="7">
        <f>INDEX(products!$A$1:$G$49,MATCH($D956,products!$A$1:$A$49,0),MATCH(orders!L$1,products!$A$1:$G$1,0))</f>
        <v>27.945</v>
      </c>
      <c r="M956" s="7">
        <f t="shared" si="42"/>
        <v>27.945</v>
      </c>
      <c r="N956" t="str">
        <f t="shared" si="43"/>
        <v>Excelsa</v>
      </c>
      <c r="O956" t="str">
        <f t="shared" si="44"/>
        <v>Dark</v>
      </c>
      <c r="P956" t="str">
        <f>_xlfn.XLOOKUP(Orders[[#This Row],[Customer ID]],customers!$A$1:$A$1001,customers!$I$1:$I$1001,,0)</f>
        <v>Yes</v>
      </c>
    </row>
    <row r="957" spans="1:16" x14ac:dyDescent="0.35">
      <c r="A957" s="2" t="s">
        <v>5890</v>
      </c>
      <c r="B957" s="5">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INDEX(products!$A$1:$G$49,MATCH($D957,products!$A$1:$A$49,0),MATCH(orders!I$1,products!$A$1:$G$1,0))</f>
        <v>Exc</v>
      </c>
      <c r="J957" t="str">
        <f>INDEX(products!$A$1:$G$49,MATCH($D957,products!$A$1:$A$49,0),MATCH(orders!J$1,products!$A$1:$G$1,0))</f>
        <v>L</v>
      </c>
      <c r="K957" s="6">
        <f>INDEX(products!$A$1:$G$49,MATCH($D957,products!$A$1:$A$49,0),MATCH(orders!K$1,products!$A$1:$G$1,0))</f>
        <v>2.5</v>
      </c>
      <c r="L957" s="7">
        <f>INDEX(products!$A$1:$G$49,MATCH($D957,products!$A$1:$A$49,0),MATCH(orders!L$1,products!$A$1:$G$1,0))</f>
        <v>34.154999999999994</v>
      </c>
      <c r="M957" s="7">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5">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INDEX(products!$A$1:$G$49,MATCH($D958,products!$A$1:$A$49,0),MATCH(orders!I$1,products!$A$1:$G$1,0))</f>
        <v>Rob</v>
      </c>
      <c r="J958" t="str">
        <f>INDEX(products!$A$1:$G$49,MATCH($D958,products!$A$1:$A$49,0),MATCH(orders!J$1,products!$A$1:$G$1,0))</f>
        <v>L</v>
      </c>
      <c r="K958" s="6">
        <f>INDEX(products!$A$1:$G$49,MATCH($D958,products!$A$1:$A$49,0),MATCH(orders!K$1,products!$A$1:$G$1,0))</f>
        <v>2.5</v>
      </c>
      <c r="L958" s="7">
        <f>INDEX(products!$A$1:$G$49,MATCH($D958,products!$A$1:$A$49,0),MATCH(orders!L$1,products!$A$1:$G$1,0))</f>
        <v>27.484999999999996</v>
      </c>
      <c r="M958" s="7">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5">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INDEX(products!$A$1:$G$49,MATCH($D959,products!$A$1:$A$49,0),MATCH(orders!I$1,products!$A$1:$G$1,0))</f>
        <v>Exc</v>
      </c>
      <c r="J959" t="str">
        <f>INDEX(products!$A$1:$G$49,MATCH($D959,products!$A$1:$A$49,0),MATCH(orders!J$1,products!$A$1:$G$1,0))</f>
        <v>L</v>
      </c>
      <c r="K959" s="6">
        <f>INDEX(products!$A$1:$G$49,MATCH($D959,products!$A$1:$A$49,0),MATCH(orders!K$1,products!$A$1:$G$1,0))</f>
        <v>1</v>
      </c>
      <c r="L959" s="7">
        <f>INDEX(products!$A$1:$G$49,MATCH($D959,products!$A$1:$A$49,0),MATCH(orders!L$1,products!$A$1:$G$1,0))</f>
        <v>14.85</v>
      </c>
      <c r="M959" s="7">
        <f t="shared" si="42"/>
        <v>14.85</v>
      </c>
      <c r="N959" t="str">
        <f t="shared" si="43"/>
        <v>Excelsa</v>
      </c>
      <c r="O959" t="str">
        <f t="shared" si="44"/>
        <v>Light</v>
      </c>
      <c r="P959" t="str">
        <f>_xlfn.XLOOKUP(Orders[[#This Row],[Customer ID]],customers!$A$1:$A$1001,customers!$I$1:$I$1001,,0)</f>
        <v>Yes</v>
      </c>
    </row>
    <row r="960" spans="1:16" x14ac:dyDescent="0.35">
      <c r="A960" s="2" t="s">
        <v>5890</v>
      </c>
      <c r="B960" s="5">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INDEX(products!$A$1:$G$49,MATCH($D960,products!$A$1:$A$49,0),MATCH(orders!I$1,products!$A$1:$G$1,0))</f>
        <v>Ara</v>
      </c>
      <c r="J960" t="str">
        <f>INDEX(products!$A$1:$G$49,MATCH($D960,products!$A$1:$A$49,0),MATCH(orders!J$1,products!$A$1:$G$1,0))</f>
        <v>L</v>
      </c>
      <c r="K960" s="6">
        <f>INDEX(products!$A$1:$G$49,MATCH($D960,products!$A$1:$A$49,0),MATCH(orders!K$1,products!$A$1:$G$1,0))</f>
        <v>0.2</v>
      </c>
      <c r="L960" s="7">
        <f>INDEX(products!$A$1:$G$49,MATCH($D960,products!$A$1:$A$49,0),MATCH(orders!L$1,products!$A$1:$G$1,0))</f>
        <v>3.8849999999999998</v>
      </c>
      <c r="M960" s="7">
        <f t="shared" si="42"/>
        <v>7.77</v>
      </c>
      <c r="N960" t="str">
        <f t="shared" si="43"/>
        <v>Arabica</v>
      </c>
      <c r="O960" t="str">
        <f t="shared" si="44"/>
        <v>Light</v>
      </c>
      <c r="P960" t="str">
        <f>_xlfn.XLOOKUP(Orders[[#This Row],[Customer ID]],customers!$A$1:$A$1001,customers!$I$1:$I$1001,,0)</f>
        <v>Yes</v>
      </c>
    </row>
    <row r="961" spans="1:16" x14ac:dyDescent="0.35">
      <c r="A961" s="2" t="s">
        <v>5910</v>
      </c>
      <c r="B961" s="5">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INDEX(products!$A$1:$G$49,MATCH($D961,products!$A$1:$A$49,0),MATCH(orders!I$1,products!$A$1:$G$1,0))</f>
        <v>Lib</v>
      </c>
      <c r="J961" t="str">
        <f>INDEX(products!$A$1:$G$49,MATCH($D961,products!$A$1:$A$49,0),MATCH(orders!J$1,products!$A$1:$G$1,0))</f>
        <v>L</v>
      </c>
      <c r="K961" s="6">
        <f>INDEX(products!$A$1:$G$49,MATCH($D961,products!$A$1:$A$49,0),MATCH(orders!K$1,products!$A$1:$G$1,0))</f>
        <v>0.2</v>
      </c>
      <c r="L961" s="7">
        <f>INDEX(products!$A$1:$G$49,MATCH($D961,products!$A$1:$A$49,0),MATCH(orders!L$1,products!$A$1:$G$1,0))</f>
        <v>4.7549999999999999</v>
      </c>
      <c r="M961" s="7">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5">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INDEX(products!$A$1:$G$49,MATCH($D962,products!$A$1:$A$49,0),MATCH(orders!I$1,products!$A$1:$G$1,0))</f>
        <v>Lib</v>
      </c>
      <c r="J962" t="str">
        <f>INDEX(products!$A$1:$G$49,MATCH($D962,products!$A$1:$A$49,0),MATCH(orders!J$1,products!$A$1:$G$1,0))</f>
        <v>L</v>
      </c>
      <c r="K962" s="6">
        <f>INDEX(products!$A$1:$G$49,MATCH($D962,products!$A$1:$A$49,0),MATCH(orders!K$1,products!$A$1:$G$1,0))</f>
        <v>1</v>
      </c>
      <c r="L962" s="7">
        <f>INDEX(products!$A$1:$G$49,MATCH($D962,products!$A$1:$A$49,0),MATCH(orders!L$1,products!$A$1:$G$1,0))</f>
        <v>15.85</v>
      </c>
      <c r="M962" s="7">
        <f t="shared" si="42"/>
        <v>79.25</v>
      </c>
      <c r="N962" t="str">
        <f t="shared" si="43"/>
        <v>Liberica</v>
      </c>
      <c r="O962" t="str">
        <f t="shared" si="44"/>
        <v>Light</v>
      </c>
      <c r="P962" t="str">
        <f>_xlfn.XLOOKUP(Orders[[#This Row],[Customer ID]],customers!$A$1:$A$1001,customers!$I$1:$I$1001,,0)</f>
        <v>Yes</v>
      </c>
    </row>
    <row r="963" spans="1:16" x14ac:dyDescent="0.35">
      <c r="A963" s="2" t="s">
        <v>5921</v>
      </c>
      <c r="B963" s="5">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INDEX(products!$A$1:$G$49,MATCH($D963,products!$A$1:$A$49,0),MATCH(orders!I$1,products!$A$1:$G$1,0))</f>
        <v>Ara</v>
      </c>
      <c r="J963" t="str">
        <f>INDEX(products!$A$1:$G$49,MATCH($D963,products!$A$1:$A$49,0),MATCH(orders!J$1,products!$A$1:$G$1,0))</f>
        <v>D</v>
      </c>
      <c r="K963" s="6">
        <f>INDEX(products!$A$1:$G$49,MATCH($D963,products!$A$1:$A$49,0),MATCH(orders!K$1,products!$A$1:$G$1,0))</f>
        <v>2.5</v>
      </c>
      <c r="L963" s="7">
        <f>INDEX(products!$A$1:$G$49,MATCH($D963,products!$A$1:$A$49,0),MATCH(orders!L$1,products!$A$1:$G$1,0))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5">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INDEX(products!$A$1:$G$49,MATCH($D964,products!$A$1:$A$49,0),MATCH(orders!I$1,products!$A$1:$G$1,0))</f>
        <v>Rob</v>
      </c>
      <c r="J964" t="str">
        <f>INDEX(products!$A$1:$G$49,MATCH($D964,products!$A$1:$A$49,0),MATCH(orders!J$1,products!$A$1:$G$1,0))</f>
        <v>D</v>
      </c>
      <c r="K964" s="6">
        <f>INDEX(products!$A$1:$G$49,MATCH($D964,products!$A$1:$A$49,0),MATCH(orders!K$1,products!$A$1:$G$1,0))</f>
        <v>1</v>
      </c>
      <c r="L964" s="7">
        <f>INDEX(products!$A$1:$G$49,MATCH($D964,products!$A$1:$A$49,0),MATCH(orders!L$1,products!$A$1:$G$1,0))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5">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INDEX(products!$A$1:$G$49,MATCH($D965,products!$A$1:$A$49,0),MATCH(orders!I$1,products!$A$1:$G$1,0))</f>
        <v>Rob</v>
      </c>
      <c r="J965" t="str">
        <f>INDEX(products!$A$1:$G$49,MATCH($D965,products!$A$1:$A$49,0),MATCH(orders!J$1,products!$A$1:$G$1,0))</f>
        <v>M</v>
      </c>
      <c r="K965" s="6">
        <f>INDEX(products!$A$1:$G$49,MATCH($D965,products!$A$1:$A$49,0),MATCH(orders!K$1,products!$A$1:$G$1,0))</f>
        <v>0.5</v>
      </c>
      <c r="L965" s="7">
        <f>INDEX(products!$A$1:$G$49,MATCH($D965,products!$A$1:$A$49,0),MATCH(orders!L$1,products!$A$1:$G$1,0))</f>
        <v>5.97</v>
      </c>
      <c r="M965" s="7">
        <f t="shared" si="45"/>
        <v>23.88</v>
      </c>
      <c r="N965" t="str">
        <f t="shared" si="46"/>
        <v>Robusta</v>
      </c>
      <c r="O965" t="str">
        <f t="shared" si="47"/>
        <v>Medium</v>
      </c>
      <c r="P965" t="str">
        <f>_xlfn.XLOOKUP(Orders[[#This Row],[Customer ID]],customers!$A$1:$A$1001,customers!$I$1:$I$1001,,0)</f>
        <v>Yes</v>
      </c>
    </row>
    <row r="966" spans="1:16" x14ac:dyDescent="0.35">
      <c r="A966" s="2" t="s">
        <v>5938</v>
      </c>
      <c r="B966" s="5">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INDEX(products!$A$1:$G$49,MATCH($D966,products!$A$1:$A$49,0),MATCH(orders!I$1,products!$A$1:$G$1,0))</f>
        <v>Exc</v>
      </c>
      <c r="J966" t="str">
        <f>INDEX(products!$A$1:$G$49,MATCH($D966,products!$A$1:$A$49,0),MATCH(orders!J$1,products!$A$1:$G$1,0))</f>
        <v>L</v>
      </c>
      <c r="K966" s="6">
        <f>INDEX(products!$A$1:$G$49,MATCH($D966,products!$A$1:$A$49,0),MATCH(orders!K$1,products!$A$1:$G$1,0))</f>
        <v>0.2</v>
      </c>
      <c r="L966" s="7">
        <f>INDEX(products!$A$1:$G$49,MATCH($D966,products!$A$1:$A$49,0),MATCH(orders!L$1,products!$A$1:$G$1,0))</f>
        <v>4.4550000000000001</v>
      </c>
      <c r="M966" s="7">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5">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INDEX(products!$A$1:$G$49,MATCH($D967,products!$A$1:$A$49,0),MATCH(orders!I$1,products!$A$1:$G$1,0))</f>
        <v>Rob</v>
      </c>
      <c r="J967" t="str">
        <f>INDEX(products!$A$1:$G$49,MATCH($D967,products!$A$1:$A$49,0),MATCH(orders!J$1,products!$A$1:$G$1,0))</f>
        <v>M</v>
      </c>
      <c r="K967" s="6">
        <f>INDEX(products!$A$1:$G$49,MATCH($D967,products!$A$1:$A$49,0),MATCH(orders!K$1,products!$A$1:$G$1,0))</f>
        <v>1</v>
      </c>
      <c r="L967" s="7">
        <f>INDEX(products!$A$1:$G$49,MATCH($D967,products!$A$1:$A$49,0),MATCH(orders!L$1,products!$A$1:$G$1,0))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5">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INDEX(products!$A$1:$G$49,MATCH($D968,products!$A$1:$A$49,0),MATCH(orders!I$1,products!$A$1:$G$1,0))</f>
        <v>Exc</v>
      </c>
      <c r="J968" t="str">
        <f>INDEX(products!$A$1:$G$49,MATCH($D968,products!$A$1:$A$49,0),MATCH(orders!J$1,products!$A$1:$G$1,0))</f>
        <v>L</v>
      </c>
      <c r="K968" s="6">
        <f>INDEX(products!$A$1:$G$49,MATCH($D968,products!$A$1:$A$49,0),MATCH(orders!K$1,products!$A$1:$G$1,0))</f>
        <v>0.5</v>
      </c>
      <c r="L968" s="7">
        <f>INDEX(products!$A$1:$G$49,MATCH($D968,products!$A$1:$A$49,0),MATCH(orders!L$1,products!$A$1:$G$1,0))</f>
        <v>8.91</v>
      </c>
      <c r="M968" s="7">
        <f t="shared" si="45"/>
        <v>53.46</v>
      </c>
      <c r="N968" t="str">
        <f t="shared" si="46"/>
        <v>Excelsa</v>
      </c>
      <c r="O968" t="str">
        <f t="shared" si="47"/>
        <v>Light</v>
      </c>
      <c r="P968" t="str">
        <f>_xlfn.XLOOKUP(Orders[[#This Row],[Customer ID]],customers!$A$1:$A$1001,customers!$I$1:$I$1001,,0)</f>
        <v>Yes</v>
      </c>
    </row>
    <row r="969" spans="1:16" x14ac:dyDescent="0.35">
      <c r="A969" s="2" t="s">
        <v>5955</v>
      </c>
      <c r="B969" s="5">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INDEX(products!$A$1:$G$49,MATCH($D969,products!$A$1:$A$49,0),MATCH(orders!I$1,products!$A$1:$G$1,0))</f>
        <v>Rob</v>
      </c>
      <c r="J969" t="str">
        <f>INDEX(products!$A$1:$G$49,MATCH($D969,products!$A$1:$A$49,0),MATCH(orders!J$1,products!$A$1:$G$1,0))</f>
        <v>D</v>
      </c>
      <c r="K969" s="6">
        <f>INDEX(products!$A$1:$G$49,MATCH($D969,products!$A$1:$A$49,0),MATCH(orders!K$1,products!$A$1:$G$1,0))</f>
        <v>0.2</v>
      </c>
      <c r="L969" s="7">
        <f>INDEX(products!$A$1:$G$49,MATCH($D969,products!$A$1:$A$49,0),MATCH(orders!L$1,products!$A$1:$G$1,0))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5">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INDEX(products!$A$1:$G$49,MATCH($D970,products!$A$1:$A$49,0),MATCH(orders!I$1,products!$A$1:$G$1,0))</f>
        <v>Rob</v>
      </c>
      <c r="J970" t="str">
        <f>INDEX(products!$A$1:$G$49,MATCH($D970,products!$A$1:$A$49,0),MATCH(orders!J$1,products!$A$1:$G$1,0))</f>
        <v>M</v>
      </c>
      <c r="K970" s="6">
        <f>INDEX(products!$A$1:$G$49,MATCH($D970,products!$A$1:$A$49,0),MATCH(orders!K$1,products!$A$1:$G$1,0))</f>
        <v>0.2</v>
      </c>
      <c r="L970" s="7">
        <f>INDEX(products!$A$1:$G$49,MATCH($D970,products!$A$1:$A$49,0),MATCH(orders!L$1,products!$A$1:$G$1,0))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35">
      <c r="A971" s="2" t="s">
        <v>5967</v>
      </c>
      <c r="B971" s="5">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INDEX(products!$A$1:$G$49,MATCH($D971,products!$A$1:$A$49,0),MATCH(orders!I$1,products!$A$1:$G$1,0))</f>
        <v>Lib</v>
      </c>
      <c r="J971" t="str">
        <f>INDEX(products!$A$1:$G$49,MATCH($D971,products!$A$1:$A$49,0),MATCH(orders!J$1,products!$A$1:$G$1,0))</f>
        <v>D</v>
      </c>
      <c r="K971" s="6">
        <f>INDEX(products!$A$1:$G$49,MATCH($D971,products!$A$1:$A$49,0),MATCH(orders!K$1,products!$A$1:$G$1,0))</f>
        <v>1</v>
      </c>
      <c r="L971" s="7">
        <f>INDEX(products!$A$1:$G$49,MATCH($D971,products!$A$1:$A$49,0),MATCH(orders!L$1,products!$A$1:$G$1,0))</f>
        <v>12.95</v>
      </c>
      <c r="M971" s="7">
        <f t="shared" si="45"/>
        <v>12.95</v>
      </c>
      <c r="N971" t="str">
        <f t="shared" si="46"/>
        <v>Liberica</v>
      </c>
      <c r="O971" t="str">
        <f t="shared" si="47"/>
        <v>Dark</v>
      </c>
      <c r="P971" t="str">
        <f>_xlfn.XLOOKUP(Orders[[#This Row],[Customer ID]],customers!$A$1:$A$1001,customers!$I$1:$I$1001,,0)</f>
        <v>Yes</v>
      </c>
    </row>
    <row r="972" spans="1:16" x14ac:dyDescent="0.35">
      <c r="A972" s="2" t="s">
        <v>5973</v>
      </c>
      <c r="B972" s="5">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INDEX(products!$A$1:$G$49,MATCH($D972,products!$A$1:$A$49,0),MATCH(orders!I$1,products!$A$1:$G$1,0))</f>
        <v>Exc</v>
      </c>
      <c r="J972" t="str">
        <f>INDEX(products!$A$1:$G$49,MATCH($D972,products!$A$1:$A$49,0),MATCH(orders!J$1,products!$A$1:$G$1,0))</f>
        <v>M</v>
      </c>
      <c r="K972" s="6">
        <f>INDEX(products!$A$1:$G$49,MATCH($D972,products!$A$1:$A$49,0),MATCH(orders!K$1,products!$A$1:$G$1,0))</f>
        <v>0.5</v>
      </c>
      <c r="L972" s="7">
        <f>INDEX(products!$A$1:$G$49,MATCH($D972,products!$A$1:$A$49,0),MATCH(orders!L$1,products!$A$1:$G$1,0))</f>
        <v>8.25</v>
      </c>
      <c r="M972" s="7">
        <f t="shared" si="45"/>
        <v>8.25</v>
      </c>
      <c r="N972" t="str">
        <f t="shared" si="46"/>
        <v>Excelsa</v>
      </c>
      <c r="O972" t="str">
        <f t="shared" si="47"/>
        <v>Medium</v>
      </c>
      <c r="P972" t="str">
        <f>_xlfn.XLOOKUP(Orders[[#This Row],[Customer ID]],customers!$A$1:$A$1001,customers!$I$1:$I$1001,,0)</f>
        <v>No</v>
      </c>
    </row>
    <row r="973" spans="1:16" x14ac:dyDescent="0.35">
      <c r="A973" s="2" t="s">
        <v>5978</v>
      </c>
      <c r="B973" s="5">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INDEX(products!$A$1:$G$49,MATCH($D973,products!$A$1:$A$49,0),MATCH(orders!I$1,products!$A$1:$G$1,0))</f>
        <v>Ara</v>
      </c>
      <c r="J973" t="str">
        <f>INDEX(products!$A$1:$G$49,MATCH($D973,products!$A$1:$A$49,0),MATCH(orders!J$1,products!$A$1:$G$1,0))</f>
        <v>L</v>
      </c>
      <c r="K973" s="6">
        <f>INDEX(products!$A$1:$G$49,MATCH($D973,products!$A$1:$A$49,0),MATCH(orders!K$1,products!$A$1:$G$1,0))</f>
        <v>2.5</v>
      </c>
      <c r="L973" s="7">
        <f>INDEX(products!$A$1:$G$49,MATCH($D973,products!$A$1:$A$49,0),MATCH(orders!L$1,products!$A$1:$G$1,0))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5">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INDEX(products!$A$1:$G$49,MATCH($D974,products!$A$1:$A$49,0),MATCH(orders!I$1,products!$A$1:$G$1,0))</f>
        <v>Ara</v>
      </c>
      <c r="J974" t="str">
        <f>INDEX(products!$A$1:$G$49,MATCH($D974,products!$A$1:$A$49,0),MATCH(orders!J$1,products!$A$1:$G$1,0))</f>
        <v>L</v>
      </c>
      <c r="K974" s="6">
        <f>INDEX(products!$A$1:$G$49,MATCH($D974,products!$A$1:$A$49,0),MATCH(orders!K$1,products!$A$1:$G$1,0))</f>
        <v>2.5</v>
      </c>
      <c r="L974" s="7">
        <f>INDEX(products!$A$1:$G$49,MATCH($D974,products!$A$1:$A$49,0),MATCH(orders!L$1,products!$A$1:$G$1,0))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5">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INDEX(products!$A$1:$G$49,MATCH($D975,products!$A$1:$A$49,0),MATCH(orders!I$1,products!$A$1:$G$1,0))</f>
        <v>Lib</v>
      </c>
      <c r="J975" t="str">
        <f>INDEX(products!$A$1:$G$49,MATCH($D975,products!$A$1:$A$49,0),MATCH(orders!J$1,products!$A$1:$G$1,0))</f>
        <v>M</v>
      </c>
      <c r="K975" s="6">
        <f>INDEX(products!$A$1:$G$49,MATCH($D975,products!$A$1:$A$49,0),MATCH(orders!K$1,products!$A$1:$G$1,0))</f>
        <v>1</v>
      </c>
      <c r="L975" s="7">
        <f>INDEX(products!$A$1:$G$49,MATCH($D975,products!$A$1:$A$49,0),MATCH(orders!L$1,products!$A$1:$G$1,0))</f>
        <v>14.55</v>
      </c>
      <c r="M975" s="7">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5">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INDEX(products!$A$1:$G$49,MATCH($D976,products!$A$1:$A$49,0),MATCH(orders!I$1,products!$A$1:$G$1,0))</f>
        <v>Rob</v>
      </c>
      <c r="J976" t="str">
        <f>INDEX(products!$A$1:$G$49,MATCH($D976,products!$A$1:$A$49,0),MATCH(orders!J$1,products!$A$1:$G$1,0))</f>
        <v>D</v>
      </c>
      <c r="K976" s="6">
        <f>INDEX(products!$A$1:$G$49,MATCH($D976,products!$A$1:$A$49,0),MATCH(orders!K$1,products!$A$1:$G$1,0))</f>
        <v>0.5</v>
      </c>
      <c r="L976" s="7">
        <f>INDEX(products!$A$1:$G$49,MATCH($D976,products!$A$1:$A$49,0),MATCH(orders!L$1,products!$A$1:$G$1,0))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5">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INDEX(products!$A$1:$G$49,MATCH($D977,products!$A$1:$A$49,0),MATCH(orders!I$1,products!$A$1:$G$1,0))</f>
        <v>Ara</v>
      </c>
      <c r="J977" t="str">
        <f>INDEX(products!$A$1:$G$49,MATCH($D977,products!$A$1:$A$49,0),MATCH(orders!J$1,products!$A$1:$G$1,0))</f>
        <v>D</v>
      </c>
      <c r="K977" s="6">
        <f>INDEX(products!$A$1:$G$49,MATCH($D977,products!$A$1:$A$49,0),MATCH(orders!K$1,products!$A$1:$G$1,0))</f>
        <v>0.2</v>
      </c>
      <c r="L977" s="7">
        <f>INDEX(products!$A$1:$G$49,MATCH($D977,products!$A$1:$A$49,0),MATCH(orders!L$1,products!$A$1:$G$1,0))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5">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INDEX(products!$A$1:$G$49,MATCH($D978,products!$A$1:$A$49,0),MATCH(orders!I$1,products!$A$1:$G$1,0))</f>
        <v>Rob</v>
      </c>
      <c r="J978" t="str">
        <f>INDEX(products!$A$1:$G$49,MATCH($D978,products!$A$1:$A$49,0),MATCH(orders!J$1,products!$A$1:$G$1,0))</f>
        <v>L</v>
      </c>
      <c r="K978" s="6">
        <f>INDEX(products!$A$1:$G$49,MATCH($D978,products!$A$1:$A$49,0),MATCH(orders!K$1,products!$A$1:$G$1,0))</f>
        <v>2.5</v>
      </c>
      <c r="L978" s="7">
        <f>INDEX(products!$A$1:$G$49,MATCH($D978,products!$A$1:$A$49,0),MATCH(orders!L$1,products!$A$1:$G$1,0))</f>
        <v>27.484999999999996</v>
      </c>
      <c r="M978" s="7">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5">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INDEX(products!$A$1:$G$49,MATCH($D979,products!$A$1:$A$49,0),MATCH(orders!I$1,products!$A$1:$G$1,0))</f>
        <v>Rob</v>
      </c>
      <c r="J979" t="str">
        <f>INDEX(products!$A$1:$G$49,MATCH($D979,products!$A$1:$A$49,0),MATCH(orders!J$1,products!$A$1:$G$1,0))</f>
        <v>L</v>
      </c>
      <c r="K979" s="6">
        <f>INDEX(products!$A$1:$G$49,MATCH($D979,products!$A$1:$A$49,0),MATCH(orders!K$1,products!$A$1:$G$1,0))</f>
        <v>1</v>
      </c>
      <c r="L979" s="7">
        <f>INDEX(products!$A$1:$G$49,MATCH($D979,products!$A$1:$A$49,0),MATCH(orders!L$1,products!$A$1:$G$1,0))</f>
        <v>11.95</v>
      </c>
      <c r="M979" s="7">
        <f t="shared" si="45"/>
        <v>59.75</v>
      </c>
      <c r="N979" t="str">
        <f t="shared" si="46"/>
        <v>Robusta</v>
      </c>
      <c r="O979" t="str">
        <f t="shared" si="47"/>
        <v>Light</v>
      </c>
      <c r="P979" t="str">
        <f>_xlfn.XLOOKUP(Orders[[#This Row],[Customer ID]],customers!$A$1:$A$1001,customers!$I$1:$I$1001,,0)</f>
        <v>No</v>
      </c>
    </row>
    <row r="980" spans="1:16" x14ac:dyDescent="0.35">
      <c r="A980" s="2" t="s">
        <v>6019</v>
      </c>
      <c r="B980" s="5">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INDEX(products!$A$1:$G$49,MATCH($D980,products!$A$1:$A$49,0),MATCH(orders!I$1,products!$A$1:$G$1,0))</f>
        <v>Ara</v>
      </c>
      <c r="J980" t="str">
        <f>INDEX(products!$A$1:$G$49,MATCH($D980,products!$A$1:$A$49,0),MATCH(orders!J$1,products!$A$1:$G$1,0))</f>
        <v>L</v>
      </c>
      <c r="K980" s="6">
        <f>INDEX(products!$A$1:$G$49,MATCH($D980,products!$A$1:$A$49,0),MATCH(orders!K$1,products!$A$1:$G$1,0))</f>
        <v>0.5</v>
      </c>
      <c r="L980" s="7">
        <f>INDEX(products!$A$1:$G$49,MATCH($D980,products!$A$1:$A$49,0),MATCH(orders!L$1,products!$A$1:$G$1,0))</f>
        <v>7.77</v>
      </c>
      <c r="M980" s="7">
        <f t="shared" si="45"/>
        <v>23.31</v>
      </c>
      <c r="N980" t="str">
        <f t="shared" si="46"/>
        <v>Arabica</v>
      </c>
      <c r="O980" t="str">
        <f t="shared" si="47"/>
        <v>Light</v>
      </c>
      <c r="P980" t="str">
        <f>_xlfn.XLOOKUP(Orders[[#This Row],[Customer ID]],customers!$A$1:$A$1001,customers!$I$1:$I$1001,,0)</f>
        <v>No</v>
      </c>
    </row>
    <row r="981" spans="1:16" x14ac:dyDescent="0.35">
      <c r="A981" s="2" t="s">
        <v>6025</v>
      </c>
      <c r="B981" s="5">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INDEX(products!$A$1:$G$49,MATCH($D981,products!$A$1:$A$49,0),MATCH(orders!I$1,products!$A$1:$G$1,0))</f>
        <v>Rob</v>
      </c>
      <c r="J981" t="str">
        <f>INDEX(products!$A$1:$G$49,MATCH($D981,products!$A$1:$A$49,0),MATCH(orders!J$1,products!$A$1:$G$1,0))</f>
        <v>D</v>
      </c>
      <c r="K981" s="6">
        <f>INDEX(products!$A$1:$G$49,MATCH($D981,products!$A$1:$A$49,0),MATCH(orders!K$1,products!$A$1:$G$1,0))</f>
        <v>0.5</v>
      </c>
      <c r="L981" s="7">
        <f>INDEX(products!$A$1:$G$49,MATCH($D981,products!$A$1:$A$49,0),MATCH(orders!L$1,products!$A$1:$G$1,0))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5">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INDEX(products!$A$1:$G$49,MATCH($D982,products!$A$1:$A$49,0),MATCH(orders!I$1,products!$A$1:$G$1,0))</f>
        <v>Exc</v>
      </c>
      <c r="J982" t="str">
        <f>INDEX(products!$A$1:$G$49,MATCH($D982,products!$A$1:$A$49,0),MATCH(orders!J$1,products!$A$1:$G$1,0))</f>
        <v>D</v>
      </c>
      <c r="K982" s="6">
        <f>INDEX(products!$A$1:$G$49,MATCH($D982,products!$A$1:$A$49,0),MATCH(orders!K$1,products!$A$1:$G$1,0))</f>
        <v>2.5</v>
      </c>
      <c r="L982" s="7">
        <f>INDEX(products!$A$1:$G$49,MATCH($D982,products!$A$1:$A$49,0),MATCH(orders!L$1,products!$A$1:$G$1,0))</f>
        <v>27.945</v>
      </c>
      <c r="M982" s="7">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5">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INDEX(products!$A$1:$G$49,MATCH($D983,products!$A$1:$A$49,0),MATCH(orders!I$1,products!$A$1:$G$1,0))</f>
        <v>Exc</v>
      </c>
      <c r="J983" t="str">
        <f>INDEX(products!$A$1:$G$49,MATCH($D983,products!$A$1:$A$49,0),MATCH(orders!J$1,products!$A$1:$G$1,0))</f>
        <v>D</v>
      </c>
      <c r="K983" s="6">
        <f>INDEX(products!$A$1:$G$49,MATCH($D983,products!$A$1:$A$49,0),MATCH(orders!K$1,products!$A$1:$G$1,0))</f>
        <v>0.2</v>
      </c>
      <c r="L983" s="7">
        <f>INDEX(products!$A$1:$G$49,MATCH($D983,products!$A$1:$A$49,0),MATCH(orders!L$1,products!$A$1:$G$1,0))</f>
        <v>3.645</v>
      </c>
      <c r="M983" s="7">
        <f t="shared" si="45"/>
        <v>21.87</v>
      </c>
      <c r="N983" t="str">
        <f t="shared" si="46"/>
        <v>Excelsa</v>
      </c>
      <c r="O983" t="str">
        <f t="shared" si="47"/>
        <v>Dark</v>
      </c>
      <c r="P983" t="str">
        <f>_xlfn.XLOOKUP(Orders[[#This Row],[Customer ID]],customers!$A$1:$A$1001,customers!$I$1:$I$1001,,0)</f>
        <v>Yes</v>
      </c>
    </row>
    <row r="984" spans="1:16" x14ac:dyDescent="0.35">
      <c r="A984" s="2" t="s">
        <v>6041</v>
      </c>
      <c r="B984" s="5">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INDEX(products!$A$1:$G$49,MATCH($D984,products!$A$1:$A$49,0),MATCH(orders!I$1,products!$A$1:$G$1,0))</f>
        <v>Rob</v>
      </c>
      <c r="J984" t="str">
        <f>INDEX(products!$A$1:$G$49,MATCH($D984,products!$A$1:$A$49,0),MATCH(orders!J$1,products!$A$1:$G$1,0))</f>
        <v>L</v>
      </c>
      <c r="K984" s="6">
        <f>INDEX(products!$A$1:$G$49,MATCH($D984,products!$A$1:$A$49,0),MATCH(orders!K$1,products!$A$1:$G$1,0))</f>
        <v>1</v>
      </c>
      <c r="L984" s="7">
        <f>INDEX(products!$A$1:$G$49,MATCH($D984,products!$A$1:$A$49,0),MATCH(orders!L$1,products!$A$1:$G$1,0))</f>
        <v>11.95</v>
      </c>
      <c r="M984" s="7">
        <f t="shared" si="45"/>
        <v>23.9</v>
      </c>
      <c r="N984" t="str">
        <f t="shared" si="46"/>
        <v>Robusta</v>
      </c>
      <c r="O984" t="str">
        <f t="shared" si="47"/>
        <v>Light</v>
      </c>
      <c r="P984" t="str">
        <f>_xlfn.XLOOKUP(Orders[[#This Row],[Customer ID]],customers!$A$1:$A$1001,customers!$I$1:$I$1001,,0)</f>
        <v>Yes</v>
      </c>
    </row>
    <row r="985" spans="1:16" x14ac:dyDescent="0.35">
      <c r="A985" s="2" t="s">
        <v>6047</v>
      </c>
      <c r="B985" s="5">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INDEX(products!$A$1:$G$49,MATCH($D985,products!$A$1:$A$49,0),MATCH(orders!I$1,products!$A$1:$G$1,0))</f>
        <v>Ara</v>
      </c>
      <c r="J985" t="str">
        <f>INDEX(products!$A$1:$G$49,MATCH($D985,products!$A$1:$A$49,0),MATCH(orders!J$1,products!$A$1:$G$1,0))</f>
        <v>M</v>
      </c>
      <c r="K985" s="6">
        <f>INDEX(products!$A$1:$G$49,MATCH($D985,products!$A$1:$A$49,0),MATCH(orders!K$1,products!$A$1:$G$1,0))</f>
        <v>0.2</v>
      </c>
      <c r="L985" s="7">
        <f>INDEX(products!$A$1:$G$49,MATCH($D985,products!$A$1:$A$49,0),MATCH(orders!L$1,products!$A$1:$G$1,0))</f>
        <v>3.375</v>
      </c>
      <c r="M985" s="7">
        <f t="shared" si="45"/>
        <v>6.75</v>
      </c>
      <c r="N985" t="str">
        <f t="shared" si="46"/>
        <v>Arabica</v>
      </c>
      <c r="O985" t="str">
        <f t="shared" si="47"/>
        <v>Medium</v>
      </c>
      <c r="P985" t="str">
        <f>_xlfn.XLOOKUP(Orders[[#This Row],[Customer ID]],customers!$A$1:$A$1001,customers!$I$1:$I$1001,,0)</f>
        <v>Yes</v>
      </c>
    </row>
    <row r="986" spans="1:16" x14ac:dyDescent="0.35">
      <c r="A986" s="2" t="s">
        <v>6053</v>
      </c>
      <c r="B986" s="5">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INDEX(products!$A$1:$G$49,MATCH($D986,products!$A$1:$A$49,0),MATCH(orders!I$1,products!$A$1:$G$1,0))</f>
        <v>Exc</v>
      </c>
      <c r="J986" t="str">
        <f>INDEX(products!$A$1:$G$49,MATCH($D986,products!$A$1:$A$49,0),MATCH(orders!J$1,products!$A$1:$G$1,0))</f>
        <v>M</v>
      </c>
      <c r="K986" s="6">
        <f>INDEX(products!$A$1:$G$49,MATCH($D986,products!$A$1:$A$49,0),MATCH(orders!K$1,products!$A$1:$G$1,0))</f>
        <v>2.5</v>
      </c>
      <c r="L986" s="7">
        <f>INDEX(products!$A$1:$G$49,MATCH($D986,products!$A$1:$A$49,0),MATCH(orders!L$1,products!$A$1:$G$1,0))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5">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INDEX(products!$A$1:$G$49,MATCH($D987,products!$A$1:$A$49,0),MATCH(orders!I$1,products!$A$1:$G$1,0))</f>
        <v>Rob</v>
      </c>
      <c r="J987" t="str">
        <f>INDEX(products!$A$1:$G$49,MATCH($D987,products!$A$1:$A$49,0),MATCH(orders!J$1,products!$A$1:$G$1,0))</f>
        <v>L</v>
      </c>
      <c r="K987" s="6">
        <f>INDEX(products!$A$1:$G$49,MATCH($D987,products!$A$1:$A$49,0),MATCH(orders!K$1,products!$A$1:$G$1,0))</f>
        <v>1</v>
      </c>
      <c r="L987" s="7">
        <f>INDEX(products!$A$1:$G$49,MATCH($D987,products!$A$1:$A$49,0),MATCH(orders!L$1,products!$A$1:$G$1,0))</f>
        <v>11.95</v>
      </c>
      <c r="M987" s="7">
        <f t="shared" si="45"/>
        <v>47.8</v>
      </c>
      <c r="N987" t="str">
        <f t="shared" si="46"/>
        <v>Robusta</v>
      </c>
      <c r="O987" t="str">
        <f t="shared" si="47"/>
        <v>Light</v>
      </c>
      <c r="P987" t="str">
        <f>_xlfn.XLOOKUP(Orders[[#This Row],[Customer ID]],customers!$A$1:$A$1001,customers!$I$1:$I$1001,,0)</f>
        <v>No</v>
      </c>
    </row>
    <row r="988" spans="1:16" x14ac:dyDescent="0.35">
      <c r="A988" s="2" t="s">
        <v>6064</v>
      </c>
      <c r="B988" s="5">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INDEX(products!$A$1:$G$49,MATCH($D988,products!$A$1:$A$49,0),MATCH(orders!I$1,products!$A$1:$G$1,0))</f>
        <v>Lib</v>
      </c>
      <c r="J988" t="str">
        <f>INDEX(products!$A$1:$G$49,MATCH($D988,products!$A$1:$A$49,0),MATCH(orders!J$1,products!$A$1:$G$1,0))</f>
        <v>M</v>
      </c>
      <c r="K988" s="6">
        <f>INDEX(products!$A$1:$G$49,MATCH($D988,products!$A$1:$A$49,0),MATCH(orders!K$1,products!$A$1:$G$1,0))</f>
        <v>2.5</v>
      </c>
      <c r="L988" s="7">
        <f>INDEX(products!$A$1:$G$49,MATCH($D988,products!$A$1:$A$49,0),MATCH(orders!L$1,products!$A$1:$G$1,0))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5">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INDEX(products!$A$1:$G$49,MATCH($D989,products!$A$1:$A$49,0),MATCH(orders!I$1,products!$A$1:$G$1,0))</f>
        <v>Ara</v>
      </c>
      <c r="J989" t="str">
        <f>INDEX(products!$A$1:$G$49,MATCH($D989,products!$A$1:$A$49,0),MATCH(orders!J$1,products!$A$1:$G$1,0))</f>
        <v>D</v>
      </c>
      <c r="K989" s="6">
        <f>INDEX(products!$A$1:$G$49,MATCH($D989,products!$A$1:$A$49,0),MATCH(orders!K$1,products!$A$1:$G$1,0))</f>
        <v>0.5</v>
      </c>
      <c r="L989" s="7">
        <f>INDEX(products!$A$1:$G$49,MATCH($D989,products!$A$1:$A$49,0),MATCH(orders!L$1,products!$A$1:$G$1,0))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5">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INDEX(products!$A$1:$G$49,MATCH($D990,products!$A$1:$A$49,0),MATCH(orders!I$1,products!$A$1:$G$1,0))</f>
        <v>Rob</v>
      </c>
      <c r="J990" t="str">
        <f>INDEX(products!$A$1:$G$49,MATCH($D990,products!$A$1:$A$49,0),MATCH(orders!J$1,products!$A$1:$G$1,0))</f>
        <v>M</v>
      </c>
      <c r="K990" s="6">
        <f>INDEX(products!$A$1:$G$49,MATCH($D990,products!$A$1:$A$49,0),MATCH(orders!K$1,products!$A$1:$G$1,0))</f>
        <v>1</v>
      </c>
      <c r="L990" s="7">
        <f>INDEX(products!$A$1:$G$49,MATCH($D990,products!$A$1:$A$49,0),MATCH(orders!L$1,products!$A$1:$G$1,0))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5">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INDEX(products!$A$1:$G$49,MATCH($D991,products!$A$1:$A$49,0),MATCH(orders!I$1,products!$A$1:$G$1,0))</f>
        <v>Ara</v>
      </c>
      <c r="J991" t="str">
        <f>INDEX(products!$A$1:$G$49,MATCH($D991,products!$A$1:$A$49,0),MATCH(orders!J$1,products!$A$1:$G$1,0))</f>
        <v>M</v>
      </c>
      <c r="K991" s="6">
        <f>INDEX(products!$A$1:$G$49,MATCH($D991,products!$A$1:$A$49,0),MATCH(orders!K$1,products!$A$1:$G$1,0))</f>
        <v>2.5</v>
      </c>
      <c r="L991" s="7">
        <f>INDEX(products!$A$1:$G$49,MATCH($D991,products!$A$1:$A$49,0),MATCH(orders!L$1,products!$A$1:$G$1,0))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5">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INDEX(products!$A$1:$G$49,MATCH($D992,products!$A$1:$A$49,0),MATCH(orders!I$1,products!$A$1:$G$1,0))</f>
        <v>Exc</v>
      </c>
      <c r="J992" t="str">
        <f>INDEX(products!$A$1:$G$49,MATCH($D992,products!$A$1:$A$49,0),MATCH(orders!J$1,products!$A$1:$G$1,0))</f>
        <v>D</v>
      </c>
      <c r="K992" s="6">
        <f>INDEX(products!$A$1:$G$49,MATCH($D992,products!$A$1:$A$49,0),MATCH(orders!K$1,products!$A$1:$G$1,0))</f>
        <v>0.2</v>
      </c>
      <c r="L992" s="7">
        <f>INDEX(products!$A$1:$G$49,MATCH($D992,products!$A$1:$A$49,0),MATCH(orders!L$1,products!$A$1:$G$1,0))</f>
        <v>3.645</v>
      </c>
      <c r="M992" s="7">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5">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INDEX(products!$A$1:$G$49,MATCH($D993,products!$A$1:$A$49,0),MATCH(orders!I$1,products!$A$1:$G$1,0))</f>
        <v>Lib</v>
      </c>
      <c r="J993" t="str">
        <f>INDEX(products!$A$1:$G$49,MATCH($D993,products!$A$1:$A$49,0),MATCH(orders!J$1,products!$A$1:$G$1,0))</f>
        <v>D</v>
      </c>
      <c r="K993" s="6">
        <f>INDEX(products!$A$1:$G$49,MATCH($D993,products!$A$1:$A$49,0),MATCH(orders!K$1,products!$A$1:$G$1,0))</f>
        <v>0.5</v>
      </c>
      <c r="L993" s="7">
        <f>INDEX(products!$A$1:$G$49,MATCH($D993,products!$A$1:$A$49,0),MATCH(orders!L$1,products!$A$1:$G$1,0))</f>
        <v>7.77</v>
      </c>
      <c r="M993" s="7">
        <f t="shared" si="45"/>
        <v>15.54</v>
      </c>
      <c r="N993" t="str">
        <f t="shared" si="46"/>
        <v>Liberica</v>
      </c>
      <c r="O993" t="str">
        <f t="shared" si="47"/>
        <v>Dark</v>
      </c>
      <c r="P993" t="str">
        <f>_xlfn.XLOOKUP(Orders[[#This Row],[Customer ID]],customers!$A$1:$A$1001,customers!$I$1:$I$1001,,0)</f>
        <v>No</v>
      </c>
    </row>
    <row r="994" spans="1:16" x14ac:dyDescent="0.35">
      <c r="A994" s="2" t="s">
        <v>6096</v>
      </c>
      <c r="B994" s="5">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INDEX(products!$A$1:$G$49,MATCH($D994,products!$A$1:$A$49,0),MATCH(orders!I$1,products!$A$1:$G$1,0))</f>
        <v>Lib</v>
      </c>
      <c r="J994" t="str">
        <f>INDEX(products!$A$1:$G$49,MATCH($D994,products!$A$1:$A$49,0),MATCH(orders!J$1,products!$A$1:$G$1,0))</f>
        <v>L</v>
      </c>
      <c r="K994" s="6">
        <f>INDEX(products!$A$1:$G$49,MATCH($D994,products!$A$1:$A$49,0),MATCH(orders!K$1,products!$A$1:$G$1,0))</f>
        <v>2.5</v>
      </c>
      <c r="L994" s="7">
        <f>INDEX(products!$A$1:$G$49,MATCH($D994,products!$A$1:$A$49,0),MATCH(orders!L$1,products!$A$1:$G$1,0))</f>
        <v>36.454999999999998</v>
      </c>
      <c r="M994" s="7">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5">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INDEX(products!$A$1:$G$49,MATCH($D995,products!$A$1:$A$49,0),MATCH(orders!I$1,products!$A$1:$G$1,0))</f>
        <v>Ara</v>
      </c>
      <c r="J995" t="str">
        <f>INDEX(products!$A$1:$G$49,MATCH($D995,products!$A$1:$A$49,0),MATCH(orders!J$1,products!$A$1:$G$1,0))</f>
        <v>L</v>
      </c>
      <c r="K995" s="6">
        <f>INDEX(products!$A$1:$G$49,MATCH($D995,products!$A$1:$A$49,0),MATCH(orders!K$1,products!$A$1:$G$1,0))</f>
        <v>1</v>
      </c>
      <c r="L995" s="7">
        <f>INDEX(products!$A$1:$G$49,MATCH($D995,products!$A$1:$A$49,0),MATCH(orders!L$1,products!$A$1:$G$1,0))</f>
        <v>12.95</v>
      </c>
      <c r="M995" s="7">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5">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INDEX(products!$A$1:$G$49,MATCH($D996,products!$A$1:$A$49,0),MATCH(orders!I$1,products!$A$1:$G$1,0))</f>
        <v>Ara</v>
      </c>
      <c r="J996" t="str">
        <f>INDEX(products!$A$1:$G$49,MATCH($D996,products!$A$1:$A$49,0),MATCH(orders!J$1,products!$A$1:$G$1,0))</f>
        <v>D</v>
      </c>
      <c r="K996" s="6">
        <f>INDEX(products!$A$1:$G$49,MATCH($D996,products!$A$1:$A$49,0),MATCH(orders!K$1,products!$A$1:$G$1,0))</f>
        <v>0.2</v>
      </c>
      <c r="L996" s="7">
        <f>INDEX(products!$A$1:$G$49,MATCH($D996,products!$A$1:$A$49,0),MATCH(orders!L$1,products!$A$1:$G$1,0))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5">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INDEX(products!$A$1:$G$49,MATCH($D997,products!$A$1:$A$49,0),MATCH(orders!I$1,products!$A$1:$G$1,0))</f>
        <v>Rob</v>
      </c>
      <c r="J997" t="str">
        <f>INDEX(products!$A$1:$G$49,MATCH($D997,products!$A$1:$A$49,0),MATCH(orders!J$1,products!$A$1:$G$1,0))</f>
        <v>L</v>
      </c>
      <c r="K997" s="6">
        <f>INDEX(products!$A$1:$G$49,MATCH($D997,products!$A$1:$A$49,0),MATCH(orders!K$1,products!$A$1:$G$1,0))</f>
        <v>2.5</v>
      </c>
      <c r="L997" s="7">
        <f>INDEX(products!$A$1:$G$49,MATCH($D997,products!$A$1:$A$49,0),MATCH(orders!L$1,products!$A$1:$G$1,0))</f>
        <v>27.484999999999996</v>
      </c>
      <c r="M997" s="7">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5">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INDEX(products!$A$1:$G$49,MATCH($D998,products!$A$1:$A$49,0),MATCH(orders!I$1,products!$A$1:$G$1,0))</f>
        <v>Rob</v>
      </c>
      <c r="J998" t="str">
        <f>INDEX(products!$A$1:$G$49,MATCH($D998,products!$A$1:$A$49,0),MATCH(orders!J$1,products!$A$1:$G$1,0))</f>
        <v>M</v>
      </c>
      <c r="K998" s="6">
        <f>INDEX(products!$A$1:$G$49,MATCH($D998,products!$A$1:$A$49,0),MATCH(orders!K$1,products!$A$1:$G$1,0))</f>
        <v>0.5</v>
      </c>
      <c r="L998" s="7">
        <f>INDEX(products!$A$1:$G$49,MATCH($D998,products!$A$1:$A$49,0),MATCH(orders!L$1,products!$A$1:$G$1,0))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5">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INDEX(products!$A$1:$G$49,MATCH($D999,products!$A$1:$A$49,0),MATCH(orders!I$1,products!$A$1:$G$1,0))</f>
        <v>Ara</v>
      </c>
      <c r="J999" t="str">
        <f>INDEX(products!$A$1:$G$49,MATCH($D999,products!$A$1:$A$49,0),MATCH(orders!J$1,products!$A$1:$G$1,0))</f>
        <v>M</v>
      </c>
      <c r="K999" s="6">
        <f>INDEX(products!$A$1:$G$49,MATCH($D999,products!$A$1:$A$49,0),MATCH(orders!K$1,products!$A$1:$G$1,0))</f>
        <v>0.5</v>
      </c>
      <c r="L999" s="7">
        <f>INDEX(products!$A$1:$G$49,MATCH($D999,products!$A$1:$A$49,0),MATCH(orders!L$1,products!$A$1:$G$1,0))</f>
        <v>6.75</v>
      </c>
      <c r="M999" s="7">
        <f t="shared" si="45"/>
        <v>27</v>
      </c>
      <c r="N999" t="str">
        <f t="shared" si="46"/>
        <v>Arabica</v>
      </c>
      <c r="O999" t="str">
        <f t="shared" si="47"/>
        <v>Medium</v>
      </c>
      <c r="P999" t="str">
        <f>_xlfn.XLOOKUP(Orders[[#This Row],[Customer ID]],customers!$A$1:$A$1001,customers!$I$1:$I$1001,,0)</f>
        <v>No</v>
      </c>
    </row>
    <row r="1000" spans="1:16" x14ac:dyDescent="0.35">
      <c r="A1000" s="2" t="s">
        <v>6127</v>
      </c>
      <c r="B1000" s="5">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INDEX(products!$A$1:$G$49,MATCH($D1000,products!$A$1:$A$49,0),MATCH(orders!I$1,products!$A$1:$G$1,0))</f>
        <v>Ara</v>
      </c>
      <c r="J1000" t="str">
        <f>INDEX(products!$A$1:$G$49,MATCH($D1000,products!$A$1:$A$49,0),MATCH(orders!J$1,products!$A$1:$G$1,0))</f>
        <v>D</v>
      </c>
      <c r="K1000" s="6">
        <f>INDEX(products!$A$1:$G$49,MATCH($D1000,products!$A$1:$A$49,0),MATCH(orders!K$1,products!$A$1:$G$1,0))</f>
        <v>1</v>
      </c>
      <c r="L1000" s="7">
        <f>INDEX(products!$A$1:$G$49,MATCH($D1000,products!$A$1:$A$49,0),MATCH(orders!L$1,products!$A$1:$G$1,0))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5">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INDEX(products!$A$1:$G$49,MATCH($D1001,products!$A$1:$A$49,0),MATCH(orders!I$1,products!$A$1:$G$1,0))</f>
        <v>Exc</v>
      </c>
      <c r="J1001" t="str">
        <f>INDEX(products!$A$1:$G$49,MATCH($D1001,products!$A$1:$A$49,0),MATCH(orders!J$1,products!$A$1:$G$1,0))</f>
        <v>M</v>
      </c>
      <c r="K1001" s="6">
        <f>INDEX(products!$A$1:$G$49,MATCH($D1001,products!$A$1:$A$49,0),MATCH(orders!K$1,products!$A$1:$G$1,0))</f>
        <v>0.2</v>
      </c>
      <c r="L1001" s="7">
        <f>INDEX(products!$A$1:$G$49,MATCH($D1001,products!$A$1:$A$49,0),MATCH(orders!L$1,products!$A$1:$G$1,0))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81"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534E2-3199-4335-BD7B-8F869E57B44E}">
  <dimension ref="A3:F48"/>
  <sheetViews>
    <sheetView zoomScaleNormal="100" workbookViewId="0">
      <selection activeCell="C15" sqref="C15"/>
    </sheetView>
  </sheetViews>
  <sheetFormatPr defaultRowHeight="14.5" x14ac:dyDescent="0.35"/>
  <cols>
    <col min="1" max="1" width="12.36328125" bestFit="1" customWidth="1"/>
    <col min="2" max="2" width="12.4531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8" t="s">
        <v>6220</v>
      </c>
      <c r="C3" s="8" t="s">
        <v>6196</v>
      </c>
    </row>
    <row r="4" spans="1:6" x14ac:dyDescent="0.35">
      <c r="A4" s="8" t="s">
        <v>6215</v>
      </c>
      <c r="B4" s="8" t="s">
        <v>1</v>
      </c>
      <c r="C4" t="s">
        <v>6216</v>
      </c>
      <c r="D4" t="s">
        <v>6217</v>
      </c>
      <c r="E4" t="s">
        <v>6218</v>
      </c>
      <c r="F4" t="s">
        <v>6219</v>
      </c>
    </row>
    <row r="5" spans="1:6" x14ac:dyDescent="0.35">
      <c r="A5" t="s">
        <v>6199</v>
      </c>
      <c r="B5" s="10" t="s">
        <v>6200</v>
      </c>
      <c r="C5" s="11">
        <v>186.85499999999999</v>
      </c>
      <c r="D5" s="11">
        <v>305.97000000000003</v>
      </c>
      <c r="E5" s="11">
        <v>213.15999999999997</v>
      </c>
      <c r="F5" s="11">
        <v>123</v>
      </c>
    </row>
    <row r="6" spans="1:6" x14ac:dyDescent="0.35">
      <c r="B6" s="10" t="s">
        <v>6201</v>
      </c>
      <c r="C6" s="11">
        <v>251.96499999999997</v>
      </c>
      <c r="D6" s="11">
        <v>129.46</v>
      </c>
      <c r="E6" s="11">
        <v>434.03999999999996</v>
      </c>
      <c r="F6" s="11">
        <v>171.93999999999997</v>
      </c>
    </row>
    <row r="7" spans="1:6" x14ac:dyDescent="0.35">
      <c r="B7" s="10" t="s">
        <v>6202</v>
      </c>
      <c r="C7" s="11">
        <v>224.94499999999999</v>
      </c>
      <c r="D7" s="11">
        <v>349.12</v>
      </c>
      <c r="E7" s="11">
        <v>321.04000000000002</v>
      </c>
      <c r="F7" s="11">
        <v>126.035</v>
      </c>
    </row>
    <row r="8" spans="1:6" x14ac:dyDescent="0.35">
      <c r="B8" s="10" t="s">
        <v>6203</v>
      </c>
      <c r="C8" s="11">
        <v>307.12</v>
      </c>
      <c r="D8" s="11">
        <v>681.07499999999993</v>
      </c>
      <c r="E8" s="11">
        <v>533.70499999999993</v>
      </c>
      <c r="F8" s="11">
        <v>158.85</v>
      </c>
    </row>
    <row r="9" spans="1:6" x14ac:dyDescent="0.35">
      <c r="B9" s="10" t="s">
        <v>6204</v>
      </c>
      <c r="C9" s="11">
        <v>53.664999999999992</v>
      </c>
      <c r="D9" s="11">
        <v>83.025000000000006</v>
      </c>
      <c r="E9" s="11">
        <v>193.83499999999998</v>
      </c>
      <c r="F9" s="11">
        <v>68.039999999999992</v>
      </c>
    </row>
    <row r="10" spans="1:6" x14ac:dyDescent="0.35">
      <c r="B10" s="10" t="s">
        <v>6205</v>
      </c>
      <c r="C10" s="11">
        <v>163.01999999999998</v>
      </c>
      <c r="D10" s="11">
        <v>678.3599999999999</v>
      </c>
      <c r="E10" s="11">
        <v>171.04500000000002</v>
      </c>
      <c r="F10" s="11">
        <v>372.255</v>
      </c>
    </row>
    <row r="11" spans="1:6" x14ac:dyDescent="0.35">
      <c r="B11" s="10" t="s">
        <v>6206</v>
      </c>
      <c r="C11" s="11">
        <v>345.02</v>
      </c>
      <c r="D11" s="11">
        <v>273.86999999999995</v>
      </c>
      <c r="E11" s="11">
        <v>184.12999999999997</v>
      </c>
      <c r="F11" s="11">
        <v>201.11499999999998</v>
      </c>
    </row>
    <row r="12" spans="1:6" x14ac:dyDescent="0.35">
      <c r="B12" s="10" t="s">
        <v>6207</v>
      </c>
      <c r="C12" s="11">
        <v>334.89</v>
      </c>
      <c r="D12" s="11">
        <v>70.95</v>
      </c>
      <c r="E12" s="11">
        <v>134.23000000000002</v>
      </c>
      <c r="F12" s="11">
        <v>166.27499999999998</v>
      </c>
    </row>
    <row r="13" spans="1:6" x14ac:dyDescent="0.35">
      <c r="B13" s="10" t="s">
        <v>6208</v>
      </c>
      <c r="C13" s="11">
        <v>178.70999999999998</v>
      </c>
      <c r="D13" s="11">
        <v>166.1</v>
      </c>
      <c r="E13" s="11">
        <v>439.30999999999995</v>
      </c>
      <c r="F13" s="11">
        <v>492.9</v>
      </c>
    </row>
    <row r="14" spans="1:6" x14ac:dyDescent="0.35">
      <c r="B14" s="10" t="s">
        <v>6209</v>
      </c>
      <c r="C14" s="11">
        <v>301.98500000000001</v>
      </c>
      <c r="D14" s="11">
        <v>153.76499999999999</v>
      </c>
      <c r="E14" s="11">
        <v>215.55499999999998</v>
      </c>
      <c r="F14" s="11">
        <v>213.66499999999999</v>
      </c>
    </row>
    <row r="15" spans="1:6" x14ac:dyDescent="0.35">
      <c r="B15" s="10" t="s">
        <v>6210</v>
      </c>
      <c r="C15" s="11">
        <v>312.83499999999998</v>
      </c>
      <c r="D15" s="11">
        <v>63.249999999999993</v>
      </c>
      <c r="E15" s="11">
        <v>350.89500000000004</v>
      </c>
      <c r="F15" s="11">
        <v>96.405000000000001</v>
      </c>
    </row>
    <row r="16" spans="1:6" x14ac:dyDescent="0.35">
      <c r="B16" s="10" t="s">
        <v>6211</v>
      </c>
      <c r="C16" s="11">
        <v>265.62</v>
      </c>
      <c r="D16" s="11">
        <v>526.51499999999987</v>
      </c>
      <c r="E16" s="11">
        <v>187.06</v>
      </c>
      <c r="F16" s="11">
        <v>210.58999999999997</v>
      </c>
    </row>
    <row r="17" spans="1:6" x14ac:dyDescent="0.35">
      <c r="A17" t="s">
        <v>6212</v>
      </c>
      <c r="B17" s="10" t="s">
        <v>6200</v>
      </c>
      <c r="C17" s="11">
        <v>47.25</v>
      </c>
      <c r="D17" s="11">
        <v>65.805000000000007</v>
      </c>
      <c r="E17" s="11">
        <v>274.67500000000001</v>
      </c>
      <c r="F17" s="11">
        <v>179.22</v>
      </c>
    </row>
    <row r="18" spans="1:6" x14ac:dyDescent="0.35">
      <c r="B18" s="10" t="s">
        <v>6201</v>
      </c>
      <c r="C18" s="11">
        <v>745.44999999999993</v>
      </c>
      <c r="D18" s="11">
        <v>428.88499999999999</v>
      </c>
      <c r="E18" s="11">
        <v>194.17499999999998</v>
      </c>
      <c r="F18" s="11">
        <v>429.82999999999993</v>
      </c>
    </row>
    <row r="19" spans="1:6" x14ac:dyDescent="0.35">
      <c r="B19" s="10" t="s">
        <v>6202</v>
      </c>
      <c r="C19" s="11">
        <v>130.47</v>
      </c>
      <c r="D19" s="11">
        <v>271.48500000000001</v>
      </c>
      <c r="E19" s="11">
        <v>281.20499999999998</v>
      </c>
      <c r="F19" s="11">
        <v>231.63000000000002</v>
      </c>
    </row>
    <row r="20" spans="1:6" x14ac:dyDescent="0.35">
      <c r="B20" s="10" t="s">
        <v>6203</v>
      </c>
      <c r="C20" s="11">
        <v>27</v>
      </c>
      <c r="D20" s="11">
        <v>347.26</v>
      </c>
      <c r="E20" s="11">
        <v>147.51</v>
      </c>
      <c r="F20" s="11">
        <v>240.04</v>
      </c>
    </row>
    <row r="21" spans="1:6" x14ac:dyDescent="0.35">
      <c r="B21" s="10" t="s">
        <v>6204</v>
      </c>
      <c r="C21" s="11">
        <v>255.11499999999995</v>
      </c>
      <c r="D21" s="11">
        <v>541.73</v>
      </c>
      <c r="E21" s="11">
        <v>83.43</v>
      </c>
      <c r="F21" s="11">
        <v>59.079999999999991</v>
      </c>
    </row>
    <row r="22" spans="1:6" x14ac:dyDescent="0.35">
      <c r="B22" s="10" t="s">
        <v>6205</v>
      </c>
      <c r="C22" s="11">
        <v>584.78999999999985</v>
      </c>
      <c r="D22" s="11">
        <v>357.42999999999995</v>
      </c>
      <c r="E22" s="11">
        <v>355.34</v>
      </c>
      <c r="F22" s="11">
        <v>140.88</v>
      </c>
    </row>
    <row r="23" spans="1:6" x14ac:dyDescent="0.35">
      <c r="B23" s="10" t="s">
        <v>6206</v>
      </c>
      <c r="C23" s="11">
        <v>430.62</v>
      </c>
      <c r="D23" s="11">
        <v>227.42500000000001</v>
      </c>
      <c r="E23" s="11">
        <v>236.315</v>
      </c>
      <c r="F23" s="11">
        <v>414.58499999999992</v>
      </c>
    </row>
    <row r="24" spans="1:6" x14ac:dyDescent="0.35">
      <c r="B24" s="10" t="s">
        <v>6207</v>
      </c>
      <c r="C24" s="11">
        <v>22.5</v>
      </c>
      <c r="D24" s="11">
        <v>77.72</v>
      </c>
      <c r="E24" s="11">
        <v>60.5</v>
      </c>
      <c r="F24" s="11">
        <v>139.67999999999998</v>
      </c>
    </row>
    <row r="25" spans="1:6" x14ac:dyDescent="0.35">
      <c r="B25" s="10" t="s">
        <v>6208</v>
      </c>
      <c r="C25" s="11">
        <v>126.14999999999999</v>
      </c>
      <c r="D25" s="11">
        <v>195.11</v>
      </c>
      <c r="E25" s="11">
        <v>89.13</v>
      </c>
      <c r="F25" s="11">
        <v>302.65999999999997</v>
      </c>
    </row>
    <row r="26" spans="1:6" x14ac:dyDescent="0.35">
      <c r="B26" s="10" t="s">
        <v>6209</v>
      </c>
      <c r="C26" s="11">
        <v>376.03</v>
      </c>
      <c r="D26" s="11">
        <v>523.24</v>
      </c>
      <c r="E26" s="11">
        <v>440.96499999999997</v>
      </c>
      <c r="F26" s="11">
        <v>174.46999999999997</v>
      </c>
    </row>
    <row r="27" spans="1:6" x14ac:dyDescent="0.35">
      <c r="B27" s="10" t="s">
        <v>6210</v>
      </c>
      <c r="C27" s="11">
        <v>515.17999999999995</v>
      </c>
      <c r="D27" s="11">
        <v>142.56</v>
      </c>
      <c r="E27" s="11">
        <v>347.03999999999996</v>
      </c>
      <c r="F27" s="11">
        <v>104.08499999999999</v>
      </c>
    </row>
    <row r="28" spans="1:6" x14ac:dyDescent="0.35">
      <c r="B28" s="10" t="s">
        <v>6211</v>
      </c>
      <c r="C28" s="11">
        <v>95.859999999999985</v>
      </c>
      <c r="D28" s="11">
        <v>484.76</v>
      </c>
      <c r="E28" s="11">
        <v>94.17</v>
      </c>
      <c r="F28" s="11">
        <v>77.10499999999999</v>
      </c>
    </row>
    <row r="29" spans="1:6" x14ac:dyDescent="0.35">
      <c r="A29" t="s">
        <v>6213</v>
      </c>
      <c r="B29" s="10" t="s">
        <v>6200</v>
      </c>
      <c r="C29" s="11">
        <v>258.34500000000003</v>
      </c>
      <c r="D29" s="11">
        <v>139.625</v>
      </c>
      <c r="E29" s="11">
        <v>279.52000000000004</v>
      </c>
      <c r="F29" s="11">
        <v>160.19499999999999</v>
      </c>
    </row>
    <row r="30" spans="1:6" x14ac:dyDescent="0.35">
      <c r="B30" s="10" t="s">
        <v>6201</v>
      </c>
      <c r="C30" s="11">
        <v>342.2</v>
      </c>
      <c r="D30" s="11">
        <v>284.24999999999994</v>
      </c>
      <c r="E30" s="11">
        <v>251.83</v>
      </c>
      <c r="F30" s="11">
        <v>80.550000000000011</v>
      </c>
    </row>
    <row r="31" spans="1:6" x14ac:dyDescent="0.35">
      <c r="B31" s="10" t="s">
        <v>6202</v>
      </c>
      <c r="C31" s="11">
        <v>418.30499999999989</v>
      </c>
      <c r="D31" s="11">
        <v>468.125</v>
      </c>
      <c r="E31" s="11">
        <v>405.05500000000006</v>
      </c>
      <c r="F31" s="11">
        <v>253.15499999999997</v>
      </c>
    </row>
    <row r="32" spans="1:6" x14ac:dyDescent="0.35">
      <c r="B32" s="10" t="s">
        <v>6203</v>
      </c>
      <c r="C32" s="11">
        <v>102.32999999999998</v>
      </c>
      <c r="D32" s="11">
        <v>242.14000000000001</v>
      </c>
      <c r="E32" s="11">
        <v>554.875</v>
      </c>
      <c r="F32" s="11">
        <v>106.23999999999998</v>
      </c>
    </row>
    <row r="33" spans="1:6" x14ac:dyDescent="0.35">
      <c r="B33" s="10" t="s">
        <v>6204</v>
      </c>
      <c r="C33" s="11">
        <v>234.71999999999997</v>
      </c>
      <c r="D33" s="11">
        <v>133.08000000000001</v>
      </c>
      <c r="E33" s="11">
        <v>267.2</v>
      </c>
      <c r="F33" s="11">
        <v>272.68999999999994</v>
      </c>
    </row>
    <row r="34" spans="1:6" x14ac:dyDescent="0.35">
      <c r="B34" s="10" t="s">
        <v>6205</v>
      </c>
      <c r="C34" s="11">
        <v>430.39</v>
      </c>
      <c r="D34" s="11">
        <v>136.20500000000001</v>
      </c>
      <c r="E34" s="11">
        <v>209.6</v>
      </c>
      <c r="F34" s="11">
        <v>88.334999999999994</v>
      </c>
    </row>
    <row r="35" spans="1:6" x14ac:dyDescent="0.35">
      <c r="B35" s="10" t="s">
        <v>6206</v>
      </c>
      <c r="C35" s="11">
        <v>109.005</v>
      </c>
      <c r="D35" s="11">
        <v>393.57499999999999</v>
      </c>
      <c r="E35" s="11">
        <v>61.034999999999997</v>
      </c>
      <c r="F35" s="11">
        <v>199.48999999999998</v>
      </c>
    </row>
    <row r="36" spans="1:6" x14ac:dyDescent="0.35">
      <c r="B36" s="10" t="s">
        <v>6207</v>
      </c>
      <c r="C36" s="11">
        <v>287.52499999999998</v>
      </c>
      <c r="D36" s="11">
        <v>288.67</v>
      </c>
      <c r="E36" s="11">
        <v>125.58</v>
      </c>
      <c r="F36" s="11">
        <v>374.13499999999999</v>
      </c>
    </row>
    <row r="37" spans="1:6" x14ac:dyDescent="0.35">
      <c r="B37" s="10" t="s">
        <v>6208</v>
      </c>
      <c r="C37" s="11">
        <v>840.92999999999984</v>
      </c>
      <c r="D37" s="11">
        <v>409.875</v>
      </c>
      <c r="E37" s="11">
        <v>171.32999999999998</v>
      </c>
      <c r="F37" s="11">
        <v>221.43999999999997</v>
      </c>
    </row>
    <row r="38" spans="1:6" x14ac:dyDescent="0.35">
      <c r="B38" s="10" t="s">
        <v>6209</v>
      </c>
      <c r="C38" s="11">
        <v>299.07</v>
      </c>
      <c r="D38" s="11">
        <v>260.32499999999999</v>
      </c>
      <c r="E38" s="11">
        <v>584.64</v>
      </c>
      <c r="F38" s="11">
        <v>256.36500000000001</v>
      </c>
    </row>
    <row r="39" spans="1:6" x14ac:dyDescent="0.35">
      <c r="B39" s="10" t="s">
        <v>6210</v>
      </c>
      <c r="C39" s="11">
        <v>323.32499999999999</v>
      </c>
      <c r="D39" s="11">
        <v>565.57000000000005</v>
      </c>
      <c r="E39" s="11">
        <v>537.80999999999995</v>
      </c>
      <c r="F39" s="11">
        <v>189.47499999999999</v>
      </c>
    </row>
    <row r="40" spans="1:6" x14ac:dyDescent="0.35">
      <c r="B40" s="10" t="s">
        <v>6211</v>
      </c>
      <c r="C40" s="11">
        <v>399.48499999999996</v>
      </c>
      <c r="D40" s="11">
        <v>148.19999999999999</v>
      </c>
      <c r="E40" s="11">
        <v>388.21999999999997</v>
      </c>
      <c r="F40" s="11">
        <v>212.07499999999999</v>
      </c>
    </row>
    <row r="41" spans="1:6" x14ac:dyDescent="0.35">
      <c r="A41" t="s">
        <v>6214</v>
      </c>
      <c r="B41" s="10" t="s">
        <v>6200</v>
      </c>
      <c r="C41" s="11">
        <v>112.69499999999999</v>
      </c>
      <c r="D41" s="11">
        <v>166.32</v>
      </c>
      <c r="E41" s="11">
        <v>843.71499999999992</v>
      </c>
      <c r="F41" s="11">
        <v>146.685</v>
      </c>
    </row>
    <row r="42" spans="1:6" x14ac:dyDescent="0.35">
      <c r="B42" s="10" t="s">
        <v>6201</v>
      </c>
      <c r="C42" s="11">
        <v>114.87999999999998</v>
      </c>
      <c r="D42" s="11">
        <v>133.815</v>
      </c>
      <c r="E42" s="11">
        <v>91.175000000000011</v>
      </c>
      <c r="F42" s="11">
        <v>53.759999999999991</v>
      </c>
    </row>
    <row r="43" spans="1:6" x14ac:dyDescent="0.35">
      <c r="B43" s="10" t="s">
        <v>6202</v>
      </c>
      <c r="C43" s="11">
        <v>277.76</v>
      </c>
      <c r="D43" s="11">
        <v>175.41</v>
      </c>
      <c r="E43" s="11">
        <v>462.50999999999993</v>
      </c>
      <c r="F43" s="11">
        <v>399.52499999999998</v>
      </c>
    </row>
    <row r="44" spans="1:6" x14ac:dyDescent="0.35">
      <c r="B44" s="10" t="s">
        <v>6203</v>
      </c>
      <c r="C44" s="11">
        <v>197.89499999999998</v>
      </c>
      <c r="D44" s="11">
        <v>289.755</v>
      </c>
      <c r="E44" s="11">
        <v>88.545000000000002</v>
      </c>
      <c r="F44" s="11">
        <v>200.25499999999997</v>
      </c>
    </row>
    <row r="45" spans="1:6" x14ac:dyDescent="0.35">
      <c r="B45" s="10" t="s">
        <v>6204</v>
      </c>
      <c r="C45" s="11">
        <v>193.11499999999998</v>
      </c>
      <c r="D45" s="11">
        <v>212.49499999999998</v>
      </c>
      <c r="E45" s="11">
        <v>292.29000000000002</v>
      </c>
      <c r="F45" s="11">
        <v>304.46999999999997</v>
      </c>
    </row>
    <row r="46" spans="1:6" x14ac:dyDescent="0.35">
      <c r="B46" s="10" t="s">
        <v>6205</v>
      </c>
      <c r="C46" s="11">
        <v>179.79</v>
      </c>
      <c r="D46" s="11">
        <v>426.2</v>
      </c>
      <c r="E46" s="11">
        <v>170.08999999999997</v>
      </c>
      <c r="F46" s="11">
        <v>379.31</v>
      </c>
    </row>
    <row r="47" spans="1:6" x14ac:dyDescent="0.35">
      <c r="B47" s="10" t="s">
        <v>6206</v>
      </c>
      <c r="C47" s="11">
        <v>247.28999999999996</v>
      </c>
      <c r="D47" s="11">
        <v>246.685</v>
      </c>
      <c r="E47" s="11">
        <v>271.05499999999995</v>
      </c>
      <c r="F47" s="11">
        <v>141.69999999999999</v>
      </c>
    </row>
    <row r="48" spans="1:6" x14ac:dyDescent="0.35">
      <c r="B48" s="10" t="s">
        <v>6207</v>
      </c>
      <c r="C48" s="11">
        <v>116.39499999999998</v>
      </c>
      <c r="D48" s="11">
        <v>41.25</v>
      </c>
      <c r="E48" s="11">
        <v>15.54</v>
      </c>
      <c r="F48" s="11">
        <v>71.06</v>
      </c>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0E1E2-05D2-43F2-83C4-687ACE7418A7}">
  <dimension ref="A3:B6"/>
  <sheetViews>
    <sheetView workbookViewId="0">
      <selection activeCell="B6" sqref="B6"/>
    </sheetView>
  </sheetViews>
  <sheetFormatPr defaultRowHeight="14.5" x14ac:dyDescent="0.35"/>
  <cols>
    <col min="1" max="1" width="14.1796875" bestFit="1" customWidth="1"/>
    <col min="2" max="2" width="11.26953125" bestFit="1" customWidth="1"/>
  </cols>
  <sheetData>
    <row r="3" spans="1:2" x14ac:dyDescent="0.35">
      <c r="A3" s="8" t="s">
        <v>6198</v>
      </c>
      <c r="B3" t="s">
        <v>6220</v>
      </c>
    </row>
    <row r="4" spans="1:2" x14ac:dyDescent="0.35">
      <c r="A4" s="9" t="s">
        <v>28</v>
      </c>
      <c r="B4" s="12">
        <v>2798.5050000000001</v>
      </c>
    </row>
    <row r="5" spans="1:2" x14ac:dyDescent="0.35">
      <c r="A5" s="9" t="s">
        <v>318</v>
      </c>
      <c r="B5" s="12">
        <v>6696.8649999999989</v>
      </c>
    </row>
    <row r="6" spans="1:2" x14ac:dyDescent="0.35">
      <c r="A6" s="9" t="s">
        <v>19</v>
      </c>
      <c r="B6" s="12">
        <v>35638.88499999998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3831A-4B31-413E-BF30-4152219EAA97}">
  <dimension ref="A3:B8"/>
  <sheetViews>
    <sheetView workbookViewId="0">
      <selection activeCell="B6" sqref="B6"/>
    </sheetView>
  </sheetViews>
  <sheetFormatPr defaultRowHeight="14.5" x14ac:dyDescent="0.35"/>
  <cols>
    <col min="1" max="1" width="15.6328125" bestFit="1" customWidth="1"/>
    <col min="2" max="2" width="11.26953125" bestFit="1" customWidth="1"/>
  </cols>
  <sheetData>
    <row r="3" spans="1:2" x14ac:dyDescent="0.35">
      <c r="A3" s="8" t="s">
        <v>6198</v>
      </c>
      <c r="B3" t="s">
        <v>6220</v>
      </c>
    </row>
    <row r="4" spans="1:2" x14ac:dyDescent="0.35">
      <c r="A4" s="9" t="s">
        <v>3753</v>
      </c>
      <c r="B4" s="12">
        <v>278.01</v>
      </c>
    </row>
    <row r="5" spans="1:2" x14ac:dyDescent="0.35">
      <c r="A5" s="9" t="s">
        <v>1598</v>
      </c>
      <c r="B5" s="12">
        <v>281.67499999999995</v>
      </c>
    </row>
    <row r="6" spans="1:2" x14ac:dyDescent="0.35">
      <c r="A6" s="9" t="s">
        <v>2587</v>
      </c>
      <c r="B6" s="12">
        <v>289.11</v>
      </c>
    </row>
    <row r="7" spans="1:2" x14ac:dyDescent="0.35">
      <c r="A7" s="9" t="s">
        <v>5765</v>
      </c>
      <c r="B7" s="12">
        <v>307.04499999999996</v>
      </c>
    </row>
    <row r="8" spans="1:2" x14ac:dyDescent="0.35">
      <c r="A8" s="9" t="s">
        <v>5114</v>
      </c>
      <c r="B8" s="12">
        <v>317.06999999999994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C15DC-8F7E-452F-B83F-BEA2C0CC7324}">
  <dimension ref="A1"/>
  <sheetViews>
    <sheetView showGridLines="0" showRowColHeaders="0" zoomScale="60" zoomScaleNormal="60" workbookViewId="0">
      <selection activeCell="V26" sqref="V26"/>
    </sheetView>
  </sheetViews>
  <sheetFormatPr defaultRowHeight="14.5" x14ac:dyDescent="0.35"/>
  <cols>
    <col min="1" max="1" width="1.6328125" customWidth="1"/>
    <col min="24" max="24" width="8.54296875" customWidth="1"/>
  </cols>
  <sheetData>
    <row r="1" ht="5" customHeight="1" x14ac:dyDescent="0.3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orders</vt:lpstr>
      <vt:lpstr>customers</vt:lpstr>
      <vt:lpstr>products</vt:lpstr>
      <vt:lpstr>TotalSales</vt:lpstr>
      <vt:lpstr>CountryBarChart</vt:lpstr>
      <vt:lpstr>Top5Customers</vt:lpstr>
      <vt:lpstr>Dashboard</vt:lpstr>
      <vt:lpstr>Dashboard!Print_Area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Lenovo</cp:lastModifiedBy>
  <cp:revision/>
  <dcterms:created xsi:type="dcterms:W3CDTF">2022-11-26T09:51:45Z</dcterms:created>
  <dcterms:modified xsi:type="dcterms:W3CDTF">2024-10-03T07:05:09Z</dcterms:modified>
  <cp:category/>
  <cp:contentStatus/>
</cp:coreProperties>
</file>