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13_ncr:1_{2FF4824B-A57B-4066-B035-2C45619FFB1A}" xr6:coauthVersionLast="47" xr6:coauthVersionMax="47" xr10:uidLastSave="{00000000-0000-0000-0000-000000000000}"/>
  <bookViews>
    <workbookView xWindow="-108" yWindow="-108" windowWidth="23256" windowHeight="13176" activeTab="2" xr2:uid="{E581E6E8-9123-4E38-8490-83EB02051479}"/>
  </bookViews>
  <sheets>
    <sheet name="INFO" sheetId="2" r:id="rId1"/>
    <sheet name="SOCKEYE HARVEST DATA" sheetId="1" r:id="rId2"/>
    <sheet name="SockeyeHarvestDataForR" sheetId="5" r:id="rId3"/>
    <sheet name="Time-series Plot" sheetId="3" r:id="rId4"/>
    <sheet name="Harvest Rate Plo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5" l="1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X3" i="1"/>
  <c r="W31" i="5"/>
  <c r="V44" i="5"/>
  <c r="U44" i="5"/>
  <c r="T44" i="5"/>
  <c r="S44" i="5"/>
  <c r="R44" i="5"/>
  <c r="Q44" i="5"/>
  <c r="V43" i="5"/>
  <c r="U43" i="5"/>
  <c r="T43" i="5"/>
  <c r="S43" i="5"/>
  <c r="R43" i="5"/>
  <c r="Q43" i="5"/>
  <c r="V42" i="5"/>
  <c r="U42" i="5"/>
  <c r="T42" i="5"/>
  <c r="S42" i="5"/>
  <c r="W42" i="5" s="1"/>
  <c r="R42" i="5"/>
  <c r="Q42" i="5"/>
  <c r="V41" i="5"/>
  <c r="U41" i="5"/>
  <c r="T41" i="5"/>
  <c r="S41" i="5"/>
  <c r="R41" i="5"/>
  <c r="Q41" i="5"/>
  <c r="W41" i="5" s="1"/>
  <c r="V40" i="5"/>
  <c r="U40" i="5"/>
  <c r="T40" i="5"/>
  <c r="S40" i="5"/>
  <c r="R40" i="5"/>
  <c r="Q40" i="5"/>
  <c r="V39" i="5"/>
  <c r="U39" i="5"/>
  <c r="T39" i="5"/>
  <c r="S39" i="5"/>
  <c r="R39" i="5"/>
  <c r="Q39" i="5"/>
  <c r="V38" i="5"/>
  <c r="U38" i="5"/>
  <c r="T38" i="5"/>
  <c r="S38" i="5"/>
  <c r="R38" i="5"/>
  <c r="Q38" i="5"/>
  <c r="V37" i="5"/>
  <c r="U37" i="5"/>
  <c r="T37" i="5"/>
  <c r="S37" i="5"/>
  <c r="R37" i="5"/>
  <c r="Q37" i="5"/>
  <c r="V36" i="5"/>
  <c r="U36" i="5"/>
  <c r="T36" i="5"/>
  <c r="S36" i="5"/>
  <c r="R36" i="5"/>
  <c r="Q36" i="5"/>
  <c r="V35" i="5"/>
  <c r="U35" i="5"/>
  <c r="W35" i="5" s="1"/>
  <c r="T35" i="5"/>
  <c r="S35" i="5"/>
  <c r="R35" i="5"/>
  <c r="Q35" i="5"/>
  <c r="V34" i="5"/>
  <c r="U34" i="5"/>
  <c r="T34" i="5"/>
  <c r="S34" i="5"/>
  <c r="W34" i="5" s="1"/>
  <c r="R34" i="5"/>
  <c r="Q34" i="5"/>
  <c r="V33" i="5"/>
  <c r="U33" i="5"/>
  <c r="T33" i="5"/>
  <c r="S33" i="5"/>
  <c r="R33" i="5"/>
  <c r="Q33" i="5"/>
  <c r="W33" i="5" s="1"/>
  <c r="V32" i="5"/>
  <c r="U32" i="5"/>
  <c r="T32" i="5"/>
  <c r="S32" i="5"/>
  <c r="R32" i="5"/>
  <c r="Q32" i="5"/>
  <c r="P45" i="5"/>
  <c r="O45" i="5"/>
  <c r="N45" i="5"/>
  <c r="P44" i="5"/>
  <c r="O44" i="5"/>
  <c r="N44" i="5"/>
  <c r="P43" i="5"/>
  <c r="O43" i="5"/>
  <c r="N43" i="5"/>
  <c r="P42" i="5"/>
  <c r="O42" i="5"/>
  <c r="N42" i="5"/>
  <c r="P41" i="5"/>
  <c r="O41" i="5"/>
  <c r="N41" i="5"/>
  <c r="P40" i="5"/>
  <c r="O40" i="5"/>
  <c r="N40" i="5"/>
  <c r="P39" i="5"/>
  <c r="O39" i="5"/>
  <c r="N39" i="5"/>
  <c r="P38" i="5"/>
  <c r="O38" i="5"/>
  <c r="N38" i="5"/>
  <c r="P37" i="5"/>
  <c r="O37" i="5"/>
  <c r="N37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V30" i="5"/>
  <c r="U30" i="5"/>
  <c r="T30" i="5"/>
  <c r="S30" i="5"/>
  <c r="R30" i="5"/>
  <c r="Q30" i="5"/>
  <c r="P30" i="5"/>
  <c r="O30" i="5"/>
  <c r="N30" i="5"/>
  <c r="V29" i="5"/>
  <c r="U29" i="5"/>
  <c r="T29" i="5"/>
  <c r="S29" i="5"/>
  <c r="R29" i="5"/>
  <c r="Q29" i="5"/>
  <c r="P29" i="5"/>
  <c r="O29" i="5"/>
  <c r="N29" i="5"/>
  <c r="V28" i="5"/>
  <c r="U28" i="5"/>
  <c r="T28" i="5"/>
  <c r="S28" i="5"/>
  <c r="R28" i="5"/>
  <c r="Q28" i="5"/>
  <c r="P28" i="5"/>
  <c r="O28" i="5"/>
  <c r="N28" i="5"/>
  <c r="V27" i="5"/>
  <c r="U27" i="5"/>
  <c r="T27" i="5"/>
  <c r="S27" i="5"/>
  <c r="R27" i="5"/>
  <c r="Q27" i="5"/>
  <c r="P27" i="5"/>
  <c r="O27" i="5"/>
  <c r="N27" i="5"/>
  <c r="V26" i="5"/>
  <c r="U26" i="5"/>
  <c r="T26" i="5"/>
  <c r="S26" i="5"/>
  <c r="R26" i="5"/>
  <c r="Q26" i="5"/>
  <c r="P26" i="5"/>
  <c r="O26" i="5"/>
  <c r="N26" i="5"/>
  <c r="V25" i="5"/>
  <c r="U25" i="5"/>
  <c r="T25" i="5"/>
  <c r="S25" i="5"/>
  <c r="R25" i="5"/>
  <c r="Q25" i="5"/>
  <c r="P25" i="5"/>
  <c r="O25" i="5"/>
  <c r="N25" i="5"/>
  <c r="V24" i="5"/>
  <c r="U24" i="5"/>
  <c r="T24" i="5"/>
  <c r="S24" i="5"/>
  <c r="R24" i="5"/>
  <c r="Q24" i="5"/>
  <c r="P24" i="5"/>
  <c r="O24" i="5"/>
  <c r="N24" i="5"/>
  <c r="V23" i="5"/>
  <c r="U23" i="5"/>
  <c r="T23" i="5"/>
  <c r="S23" i="5"/>
  <c r="R23" i="5"/>
  <c r="Q23" i="5"/>
  <c r="P23" i="5"/>
  <c r="O23" i="5"/>
  <c r="N23" i="5"/>
  <c r="V22" i="5"/>
  <c r="U22" i="5"/>
  <c r="T22" i="5"/>
  <c r="S22" i="5"/>
  <c r="R22" i="5"/>
  <c r="Q22" i="5"/>
  <c r="P22" i="5"/>
  <c r="O22" i="5"/>
  <c r="N22" i="5"/>
  <c r="V21" i="5"/>
  <c r="U21" i="5"/>
  <c r="T21" i="5"/>
  <c r="S21" i="5"/>
  <c r="R21" i="5"/>
  <c r="Q21" i="5"/>
  <c r="P21" i="5"/>
  <c r="O21" i="5"/>
  <c r="N21" i="5"/>
  <c r="V20" i="5"/>
  <c r="U20" i="5"/>
  <c r="T20" i="5"/>
  <c r="S20" i="5"/>
  <c r="R20" i="5"/>
  <c r="Q20" i="5"/>
  <c r="P20" i="5"/>
  <c r="O20" i="5"/>
  <c r="N20" i="5"/>
  <c r="V19" i="5"/>
  <c r="U19" i="5"/>
  <c r="T19" i="5"/>
  <c r="S19" i="5"/>
  <c r="R19" i="5"/>
  <c r="Q19" i="5"/>
  <c r="P19" i="5"/>
  <c r="O19" i="5"/>
  <c r="N19" i="5"/>
  <c r="V18" i="5"/>
  <c r="U18" i="5"/>
  <c r="T18" i="5"/>
  <c r="S18" i="5"/>
  <c r="R18" i="5"/>
  <c r="Q18" i="5"/>
  <c r="P18" i="5"/>
  <c r="O18" i="5"/>
  <c r="N18" i="5"/>
  <c r="V17" i="5"/>
  <c r="U17" i="5"/>
  <c r="T17" i="5"/>
  <c r="S17" i="5"/>
  <c r="R17" i="5"/>
  <c r="Q17" i="5"/>
  <c r="P17" i="5"/>
  <c r="O17" i="5"/>
  <c r="N17" i="5"/>
  <c r="V16" i="5"/>
  <c r="U16" i="5"/>
  <c r="T16" i="5"/>
  <c r="S16" i="5"/>
  <c r="R16" i="5"/>
  <c r="Q16" i="5"/>
  <c r="P16" i="5"/>
  <c r="O16" i="5"/>
  <c r="N16" i="5"/>
  <c r="V15" i="5"/>
  <c r="U15" i="5"/>
  <c r="T15" i="5"/>
  <c r="S15" i="5"/>
  <c r="R15" i="5"/>
  <c r="Q15" i="5"/>
  <c r="P15" i="5"/>
  <c r="O15" i="5"/>
  <c r="N15" i="5"/>
  <c r="V14" i="5"/>
  <c r="U14" i="5"/>
  <c r="T14" i="5"/>
  <c r="S14" i="5"/>
  <c r="R14" i="5"/>
  <c r="Q14" i="5"/>
  <c r="P14" i="5"/>
  <c r="O14" i="5"/>
  <c r="N14" i="5"/>
  <c r="V13" i="5"/>
  <c r="U13" i="5"/>
  <c r="T13" i="5"/>
  <c r="S13" i="5"/>
  <c r="R13" i="5"/>
  <c r="Q13" i="5"/>
  <c r="P13" i="5"/>
  <c r="O13" i="5"/>
  <c r="N13" i="5"/>
  <c r="V12" i="5"/>
  <c r="U12" i="5"/>
  <c r="T12" i="5"/>
  <c r="S12" i="5"/>
  <c r="R12" i="5"/>
  <c r="Q12" i="5"/>
  <c r="P12" i="5"/>
  <c r="O12" i="5"/>
  <c r="N12" i="5"/>
  <c r="V11" i="5"/>
  <c r="U11" i="5"/>
  <c r="T11" i="5"/>
  <c r="S11" i="5"/>
  <c r="R11" i="5"/>
  <c r="Q11" i="5"/>
  <c r="P11" i="5"/>
  <c r="O11" i="5"/>
  <c r="N11" i="5"/>
  <c r="V10" i="5"/>
  <c r="U10" i="5"/>
  <c r="T10" i="5"/>
  <c r="S10" i="5"/>
  <c r="R10" i="5"/>
  <c r="Q10" i="5"/>
  <c r="P10" i="5"/>
  <c r="O10" i="5"/>
  <c r="N10" i="5"/>
  <c r="V9" i="5"/>
  <c r="U9" i="5"/>
  <c r="T9" i="5"/>
  <c r="S9" i="5"/>
  <c r="R9" i="5"/>
  <c r="Q9" i="5"/>
  <c r="P9" i="5"/>
  <c r="O9" i="5"/>
  <c r="N9" i="5"/>
  <c r="V8" i="5"/>
  <c r="U8" i="5"/>
  <c r="T8" i="5"/>
  <c r="S8" i="5"/>
  <c r="R8" i="5"/>
  <c r="Q8" i="5"/>
  <c r="P8" i="5"/>
  <c r="O8" i="5"/>
  <c r="N8" i="5"/>
  <c r="V7" i="5"/>
  <c r="U7" i="5"/>
  <c r="T7" i="5"/>
  <c r="S7" i="5"/>
  <c r="R7" i="5"/>
  <c r="Q7" i="5"/>
  <c r="P7" i="5"/>
  <c r="O7" i="5"/>
  <c r="N7" i="5"/>
  <c r="V6" i="5"/>
  <c r="U6" i="5"/>
  <c r="T6" i="5"/>
  <c r="S6" i="5"/>
  <c r="R6" i="5"/>
  <c r="Q6" i="5"/>
  <c r="P6" i="5"/>
  <c r="O6" i="5"/>
  <c r="N6" i="5"/>
  <c r="V5" i="5"/>
  <c r="U5" i="5"/>
  <c r="T5" i="5"/>
  <c r="S5" i="5"/>
  <c r="R5" i="5"/>
  <c r="Q5" i="5"/>
  <c r="P5" i="5"/>
  <c r="O5" i="5"/>
  <c r="N5" i="5"/>
  <c r="V4" i="5"/>
  <c r="U4" i="5"/>
  <c r="T4" i="5"/>
  <c r="S4" i="5"/>
  <c r="R4" i="5"/>
  <c r="Q4" i="5"/>
  <c r="P4" i="5"/>
  <c r="O4" i="5"/>
  <c r="N4" i="5"/>
  <c r="V3" i="5"/>
  <c r="U3" i="5"/>
  <c r="T3" i="5"/>
  <c r="S3" i="5"/>
  <c r="R3" i="5"/>
  <c r="Q3" i="5"/>
  <c r="P3" i="5"/>
  <c r="O3" i="5"/>
  <c r="N3" i="5"/>
  <c r="V2" i="5"/>
  <c r="U2" i="5"/>
  <c r="T2" i="5"/>
  <c r="S2" i="5"/>
  <c r="R2" i="5"/>
  <c r="Q2" i="5"/>
  <c r="P2" i="5"/>
  <c r="O2" i="5"/>
  <c r="N2" i="5"/>
  <c r="M45" i="5"/>
  <c r="M44" i="5"/>
  <c r="M43" i="5"/>
  <c r="M42" i="5"/>
  <c r="M41" i="5"/>
  <c r="M40" i="5"/>
  <c r="M39" i="5"/>
  <c r="M38" i="5"/>
  <c r="W38" i="5" s="1"/>
  <c r="M37" i="5"/>
  <c r="M35" i="5"/>
  <c r="M34" i="5"/>
  <c r="M33" i="5"/>
  <c r="M32" i="5"/>
  <c r="M31" i="5"/>
  <c r="M30" i="5"/>
  <c r="W30" i="5" s="1"/>
  <c r="M29" i="5"/>
  <c r="W29" i="5" s="1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AB2" i="5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2" i="5"/>
  <c r="K3" i="5"/>
  <c r="K4" i="5"/>
  <c r="K5" i="5"/>
  <c r="K6" i="5"/>
  <c r="Y7" i="5"/>
  <c r="AA7" i="5" s="1"/>
  <c r="K8" i="5"/>
  <c r="K9" i="5"/>
  <c r="K10" i="5"/>
  <c r="K13" i="5"/>
  <c r="Y14" i="5"/>
  <c r="AA14" i="5" s="1"/>
  <c r="Y15" i="5"/>
  <c r="AA15" i="5" s="1"/>
  <c r="Y17" i="5"/>
  <c r="AA17" i="5" s="1"/>
  <c r="K18" i="5"/>
  <c r="Y22" i="5"/>
  <c r="AA22" i="5" s="1"/>
  <c r="K23" i="5"/>
  <c r="K24" i="5"/>
  <c r="K26" i="5"/>
  <c r="K29" i="5"/>
  <c r="K35" i="5"/>
  <c r="K39" i="5"/>
  <c r="K41" i="5"/>
  <c r="K43" i="5"/>
  <c r="K45" i="5"/>
  <c r="AB11" i="5"/>
  <c r="K12" i="5"/>
  <c r="AB13" i="5"/>
  <c r="AB19" i="5"/>
  <c r="K20" i="5"/>
  <c r="AB28" i="5"/>
  <c r="AB36" i="5"/>
  <c r="AB44" i="5"/>
  <c r="Y9" i="5"/>
  <c r="AA9" i="5" s="1"/>
  <c r="Y25" i="5"/>
  <c r="AA25" i="5" s="1"/>
  <c r="AB45" i="5"/>
  <c r="T45" i="5"/>
  <c r="W44" i="5"/>
  <c r="W43" i="5"/>
  <c r="AB42" i="5"/>
  <c r="AB41" i="5"/>
  <c r="AB40" i="5"/>
  <c r="W40" i="5"/>
  <c r="AB39" i="5"/>
  <c r="W39" i="5"/>
  <c r="AB38" i="5"/>
  <c r="AB37" i="5"/>
  <c r="K37" i="5"/>
  <c r="W36" i="5"/>
  <c r="AB34" i="5"/>
  <c r="AB33" i="5"/>
  <c r="K33" i="5"/>
  <c r="AB32" i="5"/>
  <c r="W32" i="5"/>
  <c r="AB31" i="5"/>
  <c r="AB30" i="5"/>
  <c r="AB29" i="5"/>
  <c r="AB26" i="5"/>
  <c r="AB25" i="5"/>
  <c r="K25" i="5"/>
  <c r="AB24" i="5"/>
  <c r="AB23" i="5"/>
  <c r="AB22" i="5"/>
  <c r="K21" i="5"/>
  <c r="AB18" i="5"/>
  <c r="AB17" i="5"/>
  <c r="AB16" i="5"/>
  <c r="K16" i="5"/>
  <c r="AB15" i="5"/>
  <c r="AB14" i="5"/>
  <c r="AB10" i="5"/>
  <c r="AB9" i="5"/>
  <c r="AB8" i="5"/>
  <c r="AB7" i="5"/>
  <c r="AB6" i="5"/>
  <c r="AB5" i="5"/>
  <c r="AB4" i="5"/>
  <c r="AB3" i="5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3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30" i="1"/>
  <c r="W37" i="5" l="1"/>
  <c r="W45" i="5"/>
  <c r="Y2" i="5"/>
  <c r="AA2" i="5" s="1"/>
  <c r="K2" i="5"/>
  <c r="Y16" i="5"/>
  <c r="AA16" i="5" s="1"/>
  <c r="K22" i="5"/>
  <c r="K40" i="5"/>
  <c r="Y24" i="5"/>
  <c r="AA24" i="5" s="1"/>
  <c r="Y8" i="5"/>
  <c r="AA8" i="5" s="1"/>
  <c r="Y43" i="5"/>
  <c r="AA43" i="5" s="1"/>
  <c r="Y27" i="5"/>
  <c r="AA27" i="5" s="1"/>
  <c r="K7" i="5"/>
  <c r="K17" i="5"/>
  <c r="K31" i="5"/>
  <c r="Y23" i="5"/>
  <c r="AA23" i="5" s="1"/>
  <c r="Y42" i="5"/>
  <c r="AA42" i="5" s="1"/>
  <c r="Y26" i="5"/>
  <c r="AA26" i="5" s="1"/>
  <c r="Y18" i="5"/>
  <c r="AA18" i="5" s="1"/>
  <c r="Y10" i="5"/>
  <c r="AA10" i="5" s="1"/>
  <c r="K38" i="5"/>
  <c r="Y6" i="5"/>
  <c r="AA6" i="5" s="1"/>
  <c r="K14" i="5"/>
  <c r="K32" i="5"/>
  <c r="Y4" i="5"/>
  <c r="AA4" i="5" s="1"/>
  <c r="K15" i="5"/>
  <c r="Y3" i="5"/>
  <c r="AA3" i="5" s="1"/>
  <c r="K30" i="5"/>
  <c r="Y37" i="5"/>
  <c r="AA37" i="5" s="1"/>
  <c r="Y21" i="5"/>
  <c r="AA21" i="5" s="1"/>
  <c r="Y5" i="5"/>
  <c r="AA5" i="5" s="1"/>
  <c r="AB12" i="5"/>
  <c r="K27" i="5"/>
  <c r="K19" i="5"/>
  <c r="AB21" i="5"/>
  <c r="AB27" i="5"/>
  <c r="AB35" i="5"/>
  <c r="AB43" i="5"/>
  <c r="Y13" i="5"/>
  <c r="AA13" i="5" s="1"/>
  <c r="K11" i="5"/>
  <c r="K28" i="5"/>
  <c r="K36" i="5"/>
  <c r="K44" i="5"/>
  <c r="Y44" i="5"/>
  <c r="AA44" i="5" s="1"/>
  <c r="Y36" i="5"/>
  <c r="AA36" i="5" s="1"/>
  <c r="Y28" i="5"/>
  <c r="AA28" i="5" s="1"/>
  <c r="Y20" i="5"/>
  <c r="AA20" i="5" s="1"/>
  <c r="Y12" i="5"/>
  <c r="AA12" i="5" s="1"/>
  <c r="Y19" i="5"/>
  <c r="AA19" i="5" s="1"/>
  <c r="Y11" i="5"/>
  <c r="AA11" i="5" s="1"/>
  <c r="Y31" i="5"/>
  <c r="AA31" i="5" s="1"/>
  <c r="K34" i="5"/>
  <c r="K42" i="5"/>
  <c r="Y32" i="5"/>
  <c r="AA32" i="5" s="1"/>
  <c r="Y35" i="5"/>
  <c r="AA35" i="5" s="1"/>
  <c r="Y39" i="5"/>
  <c r="AA39" i="5" s="1"/>
  <c r="Y40" i="5"/>
  <c r="AA40" i="5" s="1"/>
  <c r="Y30" i="5"/>
  <c r="AA30" i="5" s="1"/>
  <c r="Y38" i="5"/>
  <c r="AA38" i="5" s="1"/>
  <c r="Y29" i="5"/>
  <c r="AA29" i="5" s="1"/>
  <c r="Y33" i="5"/>
  <c r="AA33" i="5" s="1"/>
  <c r="Y41" i="5"/>
  <c r="AA41" i="5" s="1"/>
  <c r="Y34" i="5"/>
  <c r="AA34" i="5" s="1"/>
  <c r="T46" i="1"/>
  <c r="Y46" i="1"/>
  <c r="AB46" i="1" s="1"/>
  <c r="Y32" i="1"/>
  <c r="AB32" i="1" s="1"/>
  <c r="AB16" i="1"/>
  <c r="AB17" i="1"/>
  <c r="AB18" i="1"/>
  <c r="AB24" i="1"/>
  <c r="AB25" i="1"/>
  <c r="K10" i="1"/>
  <c r="X4" i="1"/>
  <c r="Y4" i="1" s="1"/>
  <c r="AB4" i="1" s="1"/>
  <c r="X5" i="1"/>
  <c r="Y5" i="1" s="1"/>
  <c r="AB5" i="1" s="1"/>
  <c r="X6" i="1"/>
  <c r="Y6" i="1" s="1"/>
  <c r="AB6" i="1" s="1"/>
  <c r="X7" i="1"/>
  <c r="Y7" i="1" s="1"/>
  <c r="AB7" i="1" s="1"/>
  <c r="X8" i="1"/>
  <c r="X9" i="1"/>
  <c r="Y9" i="1" s="1"/>
  <c r="AB9" i="1" s="1"/>
  <c r="X10" i="1"/>
  <c r="Y10" i="1" s="1"/>
  <c r="AB10" i="1" s="1"/>
  <c r="X11" i="1"/>
  <c r="Y11" i="1" s="1"/>
  <c r="AB11" i="1" s="1"/>
  <c r="X12" i="1"/>
  <c r="Y12" i="1" s="1"/>
  <c r="AB12" i="1" s="1"/>
  <c r="X13" i="1"/>
  <c r="Y13" i="1" s="1"/>
  <c r="AB13" i="1" s="1"/>
  <c r="X14" i="1"/>
  <c r="Y14" i="1" s="1"/>
  <c r="AB14" i="1" s="1"/>
  <c r="X15" i="1"/>
  <c r="Y15" i="1" s="1"/>
  <c r="AB15" i="1" s="1"/>
  <c r="X16" i="1"/>
  <c r="X17" i="1"/>
  <c r="Y17" i="1" s="1"/>
  <c r="X18" i="1"/>
  <c r="X19" i="1"/>
  <c r="Y19" i="1" s="1"/>
  <c r="AB19" i="1" s="1"/>
  <c r="X20" i="1"/>
  <c r="X21" i="1"/>
  <c r="X22" i="1"/>
  <c r="X23" i="1"/>
  <c r="Y23" i="1" s="1"/>
  <c r="AB23" i="1" s="1"/>
  <c r="X24" i="1"/>
  <c r="X25" i="1"/>
  <c r="X26" i="1"/>
  <c r="Y26" i="1" s="1"/>
  <c r="AB26" i="1" s="1"/>
  <c r="X27" i="1"/>
  <c r="Y27" i="1" s="1"/>
  <c r="AB27" i="1" s="1"/>
  <c r="X28" i="1"/>
  <c r="X29" i="1"/>
  <c r="X30" i="1"/>
  <c r="X31" i="1"/>
  <c r="X32" i="1"/>
  <c r="X33" i="1"/>
  <c r="X34" i="1"/>
  <c r="X35" i="1"/>
  <c r="X36" i="1"/>
  <c r="X37" i="1"/>
  <c r="X38" i="1"/>
  <c r="Y38" i="1" s="1"/>
  <c r="AB38" i="1" s="1"/>
  <c r="X39" i="1"/>
  <c r="Y39" i="1" s="1"/>
  <c r="AB39" i="1" s="1"/>
  <c r="X40" i="1"/>
  <c r="X41" i="1"/>
  <c r="X42" i="1"/>
  <c r="X43" i="1"/>
  <c r="X44" i="1"/>
  <c r="X45" i="1"/>
  <c r="Y45" i="1" s="1"/>
  <c r="AB45" i="1" s="1"/>
  <c r="X46" i="1"/>
  <c r="Y3" i="1"/>
  <c r="AB3" i="1" s="1"/>
  <c r="Y16" i="1"/>
  <c r="Y18" i="1"/>
  <c r="Y20" i="1"/>
  <c r="AB20" i="1" s="1"/>
  <c r="Y21" i="1"/>
  <c r="AB21" i="1" s="1"/>
  <c r="Y22" i="1"/>
  <c r="AB22" i="1" s="1"/>
  <c r="Y24" i="1"/>
  <c r="Y25" i="1"/>
  <c r="Y28" i="1"/>
  <c r="AB28" i="1" s="1"/>
  <c r="Y29" i="1"/>
  <c r="AB29" i="1" s="1"/>
  <c r="Y30" i="1"/>
  <c r="AB30" i="1" s="1"/>
  <c r="Y31" i="1"/>
  <c r="AB31" i="1" s="1"/>
  <c r="Y40" i="1"/>
  <c r="AB40" i="1" s="1"/>
  <c r="Y41" i="1"/>
  <c r="AB41" i="1" s="1"/>
  <c r="Y8" i="1"/>
  <c r="AB8" i="1" s="1"/>
  <c r="K46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Y34" i="1"/>
  <c r="AB34" i="1" s="1"/>
  <c r="Y36" i="1"/>
  <c r="AB36" i="1" s="1"/>
  <c r="Y37" i="1"/>
  <c r="AB37" i="1" s="1"/>
  <c r="Y42" i="1"/>
  <c r="AB42" i="1" s="1"/>
  <c r="Y44" i="1"/>
  <c r="AB44" i="1" s="1"/>
  <c r="Y33" i="1"/>
  <c r="AB33" i="1" s="1"/>
  <c r="Y45" i="5" l="1"/>
  <c r="AA45" i="5" s="1"/>
  <c r="Y43" i="1"/>
  <c r="AB43" i="1" s="1"/>
  <c r="Y35" i="1"/>
  <c r="AB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tc={0361BA59-C652-48C5-8DDD-6B46D0AD5681}</author>
    <author>tc={36FFF24D-F590-4C6D-B38C-9F8A822EB6C4}</author>
    <author xml:space="preserve">[hs] </author>
    <author>tc={43848FB2-01D9-49F8-B4A5-DF2A14D4DA16}</author>
    <author>tc={15E18A9A-22D4-4E85-B55F-320830062A76}</author>
    <author>tc={EFE05CBC-534D-402B-9288-A1E949D29222}</author>
    <author>tc={E71649F9-3FAC-4678-B4DE-6C439BDC42F7}</author>
  </authors>
  <commentList>
    <comment ref="L1" authorId="0" shapeId="0" xr:uid="{0361BA59-C652-48C5-8DDD-6B46D0AD5681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SIS-DATA - OSOYOOS - 24.02.12.xlsx ! Sockeye Returns Data, Column U (?): "Ok Stock Comp (%) Best", which is primarily based on ratio of dam counts at RRH : RI dams.  [240513]</t>
      </text>
    </comment>
    <comment ref="N1" authorId="1" shapeId="0" xr:uid="{36FFF24D-F590-4C6D-B38C-9F8A822EB6C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estimated catch (take-home) and release
Reply:
    from the pptx that we were just sent?</t>
      </text>
    </comment>
    <comment ref="W1" authorId="2" shapeId="0" xr:uid="{EF6FE8DC-E0F6-455F-88B2-F780142577C0}">
      <text>
        <r>
          <rPr>
            <b/>
            <sz val="9"/>
            <color indexed="81"/>
            <rFont val="Tahoma"/>
            <family val="2"/>
          </rPr>
          <t>Wenatchee excluded</t>
        </r>
      </text>
    </comment>
    <comment ref="M2" authorId="2" shapeId="0" xr:uid="{919625B5-ABF1-4423-BC57-CB527304EBA1}">
      <text>
        <r>
          <rPr>
            <sz val="9"/>
            <color indexed="81"/>
            <rFont val="Tahoma"/>
            <family val="2"/>
          </rPr>
          <t>Source:</t>
        </r>
        <r>
          <rPr>
            <b/>
            <sz val="9"/>
            <color indexed="81"/>
            <rFont val="Tahoma"/>
            <family val="2"/>
          </rPr>
          <t xml:space="preserve"> CNAT_%Oksockeye_in_catch 22.03.16.xlsx</t>
        </r>
      </text>
    </comment>
    <comment ref="Q32" authorId="2" shapeId="0" xr:uid="{BF0AF0FC-22E4-4BC2-A53F-8FC44FEC28FB}">
      <text>
        <r>
          <rPr>
            <sz val="9"/>
            <color indexed="81"/>
            <rFont val="Tahoma"/>
            <family val="2"/>
          </rPr>
          <t>Source:</t>
        </r>
        <r>
          <rPr>
            <b/>
            <sz val="9"/>
            <color indexed="81"/>
            <rFont val="Tahoma"/>
            <family val="2"/>
          </rPr>
          <t xml:space="preserve"> CNAT_%Oksockeye_in_catch 22.03.16.xlsx</t>
        </r>
      </text>
    </comment>
    <comment ref="N38" authorId="3" shapeId="0" xr:uid="{43848FB2-01D9-49F8-B4A5-DF2A14D4DA1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</t>
      </text>
    </comment>
    <comment ref="N40" authorId="4" shapeId="0" xr:uid="{15E18A9A-22D4-4E85-B55F-320830062A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</t>
      </text>
    </comment>
    <comment ref="N42" authorId="5" shapeId="0" xr:uid="{EFE05CBC-534D-402B-9288-A1E949D29222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</t>
      </text>
    </comment>
    <comment ref="N44" authorId="6" shapeId="0" xr:uid="{E71649F9-3FAC-4678-B4DE-6C439BDC4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</t>
      </text>
    </comment>
    <comment ref="T46" authorId="2" shapeId="0" xr:uid="{91F990BA-5939-493E-A156-D1BA9AAF809A}">
      <text>
        <r>
          <rPr>
            <b/>
            <sz val="9"/>
            <color indexed="81"/>
            <rFont val="Tahoma"/>
            <family val="2"/>
          </rPr>
          <t>[hs] :</t>
        </r>
        <r>
          <rPr>
            <sz val="9"/>
            <color indexed="81"/>
            <rFont val="Tahoma"/>
            <family val="2"/>
          </rPr>
          <t xml:space="preserve">
includes 5 "Skaha" FSC catch (K. Alex 2024-05-14)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[hs] </author>
    <author>tc={6622D52B-5419-47B1-8FAC-C550DA0B7513}</author>
    <author>tc={58A5D3D6-3DEC-4EEC-8CF0-9E126C7119E1}</author>
    <author>tc={DB1C444F-A047-4A41-BF33-9C5A1B54A146}</author>
    <author>tc={39991CA0-8FC6-4C43-9B60-E176ADBE139E}</author>
  </authors>
  <commentList>
    <comment ref="M1" authorId="0" shapeId="0" xr:uid="{B529873C-F681-44CC-9973-8D96C272F495}">
      <text>
        <r>
          <rPr>
            <sz val="9"/>
            <color indexed="81"/>
            <rFont val="Tahoma"/>
            <family val="2"/>
          </rPr>
          <t>Source:</t>
        </r>
        <r>
          <rPr>
            <b/>
            <sz val="9"/>
            <color indexed="81"/>
            <rFont val="Tahoma"/>
            <family val="2"/>
          </rPr>
          <t xml:space="preserve"> CNAT_%Oksockeye_in_catch 22.03.16.xlsx</t>
        </r>
      </text>
    </comment>
    <comment ref="Q31" authorId="0" shapeId="0" xr:uid="{18CF805F-CCF9-48F7-8C30-3A58FBF6B6DE}">
      <text>
        <r>
          <rPr>
            <sz val="9"/>
            <color indexed="81"/>
            <rFont val="Tahoma"/>
            <family val="2"/>
          </rPr>
          <t>Source:</t>
        </r>
        <r>
          <rPr>
            <b/>
            <sz val="9"/>
            <color indexed="81"/>
            <rFont val="Tahoma"/>
            <family val="2"/>
          </rPr>
          <t xml:space="preserve"> CNAT_%Oksockeye_in_catch 22.03.16.xlsx</t>
        </r>
      </text>
    </comment>
    <comment ref="N37" authorId="1" shapeId="0" xr:uid="{6622D52B-5419-47B1-8FAC-C550DA0B7513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</t>
      </text>
    </comment>
    <comment ref="N39" authorId="2" shapeId="0" xr:uid="{58A5D3D6-3DEC-4EEC-8CF0-9E126C7119E1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</t>
      </text>
    </comment>
    <comment ref="N41" authorId="3" shapeId="0" xr:uid="{DB1C444F-A047-4A41-BF33-9C5A1B54A14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</t>
      </text>
    </comment>
    <comment ref="N43" authorId="4" shapeId="0" xr:uid="{39991CA0-8FC6-4C43-9B60-E176ADBE139E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Closed</t>
      </text>
    </comment>
    <comment ref="T45" authorId="0" shapeId="0" xr:uid="{B5EBD1CE-3FCD-4967-B7ED-103C24609A80}">
      <text>
        <r>
          <rPr>
            <b/>
            <sz val="9"/>
            <color indexed="81"/>
            <rFont val="Tahoma"/>
            <family val="2"/>
          </rPr>
          <t>[hs] :</t>
        </r>
        <r>
          <rPr>
            <sz val="9"/>
            <color indexed="81"/>
            <rFont val="Tahoma"/>
            <family val="2"/>
          </rPr>
          <t xml:space="preserve">
includes 5 "Skaha" FSC catch (K. Alex 2024-05-14)
</t>
        </r>
      </text>
    </comment>
  </commentList>
</comments>
</file>

<file path=xl/sharedStrings.xml><?xml version="1.0" encoding="utf-8"?>
<sst xmlns="http://schemas.openxmlformats.org/spreadsheetml/2006/main" count="79" uniqueCount="67">
  <si>
    <t>Source:</t>
  </si>
  <si>
    <t>Ryan Lothrop</t>
  </si>
  <si>
    <t>WDFW</t>
  </si>
  <si>
    <t>Ryan.Lothrop@dfw.wa.gov</t>
  </si>
  <si>
    <t>USA Columbia Harvest 1980-2023</t>
  </si>
  <si>
    <t>Kari Alex</t>
  </si>
  <si>
    <t>ONA</t>
  </si>
  <si>
    <t>Kalex@syilx.org</t>
  </si>
  <si>
    <t>ONA Okanagan Harvest 2010-2022</t>
  </si>
  <si>
    <t>Athena Ogden</t>
  </si>
  <si>
    <t>DFO</t>
  </si>
  <si>
    <t>Athena.Ogden@dfo-mpo.gc.ca</t>
  </si>
  <si>
    <t>ONA Broodstock 'Master' 2007-2023</t>
  </si>
  <si>
    <t>Year</t>
  </si>
  <si>
    <t>&lt;Bonneville Dam</t>
  </si>
  <si>
    <t>Bonneville-McNary</t>
  </si>
  <si>
    <t>McNary-Priest Rapids Dam</t>
  </si>
  <si>
    <t>&gt;Priest Rapids Dam</t>
  </si>
  <si>
    <t>Total USA Harvest</t>
  </si>
  <si>
    <t>Proportion Okanagan</t>
  </si>
  <si>
    <t>Osoyoos Sport</t>
  </si>
  <si>
    <t>Osoyoos  Demo</t>
  </si>
  <si>
    <t>Osoyoos FSC</t>
  </si>
  <si>
    <t>OK River FSC</t>
  </si>
  <si>
    <t>Total Okanagan Sockeye Harvest</t>
  </si>
  <si>
    <t>Est'd Okanagan Sockeye Returns to the Columbia</t>
  </si>
  <si>
    <t>Harvest Rate</t>
  </si>
  <si>
    <t>Total Harvest &lt; BON</t>
  </si>
  <si>
    <t>Recreational</t>
  </si>
  <si>
    <t>Commercial</t>
  </si>
  <si>
    <t>Treaty</t>
  </si>
  <si>
    <t>Wanapum</t>
  </si>
  <si>
    <t>Colville</t>
  </si>
  <si>
    <t>Broodstock</t>
  </si>
  <si>
    <t>Troll</t>
  </si>
  <si>
    <t>SN</t>
  </si>
  <si>
    <t>GN</t>
  </si>
  <si>
    <t>Angling</t>
  </si>
  <si>
    <t>Fish Trap</t>
  </si>
  <si>
    <t>CAN</t>
  </si>
  <si>
    <t>USA</t>
  </si>
  <si>
    <t>TOTAL</t>
  </si>
  <si>
    <t>McN PRD Recreational</t>
  </si>
  <si>
    <t>McN PRD Wanapum</t>
  </si>
  <si>
    <t>ONA Broodstock</t>
  </si>
  <si>
    <t>ONA Recreational</t>
  </si>
  <si>
    <t>Osoyoos Demo Troll</t>
  </si>
  <si>
    <t>Osoyoos Demo SN</t>
  </si>
  <si>
    <t>Osoyoos FSC Troll</t>
  </si>
  <si>
    <t>Osoyoos FSC GN</t>
  </si>
  <si>
    <t>Osoyoos FSC SN</t>
  </si>
  <si>
    <t>OKR FSC Angling</t>
  </si>
  <si>
    <t>OKR FSC GN</t>
  </si>
  <si>
    <t>OKR FSC Fish Trap</t>
  </si>
  <si>
    <t>Okanagan Returns</t>
  </si>
  <si>
    <t>Okanagan Harvest Rate</t>
  </si>
  <si>
    <t>Below Bonn Rec</t>
  </si>
  <si>
    <t>Below Bonn Comm</t>
  </si>
  <si>
    <t>Below Bonn Treaty</t>
  </si>
  <si>
    <t>Total Harvest Below  Bonn</t>
  </si>
  <si>
    <t>Bonn McNary Recreational</t>
  </si>
  <si>
    <t>Bonn McNary Treaty</t>
  </si>
  <si>
    <t>Above PRD Recreational</t>
  </si>
  <si>
    <t>Above PRD Colville</t>
  </si>
  <si>
    <t>Okanagan Sockeye Harvest CAN</t>
  </si>
  <si>
    <t>Okanagan Sockeye Harvest USA</t>
  </si>
  <si>
    <t>Okanagan Sockeye Harvest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</si>
</sst>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2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7" xfId="0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1" xfId="0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3" fontId="2" fillId="0" borderId="17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3" fontId="0" fillId="0" borderId="21" xfId="0" applyNumberFormat="1" applyBorder="1" applyAlignment="1">
      <alignment horizontal="right"/>
    </xf>
    <xf numFmtId="3" fontId="0" fillId="0" borderId="22" xfId="0" applyNumberFormat="1" applyBorder="1" applyAlignment="1">
      <alignment horizontal="right"/>
    </xf>
    <xf numFmtId="3" fontId="0" fillId="0" borderId="23" xfId="0" applyNumberForma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3" fontId="9" fillId="0" borderId="22" xfId="0" applyNumberFormat="1" applyFont="1" applyBorder="1" applyAlignment="1">
      <alignment horizontal="right"/>
    </xf>
    <xf numFmtId="9" fontId="0" fillId="0" borderId="2" xfId="0" applyNumberForma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3" fontId="0" fillId="0" borderId="29" xfId="0" applyNumberFormat="1" applyBorder="1" applyAlignment="1">
      <alignment horizontal="right"/>
    </xf>
    <xf numFmtId="3" fontId="0" fillId="0" borderId="25" xfId="0" applyNumberFormat="1" applyBorder="1" applyAlignment="1">
      <alignment horizontal="right"/>
    </xf>
    <xf numFmtId="9" fontId="0" fillId="0" borderId="31" xfId="0" applyNumberFormat="1" applyBorder="1" applyAlignment="1">
      <alignment horizontal="center"/>
    </xf>
    <xf numFmtId="0" fontId="0" fillId="0" borderId="32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9" fillId="0" borderId="22" xfId="6" applyNumberFormat="1" applyFont="1" applyBorder="1"/>
    <xf numFmtId="0" fontId="9" fillId="0" borderId="22" xfId="6" applyFont="1" applyBorder="1" applyAlignment="1">
      <alignment horizontal="right" wrapText="1"/>
    </xf>
    <xf numFmtId="165" fontId="0" fillId="0" borderId="35" xfId="0" applyNumberForma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8" xfId="0" applyBorder="1" applyAlignment="1">
      <alignment horizontal="center" vertical="center" wrapText="1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3" fontId="2" fillId="0" borderId="16" xfId="0" applyNumberFormat="1" applyFont="1" applyBorder="1" applyAlignment="1">
      <alignment horizontal="right"/>
    </xf>
    <xf numFmtId="3" fontId="2" fillId="0" borderId="14" xfId="0" applyNumberFormat="1" applyFont="1" applyBorder="1" applyAlignment="1">
      <alignment horizontal="right"/>
    </xf>
    <xf numFmtId="3" fontId="2" fillId="0" borderId="40" xfId="0" applyNumberFormat="1" applyFont="1" applyBorder="1" applyAlignment="1">
      <alignment horizontal="right"/>
    </xf>
    <xf numFmtId="3" fontId="2" fillId="0" borderId="19" xfId="0" applyNumberFormat="1" applyFont="1" applyBorder="1" applyAlignment="1">
      <alignment horizontal="right"/>
    </xf>
    <xf numFmtId="3" fontId="2" fillId="0" borderId="26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3" fontId="2" fillId="0" borderId="41" xfId="0" applyNumberFormat="1" applyFont="1" applyBorder="1" applyAlignment="1">
      <alignment horizontal="right"/>
    </xf>
    <xf numFmtId="3" fontId="2" fillId="0" borderId="28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3" fontId="0" fillId="0" borderId="15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9" fontId="0" fillId="0" borderId="21" xfId="0" applyNumberFormat="1" applyBorder="1" applyAlignment="1">
      <alignment horizontal="center"/>
    </xf>
    <xf numFmtId="9" fontId="0" fillId="0" borderId="41" xfId="0" applyNumberFormat="1" applyBorder="1" applyAlignment="1">
      <alignment horizontal="center"/>
    </xf>
    <xf numFmtId="9" fontId="0" fillId="0" borderId="28" xfId="0" applyNumberFormat="1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12" xfId="0" applyNumberForma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38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3" fontId="0" fillId="0" borderId="37" xfId="0" applyNumberFormat="1" applyBorder="1" applyAlignment="1">
      <alignment horizontal="center"/>
    </xf>
    <xf numFmtId="3" fontId="0" fillId="0" borderId="35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3" fontId="8" fillId="0" borderId="2" xfId="0" applyNumberFormat="1" applyFont="1" applyBorder="1" applyAlignment="1">
      <alignment horizontal="center"/>
    </xf>
    <xf numFmtId="3" fontId="8" fillId="0" borderId="18" xfId="0" applyNumberFormat="1" applyFont="1" applyBorder="1" applyAlignment="1">
      <alignment horizontal="center"/>
    </xf>
    <xf numFmtId="3" fontId="8" fillId="0" borderId="19" xfId="0" applyNumberFormat="1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3" fontId="8" fillId="0" borderId="24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3" fontId="8" fillId="0" borderId="26" xfId="0" applyNumberFormat="1" applyFont="1" applyBorder="1" applyAlignment="1">
      <alignment horizontal="center"/>
    </xf>
  </cellXfs>
  <cellStyles count="8">
    <cellStyle name="Comma 2" xfId="7" xr:uid="{98B91E77-2854-4ADB-8149-B86391337B32}"/>
    <cellStyle name="Hyperlink" xfId="2" builtinId="8"/>
    <cellStyle name="Hyperlink 2" xfId="4" xr:uid="{38E40C99-03D5-46EE-8DCF-EBEEC51FD850}"/>
    <cellStyle name="Normal" xfId="0" builtinId="0"/>
    <cellStyle name="Normal 2" xfId="6" xr:uid="{B2602712-2CEE-4FD9-B763-E10350711194}"/>
    <cellStyle name="Normal 3" xfId="3" xr:uid="{1E4A28BD-470D-4476-BF5F-446778319181}"/>
    <cellStyle name="Percent" xfId="1" builtinId="5"/>
    <cellStyle name="Percent 2" xfId="5" xr:uid="{41D56276-904A-4E13-848A-6893EF6242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Okanagan Sockeye Harvest</a:t>
            </a:r>
          </a:p>
          <a:p>
            <a:pPr>
              <a:defRPr sz="2000"/>
            </a:pPr>
            <a:r>
              <a:rPr lang="en-US" sz="1600"/>
              <a:t>by Return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'SOCKEYE HARVEST DATA'!$X$2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'SOCKEYE HARVEST DATA'!$A$3:$A$46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'SOCKEYE HARVEST DATA'!$X$3:$X$46</c:f>
              <c:numCache>
                <c:formatCode>#,##0</c:formatCode>
                <c:ptCount val="44"/>
                <c:pt idx="0">
                  <c:v>443</c:v>
                </c:pt>
                <c:pt idx="1">
                  <c:v>1330</c:v>
                </c:pt>
                <c:pt idx="2">
                  <c:v>595</c:v>
                </c:pt>
                <c:pt idx="3">
                  <c:v>1498</c:v>
                </c:pt>
                <c:pt idx="4">
                  <c:v>28575</c:v>
                </c:pt>
                <c:pt idx="5">
                  <c:v>48531</c:v>
                </c:pt>
                <c:pt idx="6">
                  <c:v>6818</c:v>
                </c:pt>
                <c:pt idx="7">
                  <c:v>45023</c:v>
                </c:pt>
                <c:pt idx="8">
                  <c:v>37950</c:v>
                </c:pt>
                <c:pt idx="9">
                  <c:v>937</c:v>
                </c:pt>
                <c:pt idx="10">
                  <c:v>714</c:v>
                </c:pt>
                <c:pt idx="11">
                  <c:v>1663</c:v>
                </c:pt>
                <c:pt idx="12">
                  <c:v>1538</c:v>
                </c:pt>
                <c:pt idx="13">
                  <c:v>2460</c:v>
                </c:pt>
                <c:pt idx="14">
                  <c:v>217</c:v>
                </c:pt>
                <c:pt idx="15">
                  <c:v>329</c:v>
                </c:pt>
                <c:pt idx="16">
                  <c:v>1125</c:v>
                </c:pt>
                <c:pt idx="17">
                  <c:v>1544</c:v>
                </c:pt>
                <c:pt idx="18">
                  <c:v>263</c:v>
                </c:pt>
                <c:pt idx="19">
                  <c:v>642</c:v>
                </c:pt>
                <c:pt idx="20">
                  <c:v>2502</c:v>
                </c:pt>
                <c:pt idx="21">
                  <c:v>6333</c:v>
                </c:pt>
                <c:pt idx="22">
                  <c:v>728</c:v>
                </c:pt>
                <c:pt idx="23">
                  <c:v>989</c:v>
                </c:pt>
                <c:pt idx="24">
                  <c:v>3698</c:v>
                </c:pt>
                <c:pt idx="25">
                  <c:v>2405</c:v>
                </c:pt>
                <c:pt idx="26">
                  <c:v>1166</c:v>
                </c:pt>
                <c:pt idx="27">
                  <c:v>1313</c:v>
                </c:pt>
                <c:pt idx="28">
                  <c:v>9727</c:v>
                </c:pt>
                <c:pt idx="29">
                  <c:v>23686</c:v>
                </c:pt>
                <c:pt idx="30">
                  <c:v>49692</c:v>
                </c:pt>
                <c:pt idx="31">
                  <c:v>15664</c:v>
                </c:pt>
                <c:pt idx="32">
                  <c:v>85717</c:v>
                </c:pt>
                <c:pt idx="33">
                  <c:v>18701</c:v>
                </c:pt>
                <c:pt idx="34">
                  <c:v>71217</c:v>
                </c:pt>
                <c:pt idx="35">
                  <c:v>70096</c:v>
                </c:pt>
                <c:pt idx="36">
                  <c:v>24224</c:v>
                </c:pt>
                <c:pt idx="37">
                  <c:v>9875</c:v>
                </c:pt>
                <c:pt idx="38">
                  <c:v>34604</c:v>
                </c:pt>
                <c:pt idx="39">
                  <c:v>3714</c:v>
                </c:pt>
                <c:pt idx="40">
                  <c:v>45555</c:v>
                </c:pt>
                <c:pt idx="41">
                  <c:v>19770</c:v>
                </c:pt>
                <c:pt idx="42">
                  <c:v>87459</c:v>
                </c:pt>
                <c:pt idx="43">
                  <c:v>42374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E-43DF-9C07-25B2C9942A19}"/>
            </c:ext>
          </c:extLst>
        </c:ser>
        <c:ser>
          <c:idx val="0"/>
          <c:order val="1"/>
          <c:tx>
            <c:strRef>
              <c:f>'SOCKEYE HARVEST DATA'!$W$2</c:f>
              <c:strCache>
                <c:ptCount val="1"/>
                <c:pt idx="0">
                  <c:v>CAN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'SOCKEYE HARVEST DATA'!$A$3:$A$46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'SOCKEYE HARVEST DATA'!$W$3:$W$46</c:f>
              <c:numCache>
                <c:formatCode>General</c:formatCode>
                <c:ptCount val="44"/>
                <c:pt idx="27" formatCode="#,##0">
                  <c:v>638</c:v>
                </c:pt>
                <c:pt idx="28" formatCode="#,##0">
                  <c:v>542</c:v>
                </c:pt>
                <c:pt idx="29" formatCode="#,##0">
                  <c:v>1723</c:v>
                </c:pt>
                <c:pt idx="30" formatCode="#,##0">
                  <c:v>18476</c:v>
                </c:pt>
                <c:pt idx="31" formatCode="#,##0">
                  <c:v>6146</c:v>
                </c:pt>
                <c:pt idx="32" formatCode="#,##0">
                  <c:v>64289</c:v>
                </c:pt>
                <c:pt idx="33" formatCode="#,##0">
                  <c:v>4384</c:v>
                </c:pt>
                <c:pt idx="34" formatCode="#,##0">
                  <c:v>45738</c:v>
                </c:pt>
                <c:pt idx="35" formatCode="#,##0">
                  <c:v>1010</c:v>
                </c:pt>
                <c:pt idx="36" formatCode="#,##0">
                  <c:v>77771</c:v>
                </c:pt>
                <c:pt idx="37" formatCode="#,##0">
                  <c:v>2049</c:v>
                </c:pt>
                <c:pt idx="38" formatCode="#,##0">
                  <c:v>16915</c:v>
                </c:pt>
                <c:pt idx="39" formatCode="#,##0">
                  <c:v>985</c:v>
                </c:pt>
                <c:pt idx="40" formatCode="#,##0">
                  <c:v>39984</c:v>
                </c:pt>
                <c:pt idx="41" formatCode="#,##0">
                  <c:v>5849</c:v>
                </c:pt>
                <c:pt idx="42" formatCode="#,##0">
                  <c:v>82493</c:v>
                </c:pt>
                <c:pt idx="43" formatCode="#,##0">
                  <c:v>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E-43DF-9C07-25B2C9942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331391"/>
        <c:axId val="50870159"/>
      </c:barChart>
      <c:catAx>
        <c:axId val="8213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0159"/>
        <c:crosses val="autoZero"/>
        <c:auto val="1"/>
        <c:lblAlgn val="ctr"/>
        <c:lblOffset val="100"/>
        <c:tickMarkSkip val="1"/>
        <c:noMultiLvlLbl val="0"/>
      </c:catAx>
      <c:valAx>
        <c:axId val="50870159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3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Okanagan Sockeye Harvest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HARVEST DATA'!$AB$1</c:f>
              <c:strCache>
                <c:ptCount val="1"/>
                <c:pt idx="0">
                  <c:v>Harvest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'SOCKEYE HARVEST DATA'!$A$3:$A$45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'SOCKEYE HARVEST DATA'!$AB$2:$AB$45</c:f>
              <c:numCache>
                <c:formatCode>0.0%</c:formatCode>
                <c:ptCount val="44"/>
                <c:pt idx="1">
                  <c:v>1.133453403752244E-2</c:v>
                </c:pt>
                <c:pt idx="2">
                  <c:v>3.1430239776685416E-2</c:v>
                </c:pt>
                <c:pt idx="3">
                  <c:v>2.2015133540151707E-2</c:v>
                </c:pt>
                <c:pt idx="4">
                  <c:v>3.8753434411381002E-2</c:v>
                </c:pt>
                <c:pt idx="5">
                  <c:v>0.20235631101177773</c:v>
                </c:pt>
                <c:pt idx="6">
                  <c:v>0.40034481905249003</c:v>
                </c:pt>
                <c:pt idx="7">
                  <c:v>0.13876055764729825</c:v>
                </c:pt>
                <c:pt idx="8">
                  <c:v>0.4538380121969659</c:v>
                </c:pt>
                <c:pt idx="9">
                  <c:v>0.48413022401387967</c:v>
                </c:pt>
                <c:pt idx="10">
                  <c:v>5.1325591586327782E-2</c:v>
                </c:pt>
                <c:pt idx="11">
                  <c:v>5.7613168724279837E-2</c:v>
                </c:pt>
                <c:pt idx="12">
                  <c:v>4.1820696592480826E-2</c:v>
                </c:pt>
                <c:pt idx="13">
                  <c:v>2.5217248729299886E-2</c:v>
                </c:pt>
                <c:pt idx="14">
                  <c:v>6.1420153800059919E-2</c:v>
                </c:pt>
                <c:pt idx="15">
                  <c:v>9.8546775658492278E-2</c:v>
                </c:pt>
                <c:pt idx="16">
                  <c:v>6.28102329133257E-2</c:v>
                </c:pt>
                <c:pt idx="17">
                  <c:v>4.8575129533678756E-2</c:v>
                </c:pt>
                <c:pt idx="18">
                  <c:v>4.2776007757307104E-2</c:v>
                </c:pt>
                <c:pt idx="19">
                  <c:v>3.4133679428942243E-2</c:v>
                </c:pt>
                <c:pt idx="20">
                  <c:v>3.8408615016452291E-2</c:v>
                </c:pt>
                <c:pt idx="21">
                  <c:v>3.3872146860531235E-2</c:v>
                </c:pt>
                <c:pt idx="22">
                  <c:v>7.5656755110086377E-2</c:v>
                </c:pt>
                <c:pt idx="23">
                  <c:v>5.0527484730705161E-2</c:v>
                </c:pt>
                <c:pt idx="24">
                  <c:v>2.8263603109282123E-2</c:v>
                </c:pt>
                <c:pt idx="25">
                  <c:v>4.039146296174935E-2</c:v>
                </c:pt>
                <c:pt idx="26">
                  <c:v>4.0645597431130644E-2</c:v>
                </c:pt>
                <c:pt idx="27">
                  <c:v>4.2221900347624568E-2</c:v>
                </c:pt>
                <c:pt idx="28">
                  <c:v>8.7316505549588252E-2</c:v>
                </c:pt>
                <c:pt idx="29">
                  <c:v>5.37874899171372E-2</c:v>
                </c:pt>
                <c:pt idx="30">
                  <c:v>0.16435848507390277</c:v>
                </c:pt>
                <c:pt idx="31">
                  <c:v>0.19253832096687182</c:v>
                </c:pt>
                <c:pt idx="32">
                  <c:v>0.12692112966206739</c:v>
                </c:pt>
                <c:pt idx="33">
                  <c:v>0.32432537614833618</c:v>
                </c:pt>
                <c:pt idx="34">
                  <c:v>0.14484796767352265</c:v>
                </c:pt>
                <c:pt idx="35">
                  <c:v>0.21692800783467064</c:v>
                </c:pt>
                <c:pt idx="36">
                  <c:v>0.16251834176711785</c:v>
                </c:pt>
                <c:pt idx="37">
                  <c:v>0.37094081749180796</c:v>
                </c:pt>
                <c:pt idx="38">
                  <c:v>0.20551533953809031</c:v>
                </c:pt>
                <c:pt idx="39">
                  <c:v>0.27544817335607391</c:v>
                </c:pt>
                <c:pt idx="40">
                  <c:v>8.6141154903758024E-2</c:v>
                </c:pt>
                <c:pt idx="41">
                  <c:v>0.27696686331522269</c:v>
                </c:pt>
                <c:pt idx="42">
                  <c:v>0.22464136649012661</c:v>
                </c:pt>
                <c:pt idx="43">
                  <c:v>0.29183222806433112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D-4B1E-AC97-72BE44EE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468847"/>
        <c:axId val="973645343"/>
      </c:lineChart>
      <c:catAx>
        <c:axId val="65846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45343"/>
        <c:crosses val="autoZero"/>
        <c:auto val="1"/>
        <c:lblAlgn val="ctr"/>
        <c:lblOffset val="100"/>
        <c:tickMarkSkip val="2"/>
        <c:noMultiLvlLbl val="0"/>
      </c:catAx>
      <c:valAx>
        <c:axId val="9736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6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DD1255-6CE1-4053-A45D-A559F76402CB}">
  <sheetPr/>
  <sheetViews>
    <sheetView zoomScale="105" workbookViewId="0" zoomToFit="1"/>
  </sheetViews>
  <pageMargins left="0.7" right="0.7" top="0.75" bottom="0.75" header="0.3" footer="0.3"/>
  <headerFooter>
    <oddHeader>&amp;R&amp;"Calibri"&amp;12&amp;K000000 Unclassified - Non-Classifié&amp;1#_x000D_</oddHead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730333-EB68-4704-8892-3A242143842A}">
  <sheetPr/>
  <sheetViews>
    <sheetView zoomScale="105" workbookViewId="0" zoomToFit="1"/>
  </sheetViews>
  <pageMargins left="0.7" right="0.7" top="0.75" bottom="0.75" header="0.3" footer="0.3"/>
  <headerFooter>
    <oddHeader>&amp;R&amp;"Calibri"&amp;12&amp;K000000 Unclassified - Non-Classifié&amp;1#_x000D_</oddHead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1286" cy="7855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4548A-7E8D-DE6E-3AA0-8BC0B4DFAC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1286" cy="7855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8CC23-0195-3FE8-BAA3-BB686FA4CF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iff, Howard" id="{00A53A18-0422-4C1C-B4D8-4C560B464949}" userId="S::Howard.Stiff@dfo-mpo.gc.ca::e77cfe4f-0f36-4fe2-9cbe-130767b5bc4f" providerId="AD"/>
  <person displayName="Ogden, Athena" id="{ADC67CA6-41B3-4775-B323-BF6A98FB765D}" userId="S::athena.ogden@dfo-mpo.gc.ca::1da34268-9889-4347-aadf-c620f03f9d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4-05-13T19:41:34.02" personId="{00A53A18-0422-4C1C-B4D8-4C560B464949}" id="{0361BA59-C652-48C5-8DDD-6B46D0AD5681}">
    <text>Source: SIS-DATA - OSOYOOS - 24.02.12.xlsx ! Sockeye Returns Data, Column U (?): "Ok Stock Comp (%) Best", which is primarily based on ratio of dam counts at RRH : RI dams.  [240513]</text>
  </threadedComment>
  <threadedComment ref="N1" dT="2024-05-13T19:24:58.92" personId="{00A53A18-0422-4C1C-B4D8-4C560B464949}" id="{36FFF24D-F590-4C6D-B38C-9F8A822EB6C4}">
    <text>Includes estimated catch (take-home) and release</text>
  </threadedComment>
  <threadedComment ref="N1" dT="2024-05-13T20:47:45.68" personId="{ADC67CA6-41B3-4775-B323-BF6A98FB765D}" id="{94B6F86A-9DDE-4906-934D-9C925AC45FEA}" parentId="{36FFF24D-F590-4C6D-B38C-9F8A822EB6C4}">
    <text>from the pptx that we were just sent?</text>
  </threadedComment>
  <threadedComment ref="N38" dT="2024-05-13T19:22:20.87" personId="{00A53A18-0422-4C1C-B4D8-4C560B464949}" id="{43848FB2-01D9-49F8-B4A5-DF2A14D4DA16}">
    <text>Closed</text>
  </threadedComment>
  <threadedComment ref="N40" dT="2024-05-13T19:22:20.87" personId="{00A53A18-0422-4C1C-B4D8-4C560B464949}" id="{15E18A9A-22D4-4E85-B55F-320830062A76}">
    <text>Closed</text>
  </threadedComment>
  <threadedComment ref="N42" dT="2024-05-13T19:22:20.87" personId="{00A53A18-0422-4C1C-B4D8-4C560B464949}" id="{EFE05CBC-534D-402B-9288-A1E949D29222}">
    <text>Closed</text>
  </threadedComment>
  <threadedComment ref="N44" dT="2024-05-13T19:22:20.87" personId="{00A53A18-0422-4C1C-B4D8-4C560B464949}" id="{E71649F9-3FAC-4678-B4DE-6C439BDC42F7}">
    <text>Closed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37" dT="2024-05-13T19:22:20.87" personId="{00A53A18-0422-4C1C-B4D8-4C560B464949}" id="{6622D52B-5419-47B1-8FAC-C550DA0B7513}">
    <text>Closed</text>
  </threadedComment>
  <threadedComment ref="N39" dT="2024-05-13T19:22:20.87" personId="{00A53A18-0422-4C1C-B4D8-4C560B464949}" id="{58A5D3D6-3DEC-4EEC-8CF0-9E126C7119E1}">
    <text>Closed</text>
  </threadedComment>
  <threadedComment ref="N41" dT="2024-05-13T19:22:20.87" personId="{00A53A18-0422-4C1C-B4D8-4C560B464949}" id="{DB1C444F-A047-4A41-BF33-9C5A1B54A146}">
    <text>Closed</text>
  </threadedComment>
  <threadedComment ref="N43" dT="2024-05-13T19:22:20.87" personId="{00A53A18-0422-4C1C-B4D8-4C560B464949}" id="{39991CA0-8FC6-4C43-9B60-E176ADBE139E}">
    <text>Closed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thena.Ogden@dfo-mpo.gc.ca" TargetMode="External"/><Relationship Id="rId2" Type="http://schemas.openxmlformats.org/officeDocument/2006/relationships/hyperlink" Target="mailto:Kalex@syilx.org" TargetMode="External"/><Relationship Id="rId1" Type="http://schemas.openxmlformats.org/officeDocument/2006/relationships/hyperlink" Target="mailto:Ryan.Lothrop@dfw.wa.go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3388-A908-43E7-A8F0-469AE47952AA}">
  <dimension ref="A1:F3"/>
  <sheetViews>
    <sheetView workbookViewId="0">
      <selection activeCell="B8" sqref="B8"/>
    </sheetView>
  </sheetViews>
  <sheetFormatPr defaultRowHeight="14.4" x14ac:dyDescent="0.3"/>
  <cols>
    <col min="1" max="1" width="7.33203125" bestFit="1" customWidth="1"/>
    <col min="2" max="2" width="11.33203125" bestFit="1" customWidth="1"/>
    <col min="3" max="3" width="6.5546875" bestFit="1" customWidth="1"/>
    <col min="4" max="4" width="10.33203125" bestFit="1" customWidth="1"/>
    <col min="5" max="5" width="22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2">
        <v>45425</v>
      </c>
      <c r="E1" s="3" t="s">
        <v>3</v>
      </c>
      <c r="F1" t="s">
        <v>4</v>
      </c>
    </row>
    <row r="2" spans="1:6" x14ac:dyDescent="0.3">
      <c r="B2" t="s">
        <v>5</v>
      </c>
      <c r="C2" t="s">
        <v>6</v>
      </c>
      <c r="D2" s="2">
        <v>45425</v>
      </c>
      <c r="E2" s="3" t="s">
        <v>7</v>
      </c>
      <c r="F2" t="s">
        <v>8</v>
      </c>
    </row>
    <row r="3" spans="1:6" x14ac:dyDescent="0.3">
      <c r="B3" t="s">
        <v>9</v>
      </c>
      <c r="C3" t="s">
        <v>10</v>
      </c>
      <c r="D3" s="2">
        <v>45426</v>
      </c>
      <c r="E3" s="3" t="s">
        <v>11</v>
      </c>
      <c r="F3" t="s">
        <v>12</v>
      </c>
    </row>
  </sheetData>
  <hyperlinks>
    <hyperlink ref="E1" r:id="rId1" xr:uid="{3736C3A4-DFBB-4A6C-AFCB-1FE24778CB5D}"/>
    <hyperlink ref="E2" r:id="rId2" xr:uid="{EA0C4638-1061-474D-843E-4857CE9BF513}"/>
    <hyperlink ref="E3" r:id="rId3" xr:uid="{6204E99F-354A-40FC-9B16-20D024343CAA}"/>
  </hyperlinks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2AE5-7658-427D-A953-1C7EC90DFB4C}">
  <sheetPr>
    <tabColor rgb="FFFFFF00"/>
  </sheetPr>
  <dimension ref="A1:AD46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X30" sqref="X30"/>
    </sheetView>
  </sheetViews>
  <sheetFormatPr defaultColWidth="9.109375" defaultRowHeight="14.4" x14ac:dyDescent="0.3"/>
  <cols>
    <col min="1" max="1" width="8.5546875" style="1" bestFit="1" customWidth="1"/>
    <col min="2" max="4" width="12.109375" style="1" customWidth="1"/>
    <col min="5" max="6" width="12.33203125" style="1" customWidth="1"/>
    <col min="7" max="10" width="11.6640625" style="1" customWidth="1"/>
    <col min="11" max="13" width="11.33203125" style="1" customWidth="1"/>
    <col min="14" max="14" width="12.44140625" style="1" bestFit="1" customWidth="1"/>
    <col min="15" max="16" width="8.109375" style="1" customWidth="1"/>
    <col min="17" max="18" width="5.5546875" style="1" bestFit="1" customWidth="1"/>
    <col min="19" max="19" width="6.5546875" style="1" bestFit="1" customWidth="1"/>
    <col min="20" max="20" width="7.33203125" style="1" bestFit="1" customWidth="1"/>
    <col min="21" max="21" width="4" style="1" bestFit="1" customWidth="1"/>
    <col min="22" max="22" width="8.88671875" style="1" bestFit="1" customWidth="1"/>
    <col min="23" max="25" width="10.6640625" style="28" customWidth="1"/>
    <col min="26" max="26" width="9.109375" style="1"/>
    <col min="27" max="27" width="18.33203125" style="1" customWidth="1"/>
    <col min="28" max="29" width="9.109375" style="1"/>
    <col min="30" max="30" width="12.88671875" style="1" customWidth="1"/>
    <col min="31" max="16384" width="9.109375" style="1"/>
  </cols>
  <sheetData>
    <row r="1" spans="1:30" ht="14.4" customHeight="1" x14ac:dyDescent="0.3">
      <c r="A1" s="103" t="s">
        <v>13</v>
      </c>
      <c r="B1" s="109" t="s">
        <v>14</v>
      </c>
      <c r="C1" s="98"/>
      <c r="D1" s="98"/>
      <c r="E1" s="98" t="s">
        <v>15</v>
      </c>
      <c r="F1" s="98"/>
      <c r="G1" s="98" t="s">
        <v>16</v>
      </c>
      <c r="H1" s="98"/>
      <c r="I1" s="98" t="s">
        <v>17</v>
      </c>
      <c r="J1" s="110"/>
      <c r="K1" s="105" t="s">
        <v>18</v>
      </c>
      <c r="L1" s="107" t="s">
        <v>19</v>
      </c>
      <c r="M1" s="52" t="s">
        <v>6</v>
      </c>
      <c r="N1" s="48" t="s">
        <v>20</v>
      </c>
      <c r="O1" s="98" t="s">
        <v>21</v>
      </c>
      <c r="P1" s="98"/>
      <c r="Q1" s="98" t="s">
        <v>22</v>
      </c>
      <c r="R1" s="98"/>
      <c r="S1" s="98"/>
      <c r="T1" s="98" t="s">
        <v>23</v>
      </c>
      <c r="U1" s="98"/>
      <c r="V1" s="110"/>
      <c r="W1" s="111" t="s">
        <v>24</v>
      </c>
      <c r="X1" s="112"/>
      <c r="Y1" s="113"/>
      <c r="AA1" s="99" t="s">
        <v>25</v>
      </c>
      <c r="AB1" s="99" t="s">
        <v>26</v>
      </c>
      <c r="AD1" s="114" t="s">
        <v>27</v>
      </c>
    </row>
    <row r="2" spans="1:30" x14ac:dyDescent="0.3">
      <c r="A2" s="104"/>
      <c r="B2" s="36" t="s">
        <v>28</v>
      </c>
      <c r="C2" s="37" t="s">
        <v>29</v>
      </c>
      <c r="D2" s="37" t="s">
        <v>30</v>
      </c>
      <c r="E2" s="37" t="s">
        <v>28</v>
      </c>
      <c r="F2" s="37" t="s">
        <v>30</v>
      </c>
      <c r="G2" s="37" t="s">
        <v>28</v>
      </c>
      <c r="H2" s="37" t="s">
        <v>31</v>
      </c>
      <c r="I2" s="37" t="s">
        <v>28</v>
      </c>
      <c r="J2" s="38" t="s">
        <v>32</v>
      </c>
      <c r="K2" s="106"/>
      <c r="L2" s="108"/>
      <c r="M2" s="53" t="s">
        <v>33</v>
      </c>
      <c r="N2" s="49" t="s">
        <v>28</v>
      </c>
      <c r="O2" s="37" t="s">
        <v>34</v>
      </c>
      <c r="P2" s="37" t="s">
        <v>35</v>
      </c>
      <c r="Q2" s="37" t="s">
        <v>34</v>
      </c>
      <c r="R2" s="37" t="s">
        <v>36</v>
      </c>
      <c r="S2" s="37" t="s">
        <v>35</v>
      </c>
      <c r="T2" s="37" t="s">
        <v>37</v>
      </c>
      <c r="U2" s="37" t="s">
        <v>36</v>
      </c>
      <c r="V2" s="38" t="s">
        <v>38</v>
      </c>
      <c r="W2" s="39" t="s">
        <v>39</v>
      </c>
      <c r="X2" s="40" t="s">
        <v>40</v>
      </c>
      <c r="Y2" s="41" t="s">
        <v>41</v>
      </c>
      <c r="AA2" s="99"/>
      <c r="AB2" s="99"/>
      <c r="AD2" s="115"/>
    </row>
    <row r="3" spans="1:30" x14ac:dyDescent="0.3">
      <c r="A3" s="19">
        <v>1980</v>
      </c>
      <c r="B3" s="10">
        <v>0</v>
      </c>
      <c r="C3" s="9">
        <v>4</v>
      </c>
      <c r="D3" s="9">
        <v>0</v>
      </c>
      <c r="E3" s="9">
        <v>0</v>
      </c>
      <c r="F3" s="9">
        <v>636</v>
      </c>
      <c r="G3" s="9"/>
      <c r="H3" s="9"/>
      <c r="I3" s="9"/>
      <c r="J3" s="14">
        <v>33</v>
      </c>
      <c r="K3" s="17">
        <f t="shared" ref="K3:K46" si="0">SUM(B3:J3)</f>
        <v>673</v>
      </c>
      <c r="L3" s="47">
        <v>0.64</v>
      </c>
      <c r="M3" s="32"/>
      <c r="N3" s="50"/>
      <c r="O3" s="9"/>
      <c r="P3" s="9"/>
      <c r="Q3" s="9"/>
      <c r="R3" s="9"/>
      <c r="S3" s="9"/>
      <c r="T3" s="9"/>
      <c r="U3" s="9"/>
      <c r="V3" s="14"/>
      <c r="W3" s="21"/>
      <c r="X3" s="22">
        <f>ROUND(SUM(B3:I3)*L3,0)+J3</f>
        <v>443</v>
      </c>
      <c r="Y3" s="23">
        <f>SUM(W3:X3)</f>
        <v>443</v>
      </c>
      <c r="AA3" s="30">
        <v>39084.094549759997</v>
      </c>
      <c r="AB3" s="31">
        <f>Y3/AA3</f>
        <v>1.133453403752244E-2</v>
      </c>
      <c r="AD3" s="58">
        <f>SUM(B3:D3)</f>
        <v>4</v>
      </c>
    </row>
    <row r="4" spans="1:30" x14ac:dyDescent="0.3">
      <c r="A4" s="20">
        <v>1981</v>
      </c>
      <c r="B4" s="11">
        <v>0</v>
      </c>
      <c r="C4" s="4">
        <v>0</v>
      </c>
      <c r="D4" s="4">
        <v>0</v>
      </c>
      <c r="E4" s="4">
        <v>0</v>
      </c>
      <c r="F4" s="5">
        <v>1507</v>
      </c>
      <c r="G4" s="4"/>
      <c r="H4" s="4"/>
      <c r="I4" s="4"/>
      <c r="J4" s="15">
        <v>230</v>
      </c>
      <c r="K4" s="12">
        <f t="shared" si="0"/>
        <v>1737</v>
      </c>
      <c r="L4" s="43">
        <v>0.73</v>
      </c>
      <c r="M4" s="33"/>
      <c r="N4" s="51"/>
      <c r="O4" s="4"/>
      <c r="P4" s="4"/>
      <c r="Q4" s="4"/>
      <c r="R4" s="4"/>
      <c r="S4" s="4"/>
      <c r="T4" s="4"/>
      <c r="U4" s="4"/>
      <c r="V4" s="15"/>
      <c r="W4" s="24"/>
      <c r="X4" s="22">
        <f t="shared" ref="X4:X46" si="1">ROUND(SUM(B4:I4)*L4,0)+J4</f>
        <v>1330</v>
      </c>
      <c r="Y4" s="25">
        <f t="shared" ref="Y4:Y46" si="2">SUM(W4:X4)</f>
        <v>1330</v>
      </c>
      <c r="AA4" s="30">
        <v>42315.935527369991</v>
      </c>
      <c r="AB4" s="31">
        <f t="shared" ref="AB4:AB46" si="3">Y4/AA4</f>
        <v>3.1430239776685416E-2</v>
      </c>
      <c r="AD4" s="56">
        <f t="shared" ref="AD4:AD46" si="4">SUM(B4:D4)</f>
        <v>0</v>
      </c>
    </row>
    <row r="5" spans="1:30" x14ac:dyDescent="0.3">
      <c r="A5" s="20">
        <v>1982</v>
      </c>
      <c r="B5" s="11">
        <v>80</v>
      </c>
      <c r="C5" s="4">
        <v>20</v>
      </c>
      <c r="D5" s="4">
        <v>0</v>
      </c>
      <c r="E5" s="4">
        <v>0</v>
      </c>
      <c r="F5" s="4">
        <v>775</v>
      </c>
      <c r="G5" s="4"/>
      <c r="H5" s="4"/>
      <c r="I5" s="4"/>
      <c r="J5" s="15">
        <v>140</v>
      </c>
      <c r="K5" s="12">
        <f t="shared" si="0"/>
        <v>1015</v>
      </c>
      <c r="L5" s="43">
        <v>0.52</v>
      </c>
      <c r="M5" s="33"/>
      <c r="N5" s="51"/>
      <c r="O5" s="4"/>
      <c r="P5" s="4"/>
      <c r="Q5" s="4"/>
      <c r="R5" s="4"/>
      <c r="S5" s="4"/>
      <c r="T5" s="4"/>
      <c r="U5" s="4"/>
      <c r="V5" s="15"/>
      <c r="W5" s="24"/>
      <c r="X5" s="22">
        <f t="shared" si="1"/>
        <v>595</v>
      </c>
      <c r="Y5" s="25">
        <f t="shared" si="2"/>
        <v>595</v>
      </c>
      <c r="AA5" s="30">
        <v>27026.863085559999</v>
      </c>
      <c r="AB5" s="31">
        <f t="shared" si="3"/>
        <v>2.2015133540151707E-2</v>
      </c>
      <c r="AD5" s="56">
        <f t="shared" si="4"/>
        <v>100</v>
      </c>
    </row>
    <row r="6" spans="1:30" x14ac:dyDescent="0.3">
      <c r="A6" s="20">
        <v>1983</v>
      </c>
      <c r="B6" s="11">
        <v>43</v>
      </c>
      <c r="C6" s="4">
        <v>40</v>
      </c>
      <c r="D6" s="4">
        <v>0</v>
      </c>
      <c r="E6" s="4">
        <v>0</v>
      </c>
      <c r="F6" s="5">
        <v>3349</v>
      </c>
      <c r="G6" s="4"/>
      <c r="H6" s="4"/>
      <c r="I6" s="4"/>
      <c r="J6" s="15">
        <v>228</v>
      </c>
      <c r="K6" s="12">
        <f t="shared" si="0"/>
        <v>3660</v>
      </c>
      <c r="L6" s="43">
        <v>0.37</v>
      </c>
      <c r="M6" s="33"/>
      <c r="N6" s="51"/>
      <c r="O6" s="4"/>
      <c r="P6" s="4"/>
      <c r="Q6" s="4"/>
      <c r="R6" s="4"/>
      <c r="S6" s="4"/>
      <c r="T6" s="4"/>
      <c r="U6" s="4"/>
      <c r="V6" s="15"/>
      <c r="W6" s="24"/>
      <c r="X6" s="22">
        <f t="shared" si="1"/>
        <v>1498</v>
      </c>
      <c r="Y6" s="25">
        <f t="shared" si="2"/>
        <v>1498</v>
      </c>
      <c r="AA6" s="30">
        <v>38654.638556630001</v>
      </c>
      <c r="AB6" s="31">
        <f t="shared" si="3"/>
        <v>3.8753434411381002E-2</v>
      </c>
      <c r="AD6" s="56">
        <f t="shared" si="4"/>
        <v>83</v>
      </c>
    </row>
    <row r="7" spans="1:30" x14ac:dyDescent="0.3">
      <c r="A7" s="20">
        <v>1984</v>
      </c>
      <c r="B7" s="11">
        <v>226</v>
      </c>
      <c r="C7" s="4">
        <v>9119</v>
      </c>
      <c r="D7" s="4">
        <v>0</v>
      </c>
      <c r="E7" s="4">
        <v>0</v>
      </c>
      <c r="F7" s="5">
        <v>24616</v>
      </c>
      <c r="G7" s="4"/>
      <c r="H7" s="4"/>
      <c r="I7" s="4"/>
      <c r="J7" s="15">
        <v>48</v>
      </c>
      <c r="K7" s="12">
        <f t="shared" si="0"/>
        <v>34009</v>
      </c>
      <c r="L7" s="43">
        <v>0.84</v>
      </c>
      <c r="M7" s="33"/>
      <c r="N7" s="51"/>
      <c r="O7" s="4"/>
      <c r="P7" s="5"/>
      <c r="Q7" s="4"/>
      <c r="R7" s="4"/>
      <c r="S7" s="4"/>
      <c r="T7" s="4"/>
      <c r="U7" s="4"/>
      <c r="V7" s="15"/>
      <c r="W7" s="24"/>
      <c r="X7" s="22">
        <f t="shared" si="1"/>
        <v>28575</v>
      </c>
      <c r="Y7" s="25">
        <f t="shared" si="2"/>
        <v>28575</v>
      </c>
      <c r="AA7" s="30">
        <v>141211.31116259997</v>
      </c>
      <c r="AB7" s="31">
        <f t="shared" si="3"/>
        <v>0.20235631101177773</v>
      </c>
      <c r="AD7" s="56">
        <f t="shared" si="4"/>
        <v>9345</v>
      </c>
    </row>
    <row r="8" spans="1:30" x14ac:dyDescent="0.3">
      <c r="A8" s="20">
        <v>1985</v>
      </c>
      <c r="B8" s="11">
        <v>191</v>
      </c>
      <c r="C8" s="4">
        <v>32022</v>
      </c>
      <c r="D8" s="4">
        <v>0</v>
      </c>
      <c r="E8" s="4">
        <v>0</v>
      </c>
      <c r="F8" s="5">
        <v>49969</v>
      </c>
      <c r="G8" s="4"/>
      <c r="H8" s="4"/>
      <c r="I8" s="4"/>
      <c r="J8" s="15">
        <v>44</v>
      </c>
      <c r="K8" s="12">
        <f t="shared" si="0"/>
        <v>82226</v>
      </c>
      <c r="L8" s="43">
        <v>0.59</v>
      </c>
      <c r="M8" s="33"/>
      <c r="N8" s="51"/>
      <c r="O8" s="4"/>
      <c r="P8" s="5"/>
      <c r="Q8" s="4"/>
      <c r="R8" s="4"/>
      <c r="S8" s="4"/>
      <c r="T8" s="4"/>
      <c r="U8" s="4"/>
      <c r="V8" s="15"/>
      <c r="W8" s="24"/>
      <c r="X8" s="22">
        <f t="shared" si="1"/>
        <v>48531</v>
      </c>
      <c r="Y8" s="25">
        <f t="shared" si="2"/>
        <v>48531</v>
      </c>
      <c r="AA8" s="30">
        <v>121223</v>
      </c>
      <c r="AB8" s="31">
        <f t="shared" si="3"/>
        <v>0.40034481905249003</v>
      </c>
      <c r="AD8" s="56">
        <f t="shared" si="4"/>
        <v>32213</v>
      </c>
    </row>
    <row r="9" spans="1:30" x14ac:dyDescent="0.3">
      <c r="A9" s="20">
        <v>1986</v>
      </c>
      <c r="B9" s="11">
        <v>25</v>
      </c>
      <c r="C9" s="4">
        <v>1815</v>
      </c>
      <c r="D9" s="4">
        <v>0</v>
      </c>
      <c r="E9" s="4">
        <v>0</v>
      </c>
      <c r="F9" s="5">
        <v>6672</v>
      </c>
      <c r="G9" s="4"/>
      <c r="H9" s="4"/>
      <c r="I9" s="4"/>
      <c r="J9" s="15">
        <v>94</v>
      </c>
      <c r="K9" s="12">
        <f t="shared" si="0"/>
        <v>8606</v>
      </c>
      <c r="L9" s="43">
        <v>0.79</v>
      </c>
      <c r="M9" s="33"/>
      <c r="N9" s="51"/>
      <c r="O9" s="4"/>
      <c r="P9" s="5"/>
      <c r="Q9" s="4"/>
      <c r="R9" s="4"/>
      <c r="S9" s="4"/>
      <c r="T9" s="4"/>
      <c r="U9" s="4"/>
      <c r="V9" s="15"/>
      <c r="W9" s="24"/>
      <c r="X9" s="22">
        <f t="shared" si="1"/>
        <v>6818</v>
      </c>
      <c r="Y9" s="25">
        <f t="shared" si="2"/>
        <v>6818</v>
      </c>
      <c r="AA9" s="30">
        <v>49135</v>
      </c>
      <c r="AB9" s="31">
        <f t="shared" si="3"/>
        <v>0.13876055764729825</v>
      </c>
      <c r="AD9" s="56">
        <f t="shared" si="4"/>
        <v>1840</v>
      </c>
    </row>
    <row r="10" spans="1:30" x14ac:dyDescent="0.3">
      <c r="A10" s="20">
        <v>1987</v>
      </c>
      <c r="B10" s="11">
        <v>25</v>
      </c>
      <c r="C10" s="4">
        <v>28528</v>
      </c>
      <c r="D10" s="4">
        <v>0</v>
      </c>
      <c r="E10" s="4">
        <v>0</v>
      </c>
      <c r="F10" s="5">
        <v>39560</v>
      </c>
      <c r="G10" s="4"/>
      <c r="H10" s="4"/>
      <c r="I10" s="4"/>
      <c r="J10" s="15">
        <v>68</v>
      </c>
      <c r="K10" s="12">
        <f t="shared" si="0"/>
        <v>68181</v>
      </c>
      <c r="L10" s="43">
        <v>0.66</v>
      </c>
      <c r="M10" s="33"/>
      <c r="N10" s="51"/>
      <c r="O10" s="4"/>
      <c r="P10" s="5"/>
      <c r="Q10" s="4"/>
      <c r="R10" s="4"/>
      <c r="S10" s="4"/>
      <c r="T10" s="4"/>
      <c r="U10" s="4"/>
      <c r="V10" s="15"/>
      <c r="W10" s="24"/>
      <c r="X10" s="22">
        <f t="shared" si="1"/>
        <v>45023</v>
      </c>
      <c r="Y10" s="25">
        <f t="shared" si="2"/>
        <v>45023</v>
      </c>
      <c r="AA10" s="30">
        <v>99205</v>
      </c>
      <c r="AB10" s="31">
        <f t="shared" si="3"/>
        <v>0.4538380121969659</v>
      </c>
      <c r="AD10" s="56">
        <f t="shared" si="4"/>
        <v>28553</v>
      </c>
    </row>
    <row r="11" spans="1:30" x14ac:dyDescent="0.3">
      <c r="A11" s="20">
        <v>1988</v>
      </c>
      <c r="B11" s="11">
        <v>25</v>
      </c>
      <c r="C11" s="4">
        <v>17607</v>
      </c>
      <c r="D11" s="4">
        <v>0</v>
      </c>
      <c r="E11" s="4">
        <v>0</v>
      </c>
      <c r="F11" s="5">
        <v>30990</v>
      </c>
      <c r="G11" s="4"/>
      <c r="H11" s="4"/>
      <c r="I11" s="4"/>
      <c r="J11" s="15">
        <v>25</v>
      </c>
      <c r="K11" s="12">
        <f t="shared" si="0"/>
        <v>48647</v>
      </c>
      <c r="L11" s="43">
        <v>0.78</v>
      </c>
      <c r="M11" s="33"/>
      <c r="N11" s="51"/>
      <c r="O11" s="4"/>
      <c r="P11" s="5"/>
      <c r="Q11" s="4"/>
      <c r="R11" s="4"/>
      <c r="S11" s="4"/>
      <c r="T11" s="4"/>
      <c r="U11" s="4"/>
      <c r="V11" s="15"/>
      <c r="W11" s="24"/>
      <c r="X11" s="22">
        <f t="shared" si="1"/>
        <v>37950</v>
      </c>
      <c r="Y11" s="25">
        <f t="shared" si="2"/>
        <v>37950</v>
      </c>
      <c r="AA11" s="30">
        <v>78388</v>
      </c>
      <c r="AB11" s="31">
        <f t="shared" si="3"/>
        <v>0.48413022401387967</v>
      </c>
      <c r="AD11" s="56">
        <f t="shared" si="4"/>
        <v>17632</v>
      </c>
    </row>
    <row r="12" spans="1:30" x14ac:dyDescent="0.3">
      <c r="A12" s="20">
        <v>1989</v>
      </c>
      <c r="B12" s="11">
        <v>36</v>
      </c>
      <c r="C12" s="4">
        <v>0</v>
      </c>
      <c r="D12" s="4">
        <v>0</v>
      </c>
      <c r="E12" s="4">
        <v>0</v>
      </c>
      <c r="F12" s="5">
        <v>2138</v>
      </c>
      <c r="G12" s="4"/>
      <c r="H12" s="4"/>
      <c r="I12" s="4"/>
      <c r="J12" s="15">
        <v>24</v>
      </c>
      <c r="K12" s="12">
        <f t="shared" si="0"/>
        <v>2198</v>
      </c>
      <c r="L12" s="43">
        <v>0.42</v>
      </c>
      <c r="M12" s="33"/>
      <c r="N12" s="51"/>
      <c r="O12" s="4"/>
      <c r="P12" s="4"/>
      <c r="Q12" s="4"/>
      <c r="R12" s="4"/>
      <c r="S12" s="4"/>
      <c r="T12" s="4"/>
      <c r="U12" s="4"/>
      <c r="V12" s="15"/>
      <c r="W12" s="24"/>
      <c r="X12" s="22">
        <f t="shared" si="1"/>
        <v>937</v>
      </c>
      <c r="Y12" s="25">
        <f t="shared" si="2"/>
        <v>937</v>
      </c>
      <c r="AA12" s="30">
        <v>18256</v>
      </c>
      <c r="AB12" s="31">
        <f t="shared" si="3"/>
        <v>5.1325591586327782E-2</v>
      </c>
      <c r="AD12" s="56">
        <f t="shared" si="4"/>
        <v>36</v>
      </c>
    </row>
    <row r="13" spans="1:30" x14ac:dyDescent="0.3">
      <c r="A13" s="20">
        <v>1990</v>
      </c>
      <c r="B13" s="11">
        <v>173</v>
      </c>
      <c r="C13" s="4">
        <v>0</v>
      </c>
      <c r="D13" s="4">
        <v>0</v>
      </c>
      <c r="E13" s="4">
        <v>0</v>
      </c>
      <c r="F13" s="5">
        <v>2716</v>
      </c>
      <c r="G13" s="4"/>
      <c r="H13" s="4"/>
      <c r="I13" s="4"/>
      <c r="J13" s="15">
        <v>21</v>
      </c>
      <c r="K13" s="12">
        <f t="shared" si="0"/>
        <v>2910</v>
      </c>
      <c r="L13" s="43">
        <v>0.24</v>
      </c>
      <c r="M13" s="33"/>
      <c r="N13" s="51"/>
      <c r="O13" s="4"/>
      <c r="P13" s="4"/>
      <c r="Q13" s="4"/>
      <c r="R13" s="4"/>
      <c r="S13" s="4"/>
      <c r="T13" s="4"/>
      <c r="U13" s="4"/>
      <c r="V13" s="15"/>
      <c r="W13" s="24"/>
      <c r="X13" s="22">
        <f t="shared" si="1"/>
        <v>714</v>
      </c>
      <c r="Y13" s="25">
        <f t="shared" si="2"/>
        <v>714</v>
      </c>
      <c r="AA13" s="30">
        <v>12393</v>
      </c>
      <c r="AB13" s="31">
        <f t="shared" si="3"/>
        <v>5.7613168724279837E-2</v>
      </c>
      <c r="AD13" s="56">
        <f t="shared" si="4"/>
        <v>173</v>
      </c>
    </row>
    <row r="14" spans="1:30" x14ac:dyDescent="0.3">
      <c r="A14" s="20">
        <v>1991</v>
      </c>
      <c r="B14" s="11">
        <v>3</v>
      </c>
      <c r="C14" s="4">
        <v>0</v>
      </c>
      <c r="D14" s="4">
        <v>0</v>
      </c>
      <c r="E14" s="4">
        <v>0</v>
      </c>
      <c r="F14" s="5">
        <v>3271</v>
      </c>
      <c r="G14" s="4"/>
      <c r="H14" s="4"/>
      <c r="I14" s="4"/>
      <c r="J14" s="15">
        <v>26</v>
      </c>
      <c r="K14" s="12">
        <f t="shared" si="0"/>
        <v>3300</v>
      </c>
      <c r="L14" s="43">
        <v>0.5</v>
      </c>
      <c r="M14" s="33"/>
      <c r="N14" s="51"/>
      <c r="O14" s="4"/>
      <c r="P14" s="4"/>
      <c r="Q14" s="4"/>
      <c r="R14" s="4"/>
      <c r="S14" s="4"/>
      <c r="T14" s="4"/>
      <c r="U14" s="4"/>
      <c r="V14" s="15"/>
      <c r="W14" s="24"/>
      <c r="X14" s="22">
        <f t="shared" si="1"/>
        <v>1663</v>
      </c>
      <c r="Y14" s="25">
        <f t="shared" si="2"/>
        <v>1663</v>
      </c>
      <c r="AA14" s="30">
        <v>39765</v>
      </c>
      <c r="AB14" s="31">
        <f t="shared" si="3"/>
        <v>4.1820696592480826E-2</v>
      </c>
      <c r="AD14" s="56">
        <f t="shared" si="4"/>
        <v>3</v>
      </c>
    </row>
    <row r="15" spans="1:30" x14ac:dyDescent="0.3">
      <c r="A15" s="20">
        <v>1992</v>
      </c>
      <c r="B15" s="11">
        <v>8</v>
      </c>
      <c r="C15" s="4">
        <v>0</v>
      </c>
      <c r="D15" s="4">
        <v>0</v>
      </c>
      <c r="E15" s="4">
        <v>0</v>
      </c>
      <c r="F15" s="5">
        <v>2185</v>
      </c>
      <c r="G15" s="4"/>
      <c r="H15" s="4"/>
      <c r="I15" s="4"/>
      <c r="J15" s="15">
        <v>25</v>
      </c>
      <c r="K15" s="12">
        <f t="shared" si="0"/>
        <v>2218</v>
      </c>
      <c r="L15" s="43">
        <v>0.69</v>
      </c>
      <c r="M15" s="33"/>
      <c r="N15" s="51"/>
      <c r="O15" s="4"/>
      <c r="P15" s="4"/>
      <c r="Q15" s="4"/>
      <c r="R15" s="4"/>
      <c r="S15" s="4"/>
      <c r="T15" s="4"/>
      <c r="U15" s="4"/>
      <c r="V15" s="15"/>
      <c r="W15" s="24"/>
      <c r="X15" s="22">
        <f t="shared" si="1"/>
        <v>1538</v>
      </c>
      <c r="Y15" s="25">
        <f t="shared" si="2"/>
        <v>1538</v>
      </c>
      <c r="AA15" s="30">
        <v>60990</v>
      </c>
      <c r="AB15" s="31">
        <f t="shared" si="3"/>
        <v>2.5217248729299886E-2</v>
      </c>
      <c r="AD15" s="56">
        <f t="shared" si="4"/>
        <v>8</v>
      </c>
    </row>
    <row r="16" spans="1:30" x14ac:dyDescent="0.3">
      <c r="A16" s="20">
        <v>1993</v>
      </c>
      <c r="B16" s="11">
        <v>9</v>
      </c>
      <c r="C16" s="4">
        <v>55</v>
      </c>
      <c r="D16" s="4">
        <v>0</v>
      </c>
      <c r="E16" s="4">
        <v>0</v>
      </c>
      <c r="F16" s="5">
        <v>5020</v>
      </c>
      <c r="G16" s="4"/>
      <c r="H16" s="4"/>
      <c r="I16" s="4"/>
      <c r="J16" s="15">
        <v>20</v>
      </c>
      <c r="K16" s="12">
        <f t="shared" si="0"/>
        <v>5104</v>
      </c>
      <c r="L16" s="43">
        <v>0.48</v>
      </c>
      <c r="M16" s="33"/>
      <c r="N16" s="51"/>
      <c r="O16" s="4"/>
      <c r="P16" s="4"/>
      <c r="Q16" s="4"/>
      <c r="R16" s="4"/>
      <c r="S16" s="4"/>
      <c r="T16" s="4"/>
      <c r="U16" s="4"/>
      <c r="V16" s="15"/>
      <c r="W16" s="24"/>
      <c r="X16" s="22">
        <f t="shared" si="1"/>
        <v>2460</v>
      </c>
      <c r="Y16" s="25">
        <f t="shared" si="2"/>
        <v>2460</v>
      </c>
      <c r="AA16" s="30">
        <v>40052</v>
      </c>
      <c r="AB16" s="31">
        <f t="shared" si="3"/>
        <v>6.1420153800059919E-2</v>
      </c>
      <c r="AD16" s="56">
        <f t="shared" si="4"/>
        <v>64</v>
      </c>
    </row>
    <row r="17" spans="1:30" x14ac:dyDescent="0.3">
      <c r="A17" s="20">
        <v>1994</v>
      </c>
      <c r="B17" s="11">
        <v>1</v>
      </c>
      <c r="C17" s="4">
        <v>0</v>
      </c>
      <c r="D17" s="4">
        <v>0</v>
      </c>
      <c r="E17" s="4">
        <v>0</v>
      </c>
      <c r="F17" s="4">
        <v>472</v>
      </c>
      <c r="G17" s="4"/>
      <c r="H17" s="4"/>
      <c r="I17" s="4"/>
      <c r="J17" s="15">
        <v>137</v>
      </c>
      <c r="K17" s="12">
        <f t="shared" si="0"/>
        <v>610</v>
      </c>
      <c r="L17" s="43">
        <v>0.17</v>
      </c>
      <c r="M17" s="33"/>
      <c r="N17" s="51"/>
      <c r="O17" s="4"/>
      <c r="P17" s="4"/>
      <c r="Q17" s="4"/>
      <c r="R17" s="4"/>
      <c r="S17" s="4"/>
      <c r="T17" s="4"/>
      <c r="U17" s="4"/>
      <c r="V17" s="15"/>
      <c r="W17" s="24"/>
      <c r="X17" s="22">
        <f t="shared" si="1"/>
        <v>217</v>
      </c>
      <c r="Y17" s="25">
        <f t="shared" si="2"/>
        <v>217</v>
      </c>
      <c r="AA17" s="30">
        <v>2202</v>
      </c>
      <c r="AB17" s="31">
        <f t="shared" si="3"/>
        <v>9.8546775658492278E-2</v>
      </c>
      <c r="AD17" s="56">
        <f t="shared" si="4"/>
        <v>1</v>
      </c>
    </row>
    <row r="18" spans="1:30" x14ac:dyDescent="0.3">
      <c r="A18" s="20">
        <v>1995</v>
      </c>
      <c r="B18" s="11">
        <v>1</v>
      </c>
      <c r="C18" s="4">
        <v>0</v>
      </c>
      <c r="D18" s="4">
        <v>0</v>
      </c>
      <c r="E18" s="4">
        <v>0</v>
      </c>
      <c r="F18" s="4">
        <v>445</v>
      </c>
      <c r="G18" s="4"/>
      <c r="H18" s="4"/>
      <c r="I18" s="4"/>
      <c r="J18" s="15">
        <v>66</v>
      </c>
      <c r="K18" s="12">
        <f t="shared" si="0"/>
        <v>512</v>
      </c>
      <c r="L18" s="43">
        <v>0.59</v>
      </c>
      <c r="M18" s="33"/>
      <c r="N18" s="45"/>
      <c r="O18" s="5"/>
      <c r="P18" s="5"/>
      <c r="Q18" s="5"/>
      <c r="R18" s="5"/>
      <c r="S18" s="5"/>
      <c r="T18" s="5"/>
      <c r="U18" s="5"/>
      <c r="V18" s="6"/>
      <c r="W18" s="24"/>
      <c r="X18" s="22">
        <f t="shared" si="1"/>
        <v>329</v>
      </c>
      <c r="Y18" s="25">
        <f t="shared" si="2"/>
        <v>329</v>
      </c>
      <c r="AA18" s="30">
        <v>5238</v>
      </c>
      <c r="AB18" s="31">
        <f t="shared" si="3"/>
        <v>6.28102329133257E-2</v>
      </c>
      <c r="AD18" s="56">
        <f t="shared" si="4"/>
        <v>1</v>
      </c>
    </row>
    <row r="19" spans="1:30" x14ac:dyDescent="0.3">
      <c r="A19" s="20">
        <v>1996</v>
      </c>
      <c r="B19" s="11">
        <v>6</v>
      </c>
      <c r="C19" s="4">
        <v>19</v>
      </c>
      <c r="D19" s="4">
        <v>0</v>
      </c>
      <c r="E19" s="4">
        <v>0</v>
      </c>
      <c r="F19" s="5">
        <v>1414</v>
      </c>
      <c r="G19" s="4"/>
      <c r="H19" s="4"/>
      <c r="I19" s="4"/>
      <c r="J19" s="15">
        <v>60</v>
      </c>
      <c r="K19" s="12">
        <f t="shared" si="0"/>
        <v>1499</v>
      </c>
      <c r="L19" s="43">
        <v>0.74</v>
      </c>
      <c r="M19" s="33"/>
      <c r="N19" s="45"/>
      <c r="O19" s="5"/>
      <c r="P19" s="5"/>
      <c r="Q19" s="5"/>
      <c r="R19" s="5"/>
      <c r="S19" s="5"/>
      <c r="T19" s="5"/>
      <c r="U19" s="5"/>
      <c r="V19" s="6"/>
      <c r="W19" s="24"/>
      <c r="X19" s="22">
        <f t="shared" si="1"/>
        <v>1125</v>
      </c>
      <c r="Y19" s="25">
        <f t="shared" si="2"/>
        <v>1125</v>
      </c>
      <c r="AA19" s="30">
        <v>23160</v>
      </c>
      <c r="AB19" s="31">
        <f t="shared" si="3"/>
        <v>4.8575129533678756E-2</v>
      </c>
      <c r="AD19" s="56">
        <f t="shared" si="4"/>
        <v>25</v>
      </c>
    </row>
    <row r="20" spans="1:30" x14ac:dyDescent="0.3">
      <c r="A20" s="20">
        <v>1997</v>
      </c>
      <c r="B20" s="11">
        <v>2</v>
      </c>
      <c r="C20" s="4">
        <v>10</v>
      </c>
      <c r="D20" s="4">
        <v>0</v>
      </c>
      <c r="E20" s="4">
        <v>0</v>
      </c>
      <c r="F20" s="5">
        <v>2046</v>
      </c>
      <c r="G20" s="4"/>
      <c r="H20" s="4"/>
      <c r="I20" s="4"/>
      <c r="J20" s="15">
        <v>21</v>
      </c>
      <c r="K20" s="12">
        <f t="shared" si="0"/>
        <v>2079</v>
      </c>
      <c r="L20" s="43">
        <v>0.74</v>
      </c>
      <c r="M20" s="33"/>
      <c r="N20" s="45"/>
      <c r="O20" s="5"/>
      <c r="P20" s="5"/>
      <c r="Q20" s="5"/>
      <c r="R20" s="5"/>
      <c r="S20" s="5"/>
      <c r="T20" s="5"/>
      <c r="U20" s="5"/>
      <c r="V20" s="6"/>
      <c r="W20" s="24"/>
      <c r="X20" s="22">
        <f t="shared" si="1"/>
        <v>1544</v>
      </c>
      <c r="Y20" s="25">
        <f t="shared" si="2"/>
        <v>1544</v>
      </c>
      <c r="AA20" s="30">
        <v>36095</v>
      </c>
      <c r="AB20" s="31">
        <f t="shared" si="3"/>
        <v>4.2776007757307104E-2</v>
      </c>
      <c r="AD20" s="56">
        <f t="shared" si="4"/>
        <v>12</v>
      </c>
    </row>
    <row r="21" spans="1:30" x14ac:dyDescent="0.3">
      <c r="A21" s="20">
        <v>1998</v>
      </c>
      <c r="B21" s="11">
        <v>2</v>
      </c>
      <c r="C21" s="4">
        <v>0</v>
      </c>
      <c r="D21" s="4">
        <v>0</v>
      </c>
      <c r="E21" s="4">
        <v>0</v>
      </c>
      <c r="F21" s="4">
        <v>425</v>
      </c>
      <c r="G21" s="4"/>
      <c r="H21" s="4"/>
      <c r="I21" s="4"/>
      <c r="J21" s="15">
        <v>20</v>
      </c>
      <c r="K21" s="12">
        <f t="shared" si="0"/>
        <v>447</v>
      </c>
      <c r="L21" s="43">
        <v>0.56999999999999995</v>
      </c>
      <c r="M21" s="33"/>
      <c r="N21" s="45"/>
      <c r="O21" s="5"/>
      <c r="P21" s="5"/>
      <c r="Q21" s="5"/>
      <c r="R21" s="5"/>
      <c r="S21" s="5"/>
      <c r="T21" s="5"/>
      <c r="U21" s="5"/>
      <c r="V21" s="6"/>
      <c r="W21" s="24"/>
      <c r="X21" s="22">
        <f t="shared" si="1"/>
        <v>263</v>
      </c>
      <c r="Y21" s="25">
        <f t="shared" si="2"/>
        <v>263</v>
      </c>
      <c r="AA21" s="30">
        <v>7705</v>
      </c>
      <c r="AB21" s="31">
        <f t="shared" si="3"/>
        <v>3.4133679428942243E-2</v>
      </c>
      <c r="AD21" s="56">
        <f t="shared" si="4"/>
        <v>2</v>
      </c>
    </row>
    <row r="22" spans="1:30" x14ac:dyDescent="0.3">
      <c r="A22" s="20">
        <v>1999</v>
      </c>
      <c r="B22" s="11">
        <v>1</v>
      </c>
      <c r="C22" s="4">
        <v>0</v>
      </c>
      <c r="D22" s="4">
        <v>0</v>
      </c>
      <c r="E22" s="4">
        <v>0</v>
      </c>
      <c r="F22" s="4">
        <v>704</v>
      </c>
      <c r="G22" s="4"/>
      <c r="H22" s="4"/>
      <c r="I22" s="4"/>
      <c r="J22" s="15">
        <v>0</v>
      </c>
      <c r="K22" s="12">
        <f t="shared" si="0"/>
        <v>705</v>
      </c>
      <c r="L22" s="43">
        <v>0.91</v>
      </c>
      <c r="M22" s="33"/>
      <c r="N22" s="45"/>
      <c r="O22" s="5"/>
      <c r="P22" s="5"/>
      <c r="Q22" s="5"/>
      <c r="R22" s="5"/>
      <c r="S22" s="5"/>
      <c r="T22" s="5"/>
      <c r="U22" s="5"/>
      <c r="V22" s="6"/>
      <c r="W22" s="24"/>
      <c r="X22" s="22">
        <f t="shared" si="1"/>
        <v>642</v>
      </c>
      <c r="Y22" s="25">
        <f t="shared" si="2"/>
        <v>642</v>
      </c>
      <c r="AA22" s="30">
        <v>16715</v>
      </c>
      <c r="AB22" s="31">
        <f t="shared" si="3"/>
        <v>3.8408615016452291E-2</v>
      </c>
      <c r="AD22" s="56">
        <f t="shared" si="4"/>
        <v>1</v>
      </c>
    </row>
    <row r="23" spans="1:30" x14ac:dyDescent="0.3">
      <c r="A23" s="20">
        <v>2000</v>
      </c>
      <c r="B23" s="11">
        <v>24</v>
      </c>
      <c r="C23" s="4">
        <v>342</v>
      </c>
      <c r="D23" s="4">
        <v>0</v>
      </c>
      <c r="E23" s="4">
        <v>0</v>
      </c>
      <c r="F23" s="5">
        <v>2910</v>
      </c>
      <c r="G23" s="4"/>
      <c r="H23" s="4"/>
      <c r="I23" s="4"/>
      <c r="J23" s="15">
        <v>12</v>
      </c>
      <c r="K23" s="12">
        <f t="shared" si="0"/>
        <v>3288</v>
      </c>
      <c r="L23" s="43">
        <v>0.76</v>
      </c>
      <c r="M23" s="33"/>
      <c r="N23" s="45"/>
      <c r="O23" s="5"/>
      <c r="P23" s="5"/>
      <c r="Q23" s="5"/>
      <c r="R23" s="5"/>
      <c r="S23" s="5"/>
      <c r="T23" s="5"/>
      <c r="U23" s="5"/>
      <c r="V23" s="6"/>
      <c r="W23" s="24"/>
      <c r="X23" s="22">
        <f t="shared" si="1"/>
        <v>2502</v>
      </c>
      <c r="Y23" s="25">
        <f t="shared" si="2"/>
        <v>2502</v>
      </c>
      <c r="AA23" s="30">
        <v>73866</v>
      </c>
      <c r="AB23" s="31">
        <f t="shared" si="3"/>
        <v>3.3872146860531235E-2</v>
      </c>
      <c r="AD23" s="56">
        <f t="shared" si="4"/>
        <v>366</v>
      </c>
    </row>
    <row r="24" spans="1:30" x14ac:dyDescent="0.3">
      <c r="A24" s="20">
        <v>2001</v>
      </c>
      <c r="B24" s="11">
        <v>116</v>
      </c>
      <c r="C24" s="4">
        <v>1575</v>
      </c>
      <c r="D24" s="4">
        <v>0</v>
      </c>
      <c r="E24" s="4">
        <v>0</v>
      </c>
      <c r="F24" s="5">
        <v>7300</v>
      </c>
      <c r="G24" s="4"/>
      <c r="H24" s="4">
        <v>187</v>
      </c>
      <c r="I24" s="4"/>
      <c r="J24" s="15">
        <v>0</v>
      </c>
      <c r="K24" s="12">
        <f t="shared" si="0"/>
        <v>9178</v>
      </c>
      <c r="L24" s="43">
        <v>0.69</v>
      </c>
      <c r="M24" s="33"/>
      <c r="N24" s="45"/>
      <c r="O24" s="5"/>
      <c r="P24" s="5"/>
      <c r="Q24" s="5"/>
      <c r="R24" s="5"/>
      <c r="S24" s="5"/>
      <c r="T24" s="5"/>
      <c r="U24" s="5"/>
      <c r="V24" s="6"/>
      <c r="W24" s="24"/>
      <c r="X24" s="22">
        <f t="shared" si="1"/>
        <v>6333</v>
      </c>
      <c r="Y24" s="25">
        <f t="shared" si="2"/>
        <v>6333</v>
      </c>
      <c r="AA24" s="30">
        <v>83707</v>
      </c>
      <c r="AB24" s="31">
        <f t="shared" si="3"/>
        <v>7.5656755110086377E-2</v>
      </c>
      <c r="AD24" s="56">
        <f t="shared" si="4"/>
        <v>1691</v>
      </c>
    </row>
    <row r="25" spans="1:30" x14ac:dyDescent="0.3">
      <c r="A25" s="20">
        <v>2002</v>
      </c>
      <c r="B25" s="11">
        <v>18</v>
      </c>
      <c r="C25" s="4">
        <v>1</v>
      </c>
      <c r="D25" s="4">
        <v>0</v>
      </c>
      <c r="E25" s="4">
        <v>0</v>
      </c>
      <c r="F25" s="5">
        <v>2564</v>
      </c>
      <c r="G25" s="4"/>
      <c r="H25" s="4">
        <v>18</v>
      </c>
      <c r="I25" s="4"/>
      <c r="J25" s="15">
        <v>0</v>
      </c>
      <c r="K25" s="12">
        <f t="shared" si="0"/>
        <v>2601</v>
      </c>
      <c r="L25" s="43">
        <v>0.28000000000000003</v>
      </c>
      <c r="M25" s="33"/>
      <c r="N25" s="45"/>
      <c r="O25" s="5"/>
      <c r="P25" s="5"/>
      <c r="Q25" s="5"/>
      <c r="R25" s="5"/>
      <c r="S25" s="5"/>
      <c r="T25" s="5"/>
      <c r="U25" s="5"/>
      <c r="V25" s="6"/>
      <c r="W25" s="24"/>
      <c r="X25" s="22">
        <f t="shared" si="1"/>
        <v>728</v>
      </c>
      <c r="Y25" s="25">
        <f t="shared" si="2"/>
        <v>728</v>
      </c>
      <c r="AA25" s="30">
        <v>14408</v>
      </c>
      <c r="AB25" s="31">
        <f t="shared" si="3"/>
        <v>5.0527484730705161E-2</v>
      </c>
      <c r="AD25" s="56">
        <f t="shared" si="4"/>
        <v>19</v>
      </c>
    </row>
    <row r="26" spans="1:30" x14ac:dyDescent="0.3">
      <c r="A26" s="20">
        <v>2003</v>
      </c>
      <c r="B26" s="11">
        <v>0</v>
      </c>
      <c r="C26" s="4">
        <v>0</v>
      </c>
      <c r="D26" s="4">
        <v>0</v>
      </c>
      <c r="E26" s="4">
        <v>0</v>
      </c>
      <c r="F26" s="5">
        <v>1090</v>
      </c>
      <c r="G26" s="4"/>
      <c r="H26" s="4">
        <v>6</v>
      </c>
      <c r="I26" s="4"/>
      <c r="J26" s="15">
        <v>46</v>
      </c>
      <c r="K26" s="12">
        <f t="shared" si="0"/>
        <v>1142</v>
      </c>
      <c r="L26" s="43">
        <v>0.86</v>
      </c>
      <c r="M26" s="33"/>
      <c r="N26" s="45"/>
      <c r="O26" s="5"/>
      <c r="P26" s="5"/>
      <c r="Q26" s="5"/>
      <c r="R26" s="5"/>
      <c r="S26" s="5"/>
      <c r="T26" s="5"/>
      <c r="U26" s="5"/>
      <c r="V26" s="6"/>
      <c r="W26" s="24"/>
      <c r="X26" s="22">
        <f t="shared" si="1"/>
        <v>989</v>
      </c>
      <c r="Y26" s="25">
        <f t="shared" si="2"/>
        <v>989</v>
      </c>
      <c r="AA26" s="30">
        <v>34992</v>
      </c>
      <c r="AB26" s="31">
        <f t="shared" si="3"/>
        <v>2.8263603109282123E-2</v>
      </c>
      <c r="AD26" s="56">
        <f t="shared" si="4"/>
        <v>0</v>
      </c>
    </row>
    <row r="27" spans="1:30" x14ac:dyDescent="0.3">
      <c r="A27" s="20">
        <v>2004</v>
      </c>
      <c r="B27" s="11">
        <v>6</v>
      </c>
      <c r="C27" s="4">
        <v>666</v>
      </c>
      <c r="D27" s="4">
        <v>0</v>
      </c>
      <c r="E27" s="4">
        <v>0</v>
      </c>
      <c r="F27" s="5">
        <v>4317</v>
      </c>
      <c r="G27" s="4"/>
      <c r="H27" s="4">
        <v>186</v>
      </c>
      <c r="I27" s="4"/>
      <c r="J27" s="15">
        <v>24</v>
      </c>
      <c r="K27" s="12">
        <f t="shared" si="0"/>
        <v>5199</v>
      </c>
      <c r="L27" s="43">
        <v>0.71</v>
      </c>
      <c r="M27" s="33"/>
      <c r="N27" s="45"/>
      <c r="O27" s="5"/>
      <c r="P27" s="5"/>
      <c r="Q27" s="5"/>
      <c r="R27" s="5"/>
      <c r="S27" s="5"/>
      <c r="T27" s="5"/>
      <c r="U27" s="5"/>
      <c r="V27" s="6"/>
      <c r="W27" s="24"/>
      <c r="X27" s="22">
        <f t="shared" si="1"/>
        <v>3698</v>
      </c>
      <c r="Y27" s="25">
        <f t="shared" si="2"/>
        <v>3698</v>
      </c>
      <c r="AA27" s="30">
        <v>91554</v>
      </c>
      <c r="AB27" s="31">
        <f t="shared" si="3"/>
        <v>4.039146296174935E-2</v>
      </c>
      <c r="AD27" s="56">
        <f t="shared" si="4"/>
        <v>672</v>
      </c>
    </row>
    <row r="28" spans="1:30" x14ac:dyDescent="0.3">
      <c r="A28" s="20">
        <v>2005</v>
      </c>
      <c r="B28" s="11">
        <v>4</v>
      </c>
      <c r="C28" s="4">
        <v>0</v>
      </c>
      <c r="D28" s="4">
        <v>0</v>
      </c>
      <c r="E28" s="4">
        <v>0</v>
      </c>
      <c r="F28" s="5">
        <v>2766</v>
      </c>
      <c r="G28" s="4"/>
      <c r="H28" s="4">
        <v>48</v>
      </c>
      <c r="I28" s="4"/>
      <c r="J28" s="15">
        <v>207</v>
      </c>
      <c r="K28" s="12">
        <f t="shared" si="0"/>
        <v>3025</v>
      </c>
      <c r="L28" s="43">
        <v>0.78</v>
      </c>
      <c r="M28" s="33"/>
      <c r="N28" s="45"/>
      <c r="O28" s="5"/>
      <c r="P28" s="5"/>
      <c r="Q28" s="5"/>
      <c r="R28" s="5"/>
      <c r="S28" s="5"/>
      <c r="T28" s="5"/>
      <c r="U28" s="5"/>
      <c r="V28" s="6"/>
      <c r="W28" s="24"/>
      <c r="X28" s="22">
        <f t="shared" si="1"/>
        <v>2405</v>
      </c>
      <c r="Y28" s="25">
        <f t="shared" si="2"/>
        <v>2405</v>
      </c>
      <c r="AA28" s="30">
        <v>59170</v>
      </c>
      <c r="AB28" s="31">
        <f t="shared" si="3"/>
        <v>4.0645597431130644E-2</v>
      </c>
      <c r="AD28" s="56">
        <f t="shared" si="4"/>
        <v>4</v>
      </c>
    </row>
    <row r="29" spans="1:30" x14ac:dyDescent="0.3">
      <c r="A29" s="20">
        <v>2006</v>
      </c>
      <c r="B29" s="11">
        <v>1</v>
      </c>
      <c r="C29" s="4">
        <v>0</v>
      </c>
      <c r="D29" s="4">
        <v>0</v>
      </c>
      <c r="E29" s="4">
        <v>0</v>
      </c>
      <c r="F29" s="5">
        <v>1596</v>
      </c>
      <c r="G29" s="4"/>
      <c r="H29" s="4">
        <v>6</v>
      </c>
      <c r="I29" s="4"/>
      <c r="J29" s="15">
        <v>12</v>
      </c>
      <c r="K29" s="12">
        <f t="shared" si="0"/>
        <v>1615</v>
      </c>
      <c r="L29" s="43">
        <v>0.72</v>
      </c>
      <c r="M29" s="33"/>
      <c r="N29" s="45"/>
      <c r="O29" s="5"/>
      <c r="P29" s="5"/>
      <c r="Q29" s="5"/>
      <c r="R29" s="5"/>
      <c r="S29" s="5"/>
      <c r="T29" s="5"/>
      <c r="U29" s="5"/>
      <c r="V29" s="6"/>
      <c r="W29" s="24"/>
      <c r="X29" s="22">
        <f t="shared" si="1"/>
        <v>1166</v>
      </c>
      <c r="Y29" s="25">
        <f t="shared" si="2"/>
        <v>1166</v>
      </c>
      <c r="AA29" s="30">
        <v>27616</v>
      </c>
      <c r="AB29" s="31">
        <f t="shared" si="3"/>
        <v>4.2221900347624568E-2</v>
      </c>
      <c r="AD29" s="56">
        <f t="shared" si="4"/>
        <v>1</v>
      </c>
    </row>
    <row r="30" spans="1:30" x14ac:dyDescent="0.3">
      <c r="A30" s="20">
        <v>2007</v>
      </c>
      <c r="B30" s="11">
        <v>0</v>
      </c>
      <c r="C30" s="4">
        <v>0</v>
      </c>
      <c r="D30" s="4">
        <v>0</v>
      </c>
      <c r="E30" s="4">
        <v>0</v>
      </c>
      <c r="F30" s="5">
        <v>1414</v>
      </c>
      <c r="G30" s="4"/>
      <c r="H30" s="4">
        <v>13</v>
      </c>
      <c r="I30" s="4"/>
      <c r="J30" s="15">
        <v>43</v>
      </c>
      <c r="K30" s="12">
        <f t="shared" si="0"/>
        <v>1470</v>
      </c>
      <c r="L30" s="43">
        <v>0.89</v>
      </c>
      <c r="M30" s="42">
        <v>638</v>
      </c>
      <c r="N30" s="45"/>
      <c r="O30" s="5"/>
      <c r="P30" s="5"/>
      <c r="Q30" s="5"/>
      <c r="R30" s="5"/>
      <c r="S30" s="5"/>
      <c r="T30" s="5"/>
      <c r="U30" s="5"/>
      <c r="V30" s="6"/>
      <c r="W30" s="26">
        <f>SUM(M30:V30)</f>
        <v>638</v>
      </c>
      <c r="X30" s="22">
        <f t="shared" si="1"/>
        <v>1313</v>
      </c>
      <c r="Y30" s="25">
        <f t="shared" si="2"/>
        <v>1951</v>
      </c>
      <c r="AA30" s="30">
        <v>22344</v>
      </c>
      <c r="AB30" s="31">
        <f t="shared" si="3"/>
        <v>8.7316505549588252E-2</v>
      </c>
      <c r="AD30" s="56">
        <f t="shared" si="4"/>
        <v>0</v>
      </c>
    </row>
    <row r="31" spans="1:30" x14ac:dyDescent="0.3">
      <c r="A31" s="20">
        <v>2008</v>
      </c>
      <c r="B31" s="11">
        <v>557</v>
      </c>
      <c r="C31" s="4">
        <v>301</v>
      </c>
      <c r="D31" s="4">
        <v>0</v>
      </c>
      <c r="E31" s="4">
        <v>116</v>
      </c>
      <c r="F31" s="5">
        <v>9017</v>
      </c>
      <c r="G31" s="4">
        <v>26</v>
      </c>
      <c r="H31" s="4">
        <v>199</v>
      </c>
      <c r="I31" s="4">
        <v>23</v>
      </c>
      <c r="J31" s="6">
        <v>1024</v>
      </c>
      <c r="K31" s="12">
        <f t="shared" si="0"/>
        <v>11263</v>
      </c>
      <c r="L31" s="43">
        <v>0.85</v>
      </c>
      <c r="M31" s="42">
        <v>542</v>
      </c>
      <c r="N31" s="45"/>
      <c r="O31" s="5"/>
      <c r="P31" s="5"/>
      <c r="Q31" s="5"/>
      <c r="R31" s="5"/>
      <c r="S31" s="5"/>
      <c r="T31" s="5"/>
      <c r="U31" s="5"/>
      <c r="V31" s="6"/>
      <c r="W31" s="26">
        <f t="shared" ref="W31:W46" si="5">SUM(M31:V31)</f>
        <v>542</v>
      </c>
      <c r="X31" s="22">
        <f t="shared" si="1"/>
        <v>9727</v>
      </c>
      <c r="Y31" s="25">
        <f t="shared" si="2"/>
        <v>10269</v>
      </c>
      <c r="AA31" s="30">
        <v>190918</v>
      </c>
      <c r="AB31" s="31">
        <f t="shared" si="3"/>
        <v>5.37874899171372E-2</v>
      </c>
      <c r="AD31" s="56">
        <f t="shared" si="4"/>
        <v>858</v>
      </c>
    </row>
    <row r="32" spans="1:30" x14ac:dyDescent="0.3">
      <c r="A32" s="20">
        <v>2009</v>
      </c>
      <c r="B32" s="11">
        <v>909</v>
      </c>
      <c r="C32" s="4">
        <v>220</v>
      </c>
      <c r="D32" s="4">
        <v>0</v>
      </c>
      <c r="E32" s="4">
        <v>53</v>
      </c>
      <c r="F32" s="5">
        <v>9731</v>
      </c>
      <c r="G32" s="4">
        <v>18</v>
      </c>
      <c r="H32" s="4">
        <v>188</v>
      </c>
      <c r="I32" s="4">
        <v>42</v>
      </c>
      <c r="J32" s="6">
        <v>14422</v>
      </c>
      <c r="K32" s="12">
        <f t="shared" si="0"/>
        <v>25583</v>
      </c>
      <c r="L32" s="43">
        <v>0.83</v>
      </c>
      <c r="M32" s="42">
        <v>15</v>
      </c>
      <c r="N32" s="45"/>
      <c r="O32" s="5"/>
      <c r="P32" s="5"/>
      <c r="Q32" s="100">
        <v>1708</v>
      </c>
      <c r="R32" s="101"/>
      <c r="S32" s="101"/>
      <c r="T32" s="101"/>
      <c r="U32" s="101"/>
      <c r="V32" s="102"/>
      <c r="W32" s="26">
        <f t="shared" si="5"/>
        <v>1723</v>
      </c>
      <c r="X32" s="22">
        <f t="shared" si="1"/>
        <v>23686</v>
      </c>
      <c r="Y32" s="25">
        <f t="shared" si="2"/>
        <v>25409</v>
      </c>
      <c r="AA32" s="30">
        <v>154595</v>
      </c>
      <c r="AB32" s="31">
        <f t="shared" si="3"/>
        <v>0.16435848507390277</v>
      </c>
      <c r="AD32" s="56">
        <f t="shared" si="4"/>
        <v>1129</v>
      </c>
    </row>
    <row r="33" spans="1:30" x14ac:dyDescent="0.3">
      <c r="A33" s="20">
        <v>2010</v>
      </c>
      <c r="B33" s="11">
        <v>319</v>
      </c>
      <c r="C33" s="4">
        <v>3</v>
      </c>
      <c r="D33" s="5">
        <v>1282</v>
      </c>
      <c r="E33" s="4">
        <v>142</v>
      </c>
      <c r="F33" s="5">
        <v>24843</v>
      </c>
      <c r="G33" s="4">
        <v>30</v>
      </c>
      <c r="H33" s="4">
        <v>469</v>
      </c>
      <c r="I33" s="5">
        <v>11029</v>
      </c>
      <c r="J33" s="6">
        <v>16530</v>
      </c>
      <c r="K33" s="12">
        <f t="shared" si="0"/>
        <v>54647</v>
      </c>
      <c r="L33" s="43">
        <v>0.87</v>
      </c>
      <c r="M33" s="54">
        <v>386</v>
      </c>
      <c r="N33" s="45">
        <v>310</v>
      </c>
      <c r="O33" s="5">
        <v>62</v>
      </c>
      <c r="P33" s="5">
        <v>686</v>
      </c>
      <c r="Q33" s="5">
        <v>30</v>
      </c>
      <c r="R33" s="5">
        <v>4281</v>
      </c>
      <c r="S33" s="5">
        <v>291</v>
      </c>
      <c r="T33" s="5">
        <v>12350</v>
      </c>
      <c r="U33" s="5">
        <v>80</v>
      </c>
      <c r="V33" s="6"/>
      <c r="W33" s="26">
        <f t="shared" si="5"/>
        <v>18476</v>
      </c>
      <c r="X33" s="22">
        <f t="shared" si="1"/>
        <v>49692</v>
      </c>
      <c r="Y33" s="25">
        <f t="shared" si="2"/>
        <v>68168</v>
      </c>
      <c r="AA33" s="30">
        <v>354049</v>
      </c>
      <c r="AB33" s="31">
        <f t="shared" si="3"/>
        <v>0.19253832096687182</v>
      </c>
      <c r="AD33" s="56">
        <f t="shared" si="4"/>
        <v>1604</v>
      </c>
    </row>
    <row r="34" spans="1:30" x14ac:dyDescent="0.3">
      <c r="A34" s="20">
        <v>2011</v>
      </c>
      <c r="B34" s="12">
        <v>1485</v>
      </c>
      <c r="C34" s="4">
        <v>84</v>
      </c>
      <c r="D34" s="4">
        <v>0</v>
      </c>
      <c r="E34" s="4">
        <v>304</v>
      </c>
      <c r="F34" s="5">
        <v>12853</v>
      </c>
      <c r="G34" s="4">
        <v>36</v>
      </c>
      <c r="H34" s="4">
        <v>91</v>
      </c>
      <c r="I34" s="5">
        <v>1977</v>
      </c>
      <c r="J34" s="15">
        <v>854</v>
      </c>
      <c r="K34" s="12">
        <f t="shared" si="0"/>
        <v>17684</v>
      </c>
      <c r="L34" s="43">
        <v>0.88</v>
      </c>
      <c r="M34" s="54">
        <v>445</v>
      </c>
      <c r="N34" s="45">
        <v>590</v>
      </c>
      <c r="O34" s="5">
        <v>276</v>
      </c>
      <c r="P34" s="5">
        <v>502</v>
      </c>
      <c r="Q34" s="5">
        <v>25</v>
      </c>
      <c r="R34" s="5">
        <v>2088</v>
      </c>
      <c r="S34" s="5">
        <v>69</v>
      </c>
      <c r="T34" s="5">
        <v>1774</v>
      </c>
      <c r="U34" s="5">
        <v>377</v>
      </c>
      <c r="V34" s="6"/>
      <c r="W34" s="26">
        <f t="shared" si="5"/>
        <v>6146</v>
      </c>
      <c r="X34" s="22">
        <f t="shared" si="1"/>
        <v>15664</v>
      </c>
      <c r="Y34" s="25">
        <f t="shared" si="2"/>
        <v>21810</v>
      </c>
      <c r="AA34" s="30">
        <v>171839</v>
      </c>
      <c r="AB34" s="31">
        <f t="shared" si="3"/>
        <v>0.12692112966206739</v>
      </c>
      <c r="AD34" s="56">
        <f t="shared" si="4"/>
        <v>1569</v>
      </c>
    </row>
    <row r="35" spans="1:30" x14ac:dyDescent="0.3">
      <c r="A35" s="20">
        <v>2012</v>
      </c>
      <c r="B35" s="12">
        <v>4112</v>
      </c>
      <c r="C35" s="4">
        <v>483</v>
      </c>
      <c r="D35" s="4">
        <v>0</v>
      </c>
      <c r="E35" s="4">
        <v>896</v>
      </c>
      <c r="F35" s="5">
        <v>45352</v>
      </c>
      <c r="G35" s="4">
        <v>301</v>
      </c>
      <c r="H35" s="4">
        <v>44</v>
      </c>
      <c r="I35" s="5">
        <v>32193</v>
      </c>
      <c r="J35" s="6">
        <v>15677</v>
      </c>
      <c r="K35" s="12">
        <f t="shared" si="0"/>
        <v>99058</v>
      </c>
      <c r="L35" s="43">
        <v>0.84</v>
      </c>
      <c r="M35" s="54">
        <v>398</v>
      </c>
      <c r="N35" s="45">
        <v>3928</v>
      </c>
      <c r="O35" s="5">
        <v>1208</v>
      </c>
      <c r="P35" s="5">
        <v>48282</v>
      </c>
      <c r="Q35" s="5">
        <v>120</v>
      </c>
      <c r="R35" s="5">
        <v>880</v>
      </c>
      <c r="S35" s="5">
        <v>8780</v>
      </c>
      <c r="T35" s="5">
        <v>670</v>
      </c>
      <c r="U35" s="5"/>
      <c r="V35" s="6">
        <v>23</v>
      </c>
      <c r="W35" s="26">
        <f t="shared" si="5"/>
        <v>64289</v>
      </c>
      <c r="X35" s="22">
        <f t="shared" si="1"/>
        <v>85717</v>
      </c>
      <c r="Y35" s="25">
        <f t="shared" si="2"/>
        <v>150006</v>
      </c>
      <c r="AA35" s="30">
        <v>462517</v>
      </c>
      <c r="AB35" s="31">
        <f t="shared" si="3"/>
        <v>0.32432537614833618</v>
      </c>
      <c r="AD35" s="56">
        <f t="shared" si="4"/>
        <v>4595</v>
      </c>
    </row>
    <row r="36" spans="1:30" x14ac:dyDescent="0.3">
      <c r="A36" s="20">
        <v>2013</v>
      </c>
      <c r="B36" s="11">
        <v>526</v>
      </c>
      <c r="C36" s="4">
        <v>150</v>
      </c>
      <c r="D36" s="4">
        <v>0</v>
      </c>
      <c r="E36" s="4">
        <v>37</v>
      </c>
      <c r="F36" s="5">
        <v>8046</v>
      </c>
      <c r="G36" s="4">
        <v>891</v>
      </c>
      <c r="H36" s="4">
        <v>92</v>
      </c>
      <c r="I36" s="5">
        <v>7850</v>
      </c>
      <c r="J36" s="6">
        <v>4276</v>
      </c>
      <c r="K36" s="12">
        <f t="shared" si="0"/>
        <v>21868</v>
      </c>
      <c r="L36" s="43">
        <v>0.82</v>
      </c>
      <c r="M36" s="54">
        <v>120</v>
      </c>
      <c r="N36" s="45">
        <v>2585</v>
      </c>
      <c r="O36" s="5">
        <v>284</v>
      </c>
      <c r="P36" s="5">
        <v>0</v>
      </c>
      <c r="Q36" s="5">
        <v>25</v>
      </c>
      <c r="R36" s="5">
        <v>0</v>
      </c>
      <c r="S36" s="5">
        <v>1</v>
      </c>
      <c r="T36" s="5">
        <v>1359</v>
      </c>
      <c r="U36" s="5"/>
      <c r="V36" s="6">
        <v>10</v>
      </c>
      <c r="W36" s="26">
        <f t="shared" si="5"/>
        <v>4384</v>
      </c>
      <c r="X36" s="22">
        <f t="shared" si="1"/>
        <v>18701</v>
      </c>
      <c r="Y36" s="25">
        <f t="shared" si="2"/>
        <v>23085</v>
      </c>
      <c r="AA36" s="30">
        <v>159374</v>
      </c>
      <c r="AB36" s="31">
        <f t="shared" si="3"/>
        <v>0.14484796767352265</v>
      </c>
      <c r="AD36" s="56">
        <f t="shared" si="4"/>
        <v>676</v>
      </c>
    </row>
    <row r="37" spans="1:30" x14ac:dyDescent="0.3">
      <c r="A37" s="20">
        <v>2014</v>
      </c>
      <c r="B37" s="11">
        <v>998</v>
      </c>
      <c r="C37" s="4">
        <v>310</v>
      </c>
      <c r="D37" s="4">
        <v>40</v>
      </c>
      <c r="E37" s="4">
        <v>390</v>
      </c>
      <c r="F37" s="5">
        <v>30662</v>
      </c>
      <c r="G37" s="5">
        <v>3135</v>
      </c>
      <c r="H37" s="4">
        <v>814</v>
      </c>
      <c r="I37" s="5">
        <v>27079</v>
      </c>
      <c r="J37" s="6">
        <v>18572</v>
      </c>
      <c r="K37" s="12">
        <f t="shared" si="0"/>
        <v>82000</v>
      </c>
      <c r="L37" s="43">
        <v>0.83</v>
      </c>
      <c r="M37" s="54">
        <v>530</v>
      </c>
      <c r="N37" s="45">
        <v>9210</v>
      </c>
      <c r="O37" s="5">
        <v>1181</v>
      </c>
      <c r="P37" s="5">
        <v>24805</v>
      </c>
      <c r="Q37" s="5">
        <v>650</v>
      </c>
      <c r="R37" s="5">
        <v>2360</v>
      </c>
      <c r="S37" s="5">
        <v>5385</v>
      </c>
      <c r="T37" s="5">
        <v>1617</v>
      </c>
      <c r="U37" s="5"/>
      <c r="V37" s="6"/>
      <c r="W37" s="26">
        <f t="shared" si="5"/>
        <v>45738</v>
      </c>
      <c r="X37" s="22">
        <f t="shared" si="1"/>
        <v>71217</v>
      </c>
      <c r="Y37" s="25">
        <f t="shared" si="2"/>
        <v>116955</v>
      </c>
      <c r="AA37" s="30">
        <v>539142</v>
      </c>
      <c r="AB37" s="31">
        <f t="shared" si="3"/>
        <v>0.21692800783467064</v>
      </c>
      <c r="AD37" s="56">
        <f t="shared" si="4"/>
        <v>1348</v>
      </c>
    </row>
    <row r="38" spans="1:30" x14ac:dyDescent="0.3">
      <c r="A38" s="20">
        <v>2015</v>
      </c>
      <c r="B38" s="12">
        <v>1032</v>
      </c>
      <c r="C38" s="4">
        <v>444</v>
      </c>
      <c r="D38" s="4">
        <v>270</v>
      </c>
      <c r="E38" s="4">
        <v>71</v>
      </c>
      <c r="F38" s="5">
        <v>29825</v>
      </c>
      <c r="G38" s="4">
        <v>999</v>
      </c>
      <c r="H38" s="4">
        <v>522</v>
      </c>
      <c r="I38" s="5">
        <v>24918</v>
      </c>
      <c r="J38" s="6">
        <v>23050</v>
      </c>
      <c r="K38" s="12">
        <f t="shared" si="0"/>
        <v>81131</v>
      </c>
      <c r="L38" s="43">
        <v>0.81</v>
      </c>
      <c r="M38" s="55">
        <v>250</v>
      </c>
      <c r="N38" s="45">
        <v>0</v>
      </c>
      <c r="O38" s="5">
        <v>0</v>
      </c>
      <c r="P38" s="5">
        <v>0</v>
      </c>
      <c r="Q38" s="5">
        <v>760</v>
      </c>
      <c r="R38" s="5">
        <v>0</v>
      </c>
      <c r="S38" s="5">
        <v>0</v>
      </c>
      <c r="T38" s="5"/>
      <c r="U38" s="5"/>
      <c r="V38" s="6"/>
      <c r="W38" s="26">
        <f t="shared" si="5"/>
        <v>1010</v>
      </c>
      <c r="X38" s="22">
        <f t="shared" si="1"/>
        <v>70096</v>
      </c>
      <c r="Y38" s="25">
        <f t="shared" si="2"/>
        <v>71106</v>
      </c>
      <c r="AA38" s="30">
        <v>437526</v>
      </c>
      <c r="AB38" s="31">
        <f t="shared" si="3"/>
        <v>0.16251834176711785</v>
      </c>
      <c r="AD38" s="56">
        <f t="shared" si="4"/>
        <v>1746</v>
      </c>
    </row>
    <row r="39" spans="1:30" x14ac:dyDescent="0.3">
      <c r="A39" s="20">
        <v>2016</v>
      </c>
      <c r="B39" s="11">
        <v>764</v>
      </c>
      <c r="C39" s="4">
        <v>363</v>
      </c>
      <c r="D39" s="4">
        <v>680</v>
      </c>
      <c r="E39" s="4">
        <v>60</v>
      </c>
      <c r="F39" s="5">
        <v>16003</v>
      </c>
      <c r="G39" s="5">
        <v>1372</v>
      </c>
      <c r="H39" s="4">
        <v>160</v>
      </c>
      <c r="I39" s="5">
        <v>8132</v>
      </c>
      <c r="J39" s="6">
        <v>3298</v>
      </c>
      <c r="K39" s="12">
        <f t="shared" si="0"/>
        <v>30832</v>
      </c>
      <c r="L39" s="43">
        <v>0.76</v>
      </c>
      <c r="M39" s="54">
        <v>1478</v>
      </c>
      <c r="N39" s="45">
        <v>4797</v>
      </c>
      <c r="O39" s="5">
        <v>1569</v>
      </c>
      <c r="P39" s="5">
        <v>44327</v>
      </c>
      <c r="Q39" s="5">
        <v>1070</v>
      </c>
      <c r="R39" s="5">
        <v>0</v>
      </c>
      <c r="S39" s="5">
        <v>13290</v>
      </c>
      <c r="T39" s="5">
        <v>10840</v>
      </c>
      <c r="U39" s="5">
        <v>400</v>
      </c>
      <c r="V39" s="6"/>
      <c r="W39" s="26">
        <f t="shared" si="5"/>
        <v>77771</v>
      </c>
      <c r="X39" s="22">
        <f t="shared" si="1"/>
        <v>24224</v>
      </c>
      <c r="Y39" s="25">
        <f t="shared" si="2"/>
        <v>101995</v>
      </c>
      <c r="AA39" s="30">
        <v>274963</v>
      </c>
      <c r="AB39" s="31">
        <f t="shared" si="3"/>
        <v>0.37094081749180796</v>
      </c>
      <c r="AD39" s="56">
        <f t="shared" si="4"/>
        <v>1807</v>
      </c>
    </row>
    <row r="40" spans="1:30" x14ac:dyDescent="0.3">
      <c r="A40" s="20">
        <v>2017</v>
      </c>
      <c r="B40" s="11">
        <v>275</v>
      </c>
      <c r="C40" s="4">
        <v>15</v>
      </c>
      <c r="D40" s="4">
        <v>280</v>
      </c>
      <c r="E40" s="4">
        <v>139</v>
      </c>
      <c r="F40" s="5">
        <v>4200</v>
      </c>
      <c r="G40" s="4">
        <v>885</v>
      </c>
      <c r="H40" s="4">
        <v>262</v>
      </c>
      <c r="I40" s="5">
        <v>2609</v>
      </c>
      <c r="J40" s="6">
        <v>4329</v>
      </c>
      <c r="K40" s="12">
        <f t="shared" si="0"/>
        <v>12994</v>
      </c>
      <c r="L40" s="43">
        <v>0.64</v>
      </c>
      <c r="M40" s="54">
        <v>549</v>
      </c>
      <c r="N40" s="45">
        <v>0</v>
      </c>
      <c r="O40" s="5">
        <v>0</v>
      </c>
      <c r="P40" s="5">
        <v>0</v>
      </c>
      <c r="Q40" s="5">
        <v>600</v>
      </c>
      <c r="R40" s="5">
        <v>0</v>
      </c>
      <c r="S40" s="5">
        <v>0</v>
      </c>
      <c r="T40" s="5">
        <v>900</v>
      </c>
      <c r="U40" s="5"/>
      <c r="V40" s="6"/>
      <c r="W40" s="26">
        <f t="shared" si="5"/>
        <v>2049</v>
      </c>
      <c r="X40" s="22">
        <f t="shared" si="1"/>
        <v>9875</v>
      </c>
      <c r="Y40" s="25">
        <f t="shared" si="2"/>
        <v>11924</v>
      </c>
      <c r="AA40" s="30">
        <v>58020</v>
      </c>
      <c r="AB40" s="31">
        <f t="shared" si="3"/>
        <v>0.20551533953809031</v>
      </c>
      <c r="AD40" s="56">
        <f t="shared" si="4"/>
        <v>570</v>
      </c>
    </row>
    <row r="41" spans="1:30" x14ac:dyDescent="0.3">
      <c r="A41" s="20">
        <v>2018</v>
      </c>
      <c r="B41" s="11">
        <v>105</v>
      </c>
      <c r="C41" s="4">
        <v>6</v>
      </c>
      <c r="D41" s="4">
        <v>40</v>
      </c>
      <c r="E41" s="4">
        <v>1</v>
      </c>
      <c r="F41" s="5">
        <v>7684</v>
      </c>
      <c r="G41" s="4">
        <v>1171</v>
      </c>
      <c r="H41" s="4">
        <v>234</v>
      </c>
      <c r="I41" s="5">
        <v>16172</v>
      </c>
      <c r="J41" s="6">
        <v>11224</v>
      </c>
      <c r="K41" s="12">
        <f t="shared" si="0"/>
        <v>36637</v>
      </c>
      <c r="L41" s="43">
        <v>0.92</v>
      </c>
      <c r="M41" s="54">
        <v>876</v>
      </c>
      <c r="N41" s="45">
        <v>2229</v>
      </c>
      <c r="O41" s="5">
        <v>700</v>
      </c>
      <c r="P41" s="5">
        <v>0</v>
      </c>
      <c r="Q41" s="5">
        <v>530</v>
      </c>
      <c r="R41" s="5">
        <v>0</v>
      </c>
      <c r="S41" s="5">
        <v>9610</v>
      </c>
      <c r="T41" s="5">
        <v>2970</v>
      </c>
      <c r="U41" s="5"/>
      <c r="V41" s="6"/>
      <c r="W41" s="26">
        <f t="shared" si="5"/>
        <v>16915</v>
      </c>
      <c r="X41" s="22">
        <f t="shared" si="1"/>
        <v>34604</v>
      </c>
      <c r="Y41" s="25">
        <f t="shared" si="2"/>
        <v>51519</v>
      </c>
      <c r="AA41" s="30">
        <v>187037</v>
      </c>
      <c r="AB41" s="31">
        <f t="shared" si="3"/>
        <v>0.27544817335607391</v>
      </c>
      <c r="AD41" s="56">
        <f t="shared" si="4"/>
        <v>151</v>
      </c>
    </row>
    <row r="42" spans="1:30" x14ac:dyDescent="0.3">
      <c r="A42" s="20">
        <v>2019</v>
      </c>
      <c r="B42" s="11">
        <v>38</v>
      </c>
      <c r="C42" s="4">
        <v>3</v>
      </c>
      <c r="D42" s="4">
        <v>0</v>
      </c>
      <c r="E42" s="4">
        <v>0</v>
      </c>
      <c r="F42" s="5">
        <v>1118</v>
      </c>
      <c r="G42" s="4">
        <v>0</v>
      </c>
      <c r="H42" s="4">
        <v>76</v>
      </c>
      <c r="I42" s="4">
        <v>185</v>
      </c>
      <c r="J42" s="6">
        <v>2507</v>
      </c>
      <c r="K42" s="12">
        <f t="shared" si="0"/>
        <v>3927</v>
      </c>
      <c r="L42" s="43">
        <v>0.85</v>
      </c>
      <c r="M42" s="54">
        <v>535</v>
      </c>
      <c r="N42" s="45">
        <v>0</v>
      </c>
      <c r="O42" s="5">
        <v>0</v>
      </c>
      <c r="P42" s="5">
        <v>0</v>
      </c>
      <c r="Q42" s="5">
        <v>300</v>
      </c>
      <c r="R42" s="5">
        <v>0</v>
      </c>
      <c r="S42" s="5">
        <v>0</v>
      </c>
      <c r="T42" s="5">
        <v>150</v>
      </c>
      <c r="U42" s="5"/>
      <c r="V42" s="6"/>
      <c r="W42" s="26">
        <f t="shared" si="5"/>
        <v>985</v>
      </c>
      <c r="X42" s="22">
        <f t="shared" si="1"/>
        <v>3714</v>
      </c>
      <c r="Y42" s="25">
        <f t="shared" si="2"/>
        <v>4699</v>
      </c>
      <c r="AA42" s="30">
        <v>54550</v>
      </c>
      <c r="AB42" s="31">
        <f t="shared" si="3"/>
        <v>8.6141154903758024E-2</v>
      </c>
      <c r="AD42" s="56">
        <f t="shared" si="4"/>
        <v>41</v>
      </c>
    </row>
    <row r="43" spans="1:30" x14ac:dyDescent="0.3">
      <c r="A43" s="20">
        <v>2020</v>
      </c>
      <c r="B43" s="12">
        <v>3260</v>
      </c>
      <c r="C43" s="4">
        <v>1</v>
      </c>
      <c r="D43" s="4">
        <v>18</v>
      </c>
      <c r="E43" s="4">
        <v>85</v>
      </c>
      <c r="F43" s="5">
        <v>15240</v>
      </c>
      <c r="G43" s="4">
        <v>6275</v>
      </c>
      <c r="H43" s="4">
        <v>176</v>
      </c>
      <c r="I43" s="5">
        <v>23949</v>
      </c>
      <c r="J43" s="6">
        <v>3902</v>
      </c>
      <c r="K43" s="12">
        <f t="shared" si="0"/>
        <v>52906</v>
      </c>
      <c r="L43" s="43">
        <v>0.85</v>
      </c>
      <c r="M43" s="54">
        <v>1033</v>
      </c>
      <c r="N43" s="45">
        <v>5134</v>
      </c>
      <c r="O43" s="5">
        <v>1748</v>
      </c>
      <c r="P43" s="5">
        <v>12538</v>
      </c>
      <c r="Q43" s="5">
        <v>1500</v>
      </c>
      <c r="R43" s="5">
        <v>0</v>
      </c>
      <c r="S43" s="5">
        <v>10480</v>
      </c>
      <c r="T43" s="5">
        <v>7551</v>
      </c>
      <c r="U43" s="5"/>
      <c r="V43" s="6"/>
      <c r="W43" s="26">
        <f t="shared" si="5"/>
        <v>39984</v>
      </c>
      <c r="X43" s="22">
        <f t="shared" si="1"/>
        <v>45555</v>
      </c>
      <c r="Y43" s="25">
        <f t="shared" si="2"/>
        <v>85539</v>
      </c>
      <c r="AA43" s="30">
        <v>308842</v>
      </c>
      <c r="AB43" s="31">
        <f t="shared" si="3"/>
        <v>0.27696686331522269</v>
      </c>
      <c r="AD43" s="56">
        <f t="shared" si="4"/>
        <v>3279</v>
      </c>
    </row>
    <row r="44" spans="1:30" x14ac:dyDescent="0.3">
      <c r="A44" s="20">
        <v>2021</v>
      </c>
      <c r="B44" s="11">
        <v>555</v>
      </c>
      <c r="C44" s="4">
        <v>2</v>
      </c>
      <c r="D44" s="4">
        <v>0</v>
      </c>
      <c r="E44" s="4">
        <v>7</v>
      </c>
      <c r="F44" s="5">
        <v>9528</v>
      </c>
      <c r="G44" s="4">
        <v>1784</v>
      </c>
      <c r="H44" s="4">
        <v>236</v>
      </c>
      <c r="I44" s="5">
        <v>13123</v>
      </c>
      <c r="J44" s="6">
        <v>1601</v>
      </c>
      <c r="K44" s="12">
        <f t="shared" si="0"/>
        <v>26836</v>
      </c>
      <c r="L44" s="43">
        <v>0.72</v>
      </c>
      <c r="M44" s="54">
        <v>289</v>
      </c>
      <c r="N44" s="45">
        <v>0</v>
      </c>
      <c r="O44" s="5">
        <v>0</v>
      </c>
      <c r="P44" s="5">
        <v>0</v>
      </c>
      <c r="Q44" s="5">
        <v>750</v>
      </c>
      <c r="R44" s="5">
        <v>0</v>
      </c>
      <c r="S44" s="5">
        <v>0</v>
      </c>
      <c r="T44" s="5">
        <v>4810</v>
      </c>
      <c r="U44" s="5"/>
      <c r="V44" s="6"/>
      <c r="W44" s="26">
        <f t="shared" si="5"/>
        <v>5849</v>
      </c>
      <c r="X44" s="22">
        <f t="shared" si="1"/>
        <v>19770</v>
      </c>
      <c r="Y44" s="25">
        <f t="shared" si="2"/>
        <v>25619</v>
      </c>
      <c r="AA44" s="30">
        <v>114044</v>
      </c>
      <c r="AB44" s="31">
        <f t="shared" si="3"/>
        <v>0.22464136649012661</v>
      </c>
      <c r="AD44" s="56">
        <f t="shared" si="4"/>
        <v>557</v>
      </c>
    </row>
    <row r="45" spans="1:30" x14ac:dyDescent="0.3">
      <c r="A45" s="20">
        <v>2022</v>
      </c>
      <c r="B45" s="12">
        <v>1351</v>
      </c>
      <c r="C45" s="4">
        <v>30</v>
      </c>
      <c r="D45" s="4">
        <v>300</v>
      </c>
      <c r="E45" s="4">
        <v>68</v>
      </c>
      <c r="F45" s="5">
        <v>28220</v>
      </c>
      <c r="G45" s="4">
        <v>7703</v>
      </c>
      <c r="H45" s="4">
        <v>97</v>
      </c>
      <c r="I45" s="5">
        <v>55619</v>
      </c>
      <c r="J45" s="6">
        <v>9947</v>
      </c>
      <c r="K45" s="12">
        <f t="shared" si="0"/>
        <v>103335</v>
      </c>
      <c r="L45" s="43">
        <v>0.83</v>
      </c>
      <c r="M45" s="54">
        <v>1179</v>
      </c>
      <c r="N45" s="45">
        <v>7408</v>
      </c>
      <c r="O45" s="5">
        <v>625</v>
      </c>
      <c r="P45" s="5">
        <v>50997</v>
      </c>
      <c r="Q45" s="5">
        <v>1703</v>
      </c>
      <c r="R45" s="5">
        <v>75</v>
      </c>
      <c r="S45" s="5">
        <v>9724</v>
      </c>
      <c r="T45" s="5">
        <v>10766</v>
      </c>
      <c r="U45" s="5">
        <v>16</v>
      </c>
      <c r="V45" s="6"/>
      <c r="W45" s="26">
        <f t="shared" si="5"/>
        <v>82493</v>
      </c>
      <c r="X45" s="22">
        <f t="shared" si="1"/>
        <v>87459</v>
      </c>
      <c r="Y45" s="25">
        <f t="shared" si="2"/>
        <v>169952</v>
      </c>
      <c r="AA45" s="30">
        <v>582362</v>
      </c>
      <c r="AB45" s="31">
        <f t="shared" si="3"/>
        <v>0.29183222806433112</v>
      </c>
      <c r="AD45" s="56">
        <f t="shared" si="4"/>
        <v>1681</v>
      </c>
    </row>
    <row r="46" spans="1:30" x14ac:dyDescent="0.3">
      <c r="A46" s="18">
        <v>2023</v>
      </c>
      <c r="B46" s="13">
        <v>1376</v>
      </c>
      <c r="C46" s="8">
        <v>4</v>
      </c>
      <c r="D46" s="8">
        <v>60</v>
      </c>
      <c r="E46" s="8">
        <v>55</v>
      </c>
      <c r="F46" s="7">
        <v>22001</v>
      </c>
      <c r="G46" s="8">
        <v>1067</v>
      </c>
      <c r="H46" s="8">
        <v>195</v>
      </c>
      <c r="I46" s="7">
        <v>33917</v>
      </c>
      <c r="J46" s="16">
        <v>7169</v>
      </c>
      <c r="K46" s="13">
        <f t="shared" si="0"/>
        <v>65844</v>
      </c>
      <c r="L46" s="44">
        <v>0.6</v>
      </c>
      <c r="M46" s="34">
        <v>942</v>
      </c>
      <c r="N46" s="46">
        <v>0</v>
      </c>
      <c r="O46" s="7">
        <v>0</v>
      </c>
      <c r="P46" s="7">
        <v>0</v>
      </c>
      <c r="Q46" s="116">
        <v>190</v>
      </c>
      <c r="R46" s="117"/>
      <c r="S46" s="118"/>
      <c r="T46" s="116">
        <f>278+5</f>
        <v>283</v>
      </c>
      <c r="U46" s="117"/>
      <c r="V46" s="119"/>
      <c r="W46" s="27">
        <f t="shared" si="5"/>
        <v>1415</v>
      </c>
      <c r="X46" s="29">
        <f t="shared" si="1"/>
        <v>42374</v>
      </c>
      <c r="Y46" s="35">
        <f t="shared" si="2"/>
        <v>43789</v>
      </c>
      <c r="AA46" s="30">
        <v>207084</v>
      </c>
      <c r="AB46" s="31">
        <f t="shared" si="3"/>
        <v>0.21145525487241892</v>
      </c>
      <c r="AD46" s="57">
        <f t="shared" si="4"/>
        <v>1440</v>
      </c>
    </row>
  </sheetData>
  <mergeCells count="17">
    <mergeCell ref="AD1:AD2"/>
    <mergeCell ref="Q46:S46"/>
    <mergeCell ref="T46:V46"/>
    <mergeCell ref="A1:A2"/>
    <mergeCell ref="K1:K2"/>
    <mergeCell ref="L1:L2"/>
    <mergeCell ref="B1:D1"/>
    <mergeCell ref="G1:H1"/>
    <mergeCell ref="E1:F1"/>
    <mergeCell ref="I1:J1"/>
    <mergeCell ref="O1:P1"/>
    <mergeCell ref="AA1:AA2"/>
    <mergeCell ref="AB1:AB2"/>
    <mergeCell ref="Q32:V32"/>
    <mergeCell ref="Q1:S1"/>
    <mergeCell ref="T1:V1"/>
    <mergeCell ref="W1:Y1"/>
  </mergeCells>
  <conditionalFormatting sqref="AB3:AB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Header>&amp;R&amp;"Calibri"&amp;12&amp;K000000 Unclassified - Non-Classifié&amp;1#_x000D_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135C-384C-45C7-BB2D-42CFF381FA2A}">
  <sheetPr>
    <tabColor theme="8" tint="0.59999389629810485"/>
  </sheetPr>
  <dimension ref="A1:AB45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L2" sqref="L2"/>
    </sheetView>
  </sheetViews>
  <sheetFormatPr defaultColWidth="9.109375" defaultRowHeight="14.4" x14ac:dyDescent="0.3"/>
  <cols>
    <col min="1" max="1" width="8.5546875" style="1" bestFit="1" customWidth="1"/>
    <col min="2" max="4" width="12.109375" style="1" customWidth="1"/>
    <col min="5" max="5" width="15" style="1" customWidth="1"/>
    <col min="6" max="6" width="15.109375" style="1" customWidth="1"/>
    <col min="7" max="7" width="12.6640625" style="1" customWidth="1"/>
    <col min="8" max="8" width="11" style="1" customWidth="1"/>
    <col min="9" max="9" width="12.21875" style="1" customWidth="1"/>
    <col min="10" max="10" width="11.6640625" style="1" customWidth="1"/>
    <col min="11" max="11" width="11.44140625" style="1" customWidth="1"/>
    <col min="12" max="12" width="11.77734375" style="1" customWidth="1"/>
    <col min="13" max="13" width="12.33203125" style="1" customWidth="1"/>
    <col min="14" max="14" width="12.44140625" style="1" customWidth="1"/>
    <col min="15" max="19" width="9.88671875" style="1" customWidth="1"/>
    <col min="20" max="20" width="11.44140625" style="1" customWidth="1"/>
    <col min="21" max="21" width="10.33203125" style="1" customWidth="1"/>
    <col min="22" max="22" width="10.109375" style="1" customWidth="1"/>
    <col min="23" max="24" width="10.6640625" style="28" customWidth="1"/>
    <col min="25" max="25" width="12.109375" style="28" customWidth="1"/>
    <col min="26" max="26" width="10.6640625" style="1" customWidth="1"/>
    <col min="27" max="27" width="10.77734375" style="1" customWidth="1"/>
    <col min="28" max="28" width="12.88671875" style="1" customWidth="1"/>
    <col min="29" max="16384" width="9.109375" style="1"/>
  </cols>
  <sheetData>
    <row r="1" spans="1:28" s="64" customFormat="1" ht="58.2" thickBot="1" x14ac:dyDescent="0.35">
      <c r="A1" s="65" t="s">
        <v>13</v>
      </c>
      <c r="B1" s="77" t="s">
        <v>56</v>
      </c>
      <c r="C1" s="77" t="s">
        <v>57</v>
      </c>
      <c r="D1" s="77" t="s">
        <v>58</v>
      </c>
      <c r="E1" s="77" t="s">
        <v>60</v>
      </c>
      <c r="F1" s="77" t="s">
        <v>61</v>
      </c>
      <c r="G1" s="77" t="s">
        <v>42</v>
      </c>
      <c r="H1" s="77" t="s">
        <v>43</v>
      </c>
      <c r="I1" s="77" t="s">
        <v>62</v>
      </c>
      <c r="J1" s="84" t="s">
        <v>63</v>
      </c>
      <c r="K1" s="59" t="s">
        <v>18</v>
      </c>
      <c r="L1" s="60" t="s">
        <v>19</v>
      </c>
      <c r="M1" s="53" t="s">
        <v>44</v>
      </c>
      <c r="N1" s="63" t="s">
        <v>45</v>
      </c>
      <c r="O1" s="61" t="s">
        <v>46</v>
      </c>
      <c r="P1" s="61" t="s">
        <v>47</v>
      </c>
      <c r="Q1" s="61" t="s">
        <v>48</v>
      </c>
      <c r="R1" s="61" t="s">
        <v>49</v>
      </c>
      <c r="S1" s="61" t="s">
        <v>50</v>
      </c>
      <c r="T1" s="61" t="s">
        <v>51</v>
      </c>
      <c r="U1" s="61" t="s">
        <v>52</v>
      </c>
      <c r="V1" s="62" t="s">
        <v>53</v>
      </c>
      <c r="W1" s="76" t="s">
        <v>64</v>
      </c>
      <c r="X1" s="76" t="s">
        <v>65</v>
      </c>
      <c r="Y1" s="76" t="s">
        <v>66</v>
      </c>
      <c r="Z1" s="92" t="s">
        <v>54</v>
      </c>
      <c r="AA1" s="93" t="s">
        <v>55</v>
      </c>
      <c r="AB1" s="94" t="s">
        <v>59</v>
      </c>
    </row>
    <row r="2" spans="1:28" x14ac:dyDescent="0.3">
      <c r="A2" s="19">
        <v>1980</v>
      </c>
      <c r="B2" s="85">
        <f>IF(ISNUMBER('SOCKEYE HARVEST DATA'!B3),'SOCKEYE HARVEST DATA'!B3,"")</f>
        <v>0</v>
      </c>
      <c r="C2" s="86">
        <f>IF(ISNUMBER('SOCKEYE HARVEST DATA'!C3),'SOCKEYE HARVEST DATA'!C3,"")</f>
        <v>4</v>
      </c>
      <c r="D2" s="86">
        <f>IF(ISNUMBER('SOCKEYE HARVEST DATA'!D3),'SOCKEYE HARVEST DATA'!D3,"")</f>
        <v>0</v>
      </c>
      <c r="E2" s="86">
        <f>IF(ISNUMBER('SOCKEYE HARVEST DATA'!E3),'SOCKEYE HARVEST DATA'!E3,"")</f>
        <v>0</v>
      </c>
      <c r="F2" s="86">
        <f>IF(ISNUMBER('SOCKEYE HARVEST DATA'!F3),'SOCKEYE HARVEST DATA'!F3,"")</f>
        <v>636</v>
      </c>
      <c r="G2" s="86" t="str">
        <f>IF(ISNUMBER('SOCKEYE HARVEST DATA'!G3),'SOCKEYE HARVEST DATA'!G3,"")</f>
        <v/>
      </c>
      <c r="H2" s="86" t="str">
        <f>IF(ISNUMBER('SOCKEYE HARVEST DATA'!H3),'SOCKEYE HARVEST DATA'!H3,"")</f>
        <v/>
      </c>
      <c r="I2" s="86" t="str">
        <f>IF(ISNUMBER('SOCKEYE HARVEST DATA'!I3),'SOCKEYE HARVEST DATA'!I3,"")</f>
        <v/>
      </c>
      <c r="J2" s="87">
        <f>IF(ISNUMBER('SOCKEYE HARVEST DATA'!J3),'SOCKEYE HARVEST DATA'!J3,"")</f>
        <v>33</v>
      </c>
      <c r="K2" s="78">
        <f t="shared" ref="K2:K45" si="0">SUM(B2:J2)</f>
        <v>673</v>
      </c>
      <c r="L2" s="81">
        <f>'SOCKEYE HARVEST DATA'!L3</f>
        <v>0.64</v>
      </c>
      <c r="M2" s="32" t="str">
        <f>IF(ISNUMBER('SOCKEYE HARVEST DATA'!M3),'SOCKEYE HARVEST DATA'!M3,"")</f>
        <v/>
      </c>
      <c r="N2" s="50" t="str">
        <f>IF(ISNUMBER('SOCKEYE HARVEST DATA'!N3),'SOCKEYE HARVEST DATA'!N3,"")</f>
        <v/>
      </c>
      <c r="O2" s="9" t="str">
        <f>IF(ISNUMBER('SOCKEYE HARVEST DATA'!O3),'SOCKEYE HARVEST DATA'!O3,"")</f>
        <v/>
      </c>
      <c r="P2" s="9" t="str">
        <f>IF(ISNUMBER('SOCKEYE HARVEST DATA'!P3),'SOCKEYE HARVEST DATA'!P3,"")</f>
        <v/>
      </c>
      <c r="Q2" s="9" t="str">
        <f>IF(ISNUMBER('SOCKEYE HARVEST DATA'!Q3),'SOCKEYE HARVEST DATA'!Q3,"")</f>
        <v/>
      </c>
      <c r="R2" s="9" t="str">
        <f>IF(ISNUMBER('SOCKEYE HARVEST DATA'!R3),'SOCKEYE HARVEST DATA'!R3,"")</f>
        <v/>
      </c>
      <c r="S2" s="9" t="str">
        <f>IF(ISNUMBER('SOCKEYE HARVEST DATA'!S3),'SOCKEYE HARVEST DATA'!S3,"")</f>
        <v/>
      </c>
      <c r="T2" s="9" t="str">
        <f>IF(ISNUMBER('SOCKEYE HARVEST DATA'!T3),'SOCKEYE HARVEST DATA'!T3,"")</f>
        <v/>
      </c>
      <c r="U2" s="9" t="str">
        <f>IF(ISNUMBER('SOCKEYE HARVEST DATA'!U3),'SOCKEYE HARVEST DATA'!U3,"")</f>
        <v/>
      </c>
      <c r="V2" s="14" t="str">
        <f>IF(ISNUMBER('SOCKEYE HARVEST DATA'!V3),'SOCKEYE HARVEST DATA'!V3,"")</f>
        <v/>
      </c>
      <c r="W2" s="66"/>
      <c r="X2" s="73">
        <f>ROUND(SUM(B2:I2)*L2,0)+J2</f>
        <v>443</v>
      </c>
      <c r="Y2" s="70">
        <f>SUM(W2:X2)</f>
        <v>443</v>
      </c>
      <c r="Z2" s="90">
        <v>39084.094549759997</v>
      </c>
      <c r="AA2" s="91">
        <f t="shared" ref="AA2:AA45" si="1">Y2/Z2</f>
        <v>1.133453403752244E-2</v>
      </c>
      <c r="AB2" s="95">
        <f>SUM(B2:D2)</f>
        <v>4</v>
      </c>
    </row>
    <row r="3" spans="1:28" x14ac:dyDescent="0.3">
      <c r="A3" s="20">
        <v>1981</v>
      </c>
      <c r="B3" s="11">
        <f>IF(ISNUMBER('SOCKEYE HARVEST DATA'!B4),'SOCKEYE HARVEST DATA'!B4,"")</f>
        <v>0</v>
      </c>
      <c r="C3" s="4">
        <f>IF(ISNUMBER('SOCKEYE HARVEST DATA'!C4),'SOCKEYE HARVEST DATA'!C4,"")</f>
        <v>0</v>
      </c>
      <c r="D3" s="4">
        <f>IF(ISNUMBER('SOCKEYE HARVEST DATA'!D4),'SOCKEYE HARVEST DATA'!D4,"")</f>
        <v>0</v>
      </c>
      <c r="E3" s="4">
        <f>IF(ISNUMBER('SOCKEYE HARVEST DATA'!E4),'SOCKEYE HARVEST DATA'!E4,"")</f>
        <v>0</v>
      </c>
      <c r="F3" s="4">
        <f>IF(ISNUMBER('SOCKEYE HARVEST DATA'!F4),'SOCKEYE HARVEST DATA'!F4,"")</f>
        <v>1507</v>
      </c>
      <c r="G3" s="4" t="str">
        <f>IF(ISNUMBER('SOCKEYE HARVEST DATA'!G4),'SOCKEYE HARVEST DATA'!G4,"")</f>
        <v/>
      </c>
      <c r="H3" s="4" t="str">
        <f>IF(ISNUMBER('SOCKEYE HARVEST DATA'!H4),'SOCKEYE HARVEST DATA'!H4,"")</f>
        <v/>
      </c>
      <c r="I3" s="4" t="str">
        <f>IF(ISNUMBER('SOCKEYE HARVEST DATA'!I4),'SOCKEYE HARVEST DATA'!I4,"")</f>
        <v/>
      </c>
      <c r="J3" s="15">
        <f>IF(ISNUMBER('SOCKEYE HARVEST DATA'!J4),'SOCKEYE HARVEST DATA'!J4,"")</f>
        <v>230</v>
      </c>
      <c r="K3" s="79">
        <f t="shared" si="0"/>
        <v>1737</v>
      </c>
      <c r="L3" s="82">
        <f>'SOCKEYE HARVEST DATA'!L4</f>
        <v>0.73</v>
      </c>
      <c r="M3" s="33" t="str">
        <f>IF(ISNUMBER('SOCKEYE HARVEST DATA'!M4),'SOCKEYE HARVEST DATA'!M4,"")</f>
        <v/>
      </c>
      <c r="N3" s="51" t="str">
        <f>IF(ISNUMBER('SOCKEYE HARVEST DATA'!N4),'SOCKEYE HARVEST DATA'!N4,"")</f>
        <v/>
      </c>
      <c r="O3" s="4" t="str">
        <f>IF(ISNUMBER('SOCKEYE HARVEST DATA'!O4),'SOCKEYE HARVEST DATA'!O4,"")</f>
        <v/>
      </c>
      <c r="P3" s="4" t="str">
        <f>IF(ISNUMBER('SOCKEYE HARVEST DATA'!P4),'SOCKEYE HARVEST DATA'!P4,"")</f>
        <v/>
      </c>
      <c r="Q3" s="4" t="str">
        <f>IF(ISNUMBER('SOCKEYE HARVEST DATA'!Q4),'SOCKEYE HARVEST DATA'!Q4,"")</f>
        <v/>
      </c>
      <c r="R3" s="4" t="str">
        <f>IF(ISNUMBER('SOCKEYE HARVEST DATA'!R4),'SOCKEYE HARVEST DATA'!R4,"")</f>
        <v/>
      </c>
      <c r="S3" s="4" t="str">
        <f>IF(ISNUMBER('SOCKEYE HARVEST DATA'!S4),'SOCKEYE HARVEST DATA'!S4,"")</f>
        <v/>
      </c>
      <c r="T3" s="4" t="str">
        <f>IF(ISNUMBER('SOCKEYE HARVEST DATA'!T4),'SOCKEYE HARVEST DATA'!T4,"")</f>
        <v/>
      </c>
      <c r="U3" s="4" t="str">
        <f>IF(ISNUMBER('SOCKEYE HARVEST DATA'!U4),'SOCKEYE HARVEST DATA'!U4,"")</f>
        <v/>
      </c>
      <c r="V3" s="15" t="str">
        <f>IF(ISNUMBER('SOCKEYE HARVEST DATA'!V4),'SOCKEYE HARVEST DATA'!V4,"")</f>
        <v/>
      </c>
      <c r="W3" s="67"/>
      <c r="X3" s="74">
        <f t="shared" ref="X3:X45" si="2">ROUND(SUM(B3:I3)*L3,0)+J3</f>
        <v>1330</v>
      </c>
      <c r="Y3" s="71">
        <f t="shared" ref="Y3:Y45" si="3">SUM(W3:X3)</f>
        <v>1330</v>
      </c>
      <c r="Z3" s="30">
        <v>42315.935527369991</v>
      </c>
      <c r="AA3" s="31">
        <f t="shared" si="1"/>
        <v>3.1430239776685416E-2</v>
      </c>
      <c r="AB3" s="96">
        <f t="shared" ref="AB3:AB45" si="4">SUM(B3:D3)</f>
        <v>0</v>
      </c>
    </row>
    <row r="4" spans="1:28" x14ac:dyDescent="0.3">
      <c r="A4" s="20">
        <v>1982</v>
      </c>
      <c r="B4" s="11">
        <f>IF(ISNUMBER('SOCKEYE HARVEST DATA'!B5),'SOCKEYE HARVEST DATA'!B5,"")</f>
        <v>80</v>
      </c>
      <c r="C4" s="4">
        <f>IF(ISNUMBER('SOCKEYE HARVEST DATA'!C5),'SOCKEYE HARVEST DATA'!C5,"")</f>
        <v>20</v>
      </c>
      <c r="D4" s="4">
        <f>IF(ISNUMBER('SOCKEYE HARVEST DATA'!D5),'SOCKEYE HARVEST DATA'!D5,"")</f>
        <v>0</v>
      </c>
      <c r="E4" s="4">
        <f>IF(ISNUMBER('SOCKEYE HARVEST DATA'!E5),'SOCKEYE HARVEST DATA'!E5,"")</f>
        <v>0</v>
      </c>
      <c r="F4" s="4">
        <f>IF(ISNUMBER('SOCKEYE HARVEST DATA'!F5),'SOCKEYE HARVEST DATA'!F5,"")</f>
        <v>775</v>
      </c>
      <c r="G4" s="4" t="str">
        <f>IF(ISNUMBER('SOCKEYE HARVEST DATA'!G5),'SOCKEYE HARVEST DATA'!G5,"")</f>
        <v/>
      </c>
      <c r="H4" s="4" t="str">
        <f>IF(ISNUMBER('SOCKEYE HARVEST DATA'!H5),'SOCKEYE HARVEST DATA'!H5,"")</f>
        <v/>
      </c>
      <c r="I4" s="4" t="str">
        <f>IF(ISNUMBER('SOCKEYE HARVEST DATA'!I5),'SOCKEYE HARVEST DATA'!I5,"")</f>
        <v/>
      </c>
      <c r="J4" s="15">
        <f>IF(ISNUMBER('SOCKEYE HARVEST DATA'!J5),'SOCKEYE HARVEST DATA'!J5,"")</f>
        <v>140</v>
      </c>
      <c r="K4" s="79">
        <f t="shared" si="0"/>
        <v>1015</v>
      </c>
      <c r="L4" s="82">
        <f>'SOCKEYE HARVEST DATA'!L5</f>
        <v>0.52</v>
      </c>
      <c r="M4" s="33" t="str">
        <f>IF(ISNUMBER('SOCKEYE HARVEST DATA'!M5),'SOCKEYE HARVEST DATA'!M5,"")</f>
        <v/>
      </c>
      <c r="N4" s="51" t="str">
        <f>IF(ISNUMBER('SOCKEYE HARVEST DATA'!N5),'SOCKEYE HARVEST DATA'!N5,"")</f>
        <v/>
      </c>
      <c r="O4" s="4" t="str">
        <f>IF(ISNUMBER('SOCKEYE HARVEST DATA'!O5),'SOCKEYE HARVEST DATA'!O5,"")</f>
        <v/>
      </c>
      <c r="P4" s="4" t="str">
        <f>IF(ISNUMBER('SOCKEYE HARVEST DATA'!P5),'SOCKEYE HARVEST DATA'!P5,"")</f>
        <v/>
      </c>
      <c r="Q4" s="4" t="str">
        <f>IF(ISNUMBER('SOCKEYE HARVEST DATA'!Q5),'SOCKEYE HARVEST DATA'!Q5,"")</f>
        <v/>
      </c>
      <c r="R4" s="4" t="str">
        <f>IF(ISNUMBER('SOCKEYE HARVEST DATA'!R5),'SOCKEYE HARVEST DATA'!R5,"")</f>
        <v/>
      </c>
      <c r="S4" s="4" t="str">
        <f>IF(ISNUMBER('SOCKEYE HARVEST DATA'!S5),'SOCKEYE HARVEST DATA'!S5,"")</f>
        <v/>
      </c>
      <c r="T4" s="4" t="str">
        <f>IF(ISNUMBER('SOCKEYE HARVEST DATA'!T5),'SOCKEYE HARVEST DATA'!T5,"")</f>
        <v/>
      </c>
      <c r="U4" s="4" t="str">
        <f>IF(ISNUMBER('SOCKEYE HARVEST DATA'!U5),'SOCKEYE HARVEST DATA'!U5,"")</f>
        <v/>
      </c>
      <c r="V4" s="15" t="str">
        <f>IF(ISNUMBER('SOCKEYE HARVEST DATA'!V5),'SOCKEYE HARVEST DATA'!V5,"")</f>
        <v/>
      </c>
      <c r="W4" s="67"/>
      <c r="X4" s="74">
        <f t="shared" si="2"/>
        <v>595</v>
      </c>
      <c r="Y4" s="71">
        <f t="shared" si="3"/>
        <v>595</v>
      </c>
      <c r="Z4" s="30">
        <v>27026.863085559999</v>
      </c>
      <c r="AA4" s="31">
        <f t="shared" si="1"/>
        <v>2.2015133540151707E-2</v>
      </c>
      <c r="AB4" s="96">
        <f t="shared" si="4"/>
        <v>100</v>
      </c>
    </row>
    <row r="5" spans="1:28" x14ac:dyDescent="0.3">
      <c r="A5" s="20">
        <v>1983</v>
      </c>
      <c r="B5" s="11">
        <f>IF(ISNUMBER('SOCKEYE HARVEST DATA'!B6),'SOCKEYE HARVEST DATA'!B6,"")</f>
        <v>43</v>
      </c>
      <c r="C5" s="4">
        <f>IF(ISNUMBER('SOCKEYE HARVEST DATA'!C6),'SOCKEYE HARVEST DATA'!C6,"")</f>
        <v>40</v>
      </c>
      <c r="D5" s="4">
        <f>IF(ISNUMBER('SOCKEYE HARVEST DATA'!D6),'SOCKEYE HARVEST DATA'!D6,"")</f>
        <v>0</v>
      </c>
      <c r="E5" s="4">
        <f>IF(ISNUMBER('SOCKEYE HARVEST DATA'!E6),'SOCKEYE HARVEST DATA'!E6,"")</f>
        <v>0</v>
      </c>
      <c r="F5" s="4">
        <f>IF(ISNUMBER('SOCKEYE HARVEST DATA'!F6),'SOCKEYE HARVEST DATA'!F6,"")</f>
        <v>3349</v>
      </c>
      <c r="G5" s="4" t="str">
        <f>IF(ISNUMBER('SOCKEYE HARVEST DATA'!G6),'SOCKEYE HARVEST DATA'!G6,"")</f>
        <v/>
      </c>
      <c r="H5" s="4" t="str">
        <f>IF(ISNUMBER('SOCKEYE HARVEST DATA'!H6),'SOCKEYE HARVEST DATA'!H6,"")</f>
        <v/>
      </c>
      <c r="I5" s="4" t="str">
        <f>IF(ISNUMBER('SOCKEYE HARVEST DATA'!I6),'SOCKEYE HARVEST DATA'!I6,"")</f>
        <v/>
      </c>
      <c r="J5" s="15">
        <f>IF(ISNUMBER('SOCKEYE HARVEST DATA'!J6),'SOCKEYE HARVEST DATA'!J6,"")</f>
        <v>228</v>
      </c>
      <c r="K5" s="79">
        <f t="shared" si="0"/>
        <v>3660</v>
      </c>
      <c r="L5" s="82">
        <f>'SOCKEYE HARVEST DATA'!L6</f>
        <v>0.37</v>
      </c>
      <c r="M5" s="33" t="str">
        <f>IF(ISNUMBER('SOCKEYE HARVEST DATA'!M6),'SOCKEYE HARVEST DATA'!M6,"")</f>
        <v/>
      </c>
      <c r="N5" s="51" t="str">
        <f>IF(ISNUMBER('SOCKEYE HARVEST DATA'!N6),'SOCKEYE HARVEST DATA'!N6,"")</f>
        <v/>
      </c>
      <c r="O5" s="4" t="str">
        <f>IF(ISNUMBER('SOCKEYE HARVEST DATA'!O6),'SOCKEYE HARVEST DATA'!O6,"")</f>
        <v/>
      </c>
      <c r="P5" s="4" t="str">
        <f>IF(ISNUMBER('SOCKEYE HARVEST DATA'!P6),'SOCKEYE HARVEST DATA'!P6,"")</f>
        <v/>
      </c>
      <c r="Q5" s="4" t="str">
        <f>IF(ISNUMBER('SOCKEYE HARVEST DATA'!Q6),'SOCKEYE HARVEST DATA'!Q6,"")</f>
        <v/>
      </c>
      <c r="R5" s="4" t="str">
        <f>IF(ISNUMBER('SOCKEYE HARVEST DATA'!R6),'SOCKEYE HARVEST DATA'!R6,"")</f>
        <v/>
      </c>
      <c r="S5" s="4" t="str">
        <f>IF(ISNUMBER('SOCKEYE HARVEST DATA'!S6),'SOCKEYE HARVEST DATA'!S6,"")</f>
        <v/>
      </c>
      <c r="T5" s="4" t="str">
        <f>IF(ISNUMBER('SOCKEYE HARVEST DATA'!T6),'SOCKEYE HARVEST DATA'!T6,"")</f>
        <v/>
      </c>
      <c r="U5" s="4" t="str">
        <f>IF(ISNUMBER('SOCKEYE HARVEST DATA'!U6),'SOCKEYE HARVEST DATA'!U6,"")</f>
        <v/>
      </c>
      <c r="V5" s="15" t="str">
        <f>IF(ISNUMBER('SOCKEYE HARVEST DATA'!V6),'SOCKEYE HARVEST DATA'!V6,"")</f>
        <v/>
      </c>
      <c r="W5" s="67"/>
      <c r="X5" s="74">
        <f t="shared" si="2"/>
        <v>1498</v>
      </c>
      <c r="Y5" s="71">
        <f t="shared" si="3"/>
        <v>1498</v>
      </c>
      <c r="Z5" s="30">
        <v>38654.638556630001</v>
      </c>
      <c r="AA5" s="31">
        <f t="shared" si="1"/>
        <v>3.8753434411381002E-2</v>
      </c>
      <c r="AB5" s="96">
        <f t="shared" si="4"/>
        <v>83</v>
      </c>
    </row>
    <row r="6" spans="1:28" x14ac:dyDescent="0.3">
      <c r="A6" s="20">
        <v>1984</v>
      </c>
      <c r="B6" s="11">
        <f>IF(ISNUMBER('SOCKEYE HARVEST DATA'!B7),'SOCKEYE HARVEST DATA'!B7,"")</f>
        <v>226</v>
      </c>
      <c r="C6" s="4">
        <f>IF(ISNUMBER('SOCKEYE HARVEST DATA'!C7),'SOCKEYE HARVEST DATA'!C7,"")</f>
        <v>9119</v>
      </c>
      <c r="D6" s="4">
        <f>IF(ISNUMBER('SOCKEYE HARVEST DATA'!D7),'SOCKEYE HARVEST DATA'!D7,"")</f>
        <v>0</v>
      </c>
      <c r="E6" s="4">
        <f>IF(ISNUMBER('SOCKEYE HARVEST DATA'!E7),'SOCKEYE HARVEST DATA'!E7,"")</f>
        <v>0</v>
      </c>
      <c r="F6" s="4">
        <f>IF(ISNUMBER('SOCKEYE HARVEST DATA'!F7),'SOCKEYE HARVEST DATA'!F7,"")</f>
        <v>24616</v>
      </c>
      <c r="G6" s="4" t="str">
        <f>IF(ISNUMBER('SOCKEYE HARVEST DATA'!G7),'SOCKEYE HARVEST DATA'!G7,"")</f>
        <v/>
      </c>
      <c r="H6" s="4" t="str">
        <f>IF(ISNUMBER('SOCKEYE HARVEST DATA'!H7),'SOCKEYE HARVEST DATA'!H7,"")</f>
        <v/>
      </c>
      <c r="I6" s="4" t="str">
        <f>IF(ISNUMBER('SOCKEYE HARVEST DATA'!I7),'SOCKEYE HARVEST DATA'!I7,"")</f>
        <v/>
      </c>
      <c r="J6" s="15">
        <f>IF(ISNUMBER('SOCKEYE HARVEST DATA'!J7),'SOCKEYE HARVEST DATA'!J7,"")</f>
        <v>48</v>
      </c>
      <c r="K6" s="79">
        <f t="shared" si="0"/>
        <v>34009</v>
      </c>
      <c r="L6" s="82">
        <f>'SOCKEYE HARVEST DATA'!L7</f>
        <v>0.84</v>
      </c>
      <c r="M6" s="33" t="str">
        <f>IF(ISNUMBER('SOCKEYE HARVEST DATA'!M7),'SOCKEYE HARVEST DATA'!M7,"")</f>
        <v/>
      </c>
      <c r="N6" s="51" t="str">
        <f>IF(ISNUMBER('SOCKEYE HARVEST DATA'!N7),'SOCKEYE HARVEST DATA'!N7,"")</f>
        <v/>
      </c>
      <c r="O6" s="4" t="str">
        <f>IF(ISNUMBER('SOCKEYE HARVEST DATA'!O7),'SOCKEYE HARVEST DATA'!O7,"")</f>
        <v/>
      </c>
      <c r="P6" s="5" t="str">
        <f>IF(ISNUMBER('SOCKEYE HARVEST DATA'!P7),'SOCKEYE HARVEST DATA'!P7,"")</f>
        <v/>
      </c>
      <c r="Q6" s="4" t="str">
        <f>IF(ISNUMBER('SOCKEYE HARVEST DATA'!Q7),'SOCKEYE HARVEST DATA'!Q7,"")</f>
        <v/>
      </c>
      <c r="R6" s="4" t="str">
        <f>IF(ISNUMBER('SOCKEYE HARVEST DATA'!R7),'SOCKEYE HARVEST DATA'!R7,"")</f>
        <v/>
      </c>
      <c r="S6" s="4" t="str">
        <f>IF(ISNUMBER('SOCKEYE HARVEST DATA'!S7),'SOCKEYE HARVEST DATA'!S7,"")</f>
        <v/>
      </c>
      <c r="T6" s="4" t="str">
        <f>IF(ISNUMBER('SOCKEYE HARVEST DATA'!T7),'SOCKEYE HARVEST DATA'!T7,"")</f>
        <v/>
      </c>
      <c r="U6" s="4" t="str">
        <f>IF(ISNUMBER('SOCKEYE HARVEST DATA'!U7),'SOCKEYE HARVEST DATA'!U7,"")</f>
        <v/>
      </c>
      <c r="V6" s="15" t="str">
        <f>IF(ISNUMBER('SOCKEYE HARVEST DATA'!V7),'SOCKEYE HARVEST DATA'!V7,"")</f>
        <v/>
      </c>
      <c r="W6" s="67"/>
      <c r="X6" s="74">
        <f t="shared" si="2"/>
        <v>28575</v>
      </c>
      <c r="Y6" s="71">
        <f t="shared" si="3"/>
        <v>28575</v>
      </c>
      <c r="Z6" s="30">
        <v>141211.31116259997</v>
      </c>
      <c r="AA6" s="31">
        <f t="shared" si="1"/>
        <v>0.20235631101177773</v>
      </c>
      <c r="AB6" s="96">
        <f t="shared" si="4"/>
        <v>9345</v>
      </c>
    </row>
    <row r="7" spans="1:28" x14ac:dyDescent="0.3">
      <c r="A7" s="20">
        <v>1985</v>
      </c>
      <c r="B7" s="11">
        <f>IF(ISNUMBER('SOCKEYE HARVEST DATA'!B8),'SOCKEYE HARVEST DATA'!B8,"")</f>
        <v>191</v>
      </c>
      <c r="C7" s="4">
        <f>IF(ISNUMBER('SOCKEYE HARVEST DATA'!C8),'SOCKEYE HARVEST DATA'!C8,"")</f>
        <v>32022</v>
      </c>
      <c r="D7" s="4">
        <f>IF(ISNUMBER('SOCKEYE HARVEST DATA'!D8),'SOCKEYE HARVEST DATA'!D8,"")</f>
        <v>0</v>
      </c>
      <c r="E7" s="4">
        <f>IF(ISNUMBER('SOCKEYE HARVEST DATA'!E8),'SOCKEYE HARVEST DATA'!E8,"")</f>
        <v>0</v>
      </c>
      <c r="F7" s="4">
        <f>IF(ISNUMBER('SOCKEYE HARVEST DATA'!F8),'SOCKEYE HARVEST DATA'!F8,"")</f>
        <v>49969</v>
      </c>
      <c r="G7" s="4" t="str">
        <f>IF(ISNUMBER('SOCKEYE HARVEST DATA'!G8),'SOCKEYE HARVEST DATA'!G8,"")</f>
        <v/>
      </c>
      <c r="H7" s="4" t="str">
        <f>IF(ISNUMBER('SOCKEYE HARVEST DATA'!H8),'SOCKEYE HARVEST DATA'!H8,"")</f>
        <v/>
      </c>
      <c r="I7" s="4" t="str">
        <f>IF(ISNUMBER('SOCKEYE HARVEST DATA'!I8),'SOCKEYE HARVEST DATA'!I8,"")</f>
        <v/>
      </c>
      <c r="J7" s="15">
        <f>IF(ISNUMBER('SOCKEYE HARVEST DATA'!J8),'SOCKEYE HARVEST DATA'!J8,"")</f>
        <v>44</v>
      </c>
      <c r="K7" s="79">
        <f t="shared" si="0"/>
        <v>82226</v>
      </c>
      <c r="L7" s="82">
        <f>'SOCKEYE HARVEST DATA'!L8</f>
        <v>0.59</v>
      </c>
      <c r="M7" s="33" t="str">
        <f>IF(ISNUMBER('SOCKEYE HARVEST DATA'!M8),'SOCKEYE HARVEST DATA'!M8,"")</f>
        <v/>
      </c>
      <c r="N7" s="51" t="str">
        <f>IF(ISNUMBER('SOCKEYE HARVEST DATA'!N8),'SOCKEYE HARVEST DATA'!N8,"")</f>
        <v/>
      </c>
      <c r="O7" s="4" t="str">
        <f>IF(ISNUMBER('SOCKEYE HARVEST DATA'!O8),'SOCKEYE HARVEST DATA'!O8,"")</f>
        <v/>
      </c>
      <c r="P7" s="5" t="str">
        <f>IF(ISNUMBER('SOCKEYE HARVEST DATA'!P8),'SOCKEYE HARVEST DATA'!P8,"")</f>
        <v/>
      </c>
      <c r="Q7" s="4" t="str">
        <f>IF(ISNUMBER('SOCKEYE HARVEST DATA'!Q8),'SOCKEYE HARVEST DATA'!Q8,"")</f>
        <v/>
      </c>
      <c r="R7" s="4" t="str">
        <f>IF(ISNUMBER('SOCKEYE HARVEST DATA'!R8),'SOCKEYE HARVEST DATA'!R8,"")</f>
        <v/>
      </c>
      <c r="S7" s="4" t="str">
        <f>IF(ISNUMBER('SOCKEYE HARVEST DATA'!S8),'SOCKEYE HARVEST DATA'!S8,"")</f>
        <v/>
      </c>
      <c r="T7" s="4" t="str">
        <f>IF(ISNUMBER('SOCKEYE HARVEST DATA'!T8),'SOCKEYE HARVEST DATA'!T8,"")</f>
        <v/>
      </c>
      <c r="U7" s="4" t="str">
        <f>IF(ISNUMBER('SOCKEYE HARVEST DATA'!U8),'SOCKEYE HARVEST DATA'!U8,"")</f>
        <v/>
      </c>
      <c r="V7" s="15" t="str">
        <f>IF(ISNUMBER('SOCKEYE HARVEST DATA'!V8),'SOCKEYE HARVEST DATA'!V8,"")</f>
        <v/>
      </c>
      <c r="W7" s="67"/>
      <c r="X7" s="74">
        <f t="shared" si="2"/>
        <v>48531</v>
      </c>
      <c r="Y7" s="71">
        <f t="shared" si="3"/>
        <v>48531</v>
      </c>
      <c r="Z7" s="30">
        <v>121223</v>
      </c>
      <c r="AA7" s="31">
        <f t="shared" si="1"/>
        <v>0.40034481905249003</v>
      </c>
      <c r="AB7" s="96">
        <f t="shared" si="4"/>
        <v>32213</v>
      </c>
    </row>
    <row r="8" spans="1:28" x14ac:dyDescent="0.3">
      <c r="A8" s="20">
        <v>1986</v>
      </c>
      <c r="B8" s="11">
        <f>IF(ISNUMBER('SOCKEYE HARVEST DATA'!B9),'SOCKEYE HARVEST DATA'!B9,"")</f>
        <v>25</v>
      </c>
      <c r="C8" s="4">
        <f>IF(ISNUMBER('SOCKEYE HARVEST DATA'!C9),'SOCKEYE HARVEST DATA'!C9,"")</f>
        <v>1815</v>
      </c>
      <c r="D8" s="4">
        <f>IF(ISNUMBER('SOCKEYE HARVEST DATA'!D9),'SOCKEYE HARVEST DATA'!D9,"")</f>
        <v>0</v>
      </c>
      <c r="E8" s="4">
        <f>IF(ISNUMBER('SOCKEYE HARVEST DATA'!E9),'SOCKEYE HARVEST DATA'!E9,"")</f>
        <v>0</v>
      </c>
      <c r="F8" s="4">
        <f>IF(ISNUMBER('SOCKEYE HARVEST DATA'!F9),'SOCKEYE HARVEST DATA'!F9,"")</f>
        <v>6672</v>
      </c>
      <c r="G8" s="4" t="str">
        <f>IF(ISNUMBER('SOCKEYE HARVEST DATA'!G9),'SOCKEYE HARVEST DATA'!G9,"")</f>
        <v/>
      </c>
      <c r="H8" s="4" t="str">
        <f>IF(ISNUMBER('SOCKEYE HARVEST DATA'!H9),'SOCKEYE HARVEST DATA'!H9,"")</f>
        <v/>
      </c>
      <c r="I8" s="4" t="str">
        <f>IF(ISNUMBER('SOCKEYE HARVEST DATA'!I9),'SOCKEYE HARVEST DATA'!I9,"")</f>
        <v/>
      </c>
      <c r="J8" s="15">
        <f>IF(ISNUMBER('SOCKEYE HARVEST DATA'!J9),'SOCKEYE HARVEST DATA'!J9,"")</f>
        <v>94</v>
      </c>
      <c r="K8" s="79">
        <f t="shared" si="0"/>
        <v>8606</v>
      </c>
      <c r="L8" s="82">
        <f>'SOCKEYE HARVEST DATA'!L9</f>
        <v>0.79</v>
      </c>
      <c r="M8" s="33" t="str">
        <f>IF(ISNUMBER('SOCKEYE HARVEST DATA'!M9),'SOCKEYE HARVEST DATA'!M9,"")</f>
        <v/>
      </c>
      <c r="N8" s="51" t="str">
        <f>IF(ISNUMBER('SOCKEYE HARVEST DATA'!N9),'SOCKEYE HARVEST DATA'!N9,"")</f>
        <v/>
      </c>
      <c r="O8" s="4" t="str">
        <f>IF(ISNUMBER('SOCKEYE HARVEST DATA'!O9),'SOCKEYE HARVEST DATA'!O9,"")</f>
        <v/>
      </c>
      <c r="P8" s="5" t="str">
        <f>IF(ISNUMBER('SOCKEYE HARVEST DATA'!P9),'SOCKEYE HARVEST DATA'!P9,"")</f>
        <v/>
      </c>
      <c r="Q8" s="4" t="str">
        <f>IF(ISNUMBER('SOCKEYE HARVEST DATA'!Q9),'SOCKEYE HARVEST DATA'!Q9,"")</f>
        <v/>
      </c>
      <c r="R8" s="4" t="str">
        <f>IF(ISNUMBER('SOCKEYE HARVEST DATA'!R9),'SOCKEYE HARVEST DATA'!R9,"")</f>
        <v/>
      </c>
      <c r="S8" s="4" t="str">
        <f>IF(ISNUMBER('SOCKEYE HARVEST DATA'!S9),'SOCKEYE HARVEST DATA'!S9,"")</f>
        <v/>
      </c>
      <c r="T8" s="4" t="str">
        <f>IF(ISNUMBER('SOCKEYE HARVEST DATA'!T9),'SOCKEYE HARVEST DATA'!T9,"")</f>
        <v/>
      </c>
      <c r="U8" s="4" t="str">
        <f>IF(ISNUMBER('SOCKEYE HARVEST DATA'!U9),'SOCKEYE HARVEST DATA'!U9,"")</f>
        <v/>
      </c>
      <c r="V8" s="15" t="str">
        <f>IF(ISNUMBER('SOCKEYE HARVEST DATA'!V9),'SOCKEYE HARVEST DATA'!V9,"")</f>
        <v/>
      </c>
      <c r="W8" s="67"/>
      <c r="X8" s="74">
        <f t="shared" si="2"/>
        <v>6818</v>
      </c>
      <c r="Y8" s="71">
        <f t="shared" si="3"/>
        <v>6818</v>
      </c>
      <c r="Z8" s="30">
        <v>49135</v>
      </c>
      <c r="AA8" s="31">
        <f t="shared" si="1"/>
        <v>0.13876055764729825</v>
      </c>
      <c r="AB8" s="96">
        <f t="shared" si="4"/>
        <v>1840</v>
      </c>
    </row>
    <row r="9" spans="1:28" x14ac:dyDescent="0.3">
      <c r="A9" s="20">
        <v>1987</v>
      </c>
      <c r="B9" s="11">
        <f>IF(ISNUMBER('SOCKEYE HARVEST DATA'!B10),'SOCKEYE HARVEST DATA'!B10,"")</f>
        <v>25</v>
      </c>
      <c r="C9" s="4">
        <f>IF(ISNUMBER('SOCKEYE HARVEST DATA'!C10),'SOCKEYE HARVEST DATA'!C10,"")</f>
        <v>28528</v>
      </c>
      <c r="D9" s="4">
        <f>IF(ISNUMBER('SOCKEYE HARVEST DATA'!D10),'SOCKEYE HARVEST DATA'!D10,"")</f>
        <v>0</v>
      </c>
      <c r="E9" s="4">
        <f>IF(ISNUMBER('SOCKEYE HARVEST DATA'!E10),'SOCKEYE HARVEST DATA'!E10,"")</f>
        <v>0</v>
      </c>
      <c r="F9" s="4">
        <f>IF(ISNUMBER('SOCKEYE HARVEST DATA'!F10),'SOCKEYE HARVEST DATA'!F10,"")</f>
        <v>39560</v>
      </c>
      <c r="G9" s="4" t="str">
        <f>IF(ISNUMBER('SOCKEYE HARVEST DATA'!G10),'SOCKEYE HARVEST DATA'!G10,"")</f>
        <v/>
      </c>
      <c r="H9" s="4" t="str">
        <f>IF(ISNUMBER('SOCKEYE HARVEST DATA'!H10),'SOCKEYE HARVEST DATA'!H10,"")</f>
        <v/>
      </c>
      <c r="I9" s="4" t="str">
        <f>IF(ISNUMBER('SOCKEYE HARVEST DATA'!I10),'SOCKEYE HARVEST DATA'!I10,"")</f>
        <v/>
      </c>
      <c r="J9" s="15">
        <f>IF(ISNUMBER('SOCKEYE HARVEST DATA'!J10),'SOCKEYE HARVEST DATA'!J10,"")</f>
        <v>68</v>
      </c>
      <c r="K9" s="79">
        <f t="shared" si="0"/>
        <v>68181</v>
      </c>
      <c r="L9" s="82">
        <f>'SOCKEYE HARVEST DATA'!L10</f>
        <v>0.66</v>
      </c>
      <c r="M9" s="33" t="str">
        <f>IF(ISNUMBER('SOCKEYE HARVEST DATA'!M10),'SOCKEYE HARVEST DATA'!M10,"")</f>
        <v/>
      </c>
      <c r="N9" s="51" t="str">
        <f>IF(ISNUMBER('SOCKEYE HARVEST DATA'!N10),'SOCKEYE HARVEST DATA'!N10,"")</f>
        <v/>
      </c>
      <c r="O9" s="4" t="str">
        <f>IF(ISNUMBER('SOCKEYE HARVEST DATA'!O10),'SOCKEYE HARVEST DATA'!O10,"")</f>
        <v/>
      </c>
      <c r="P9" s="5" t="str">
        <f>IF(ISNUMBER('SOCKEYE HARVEST DATA'!P10),'SOCKEYE HARVEST DATA'!P10,"")</f>
        <v/>
      </c>
      <c r="Q9" s="4" t="str">
        <f>IF(ISNUMBER('SOCKEYE HARVEST DATA'!Q10),'SOCKEYE HARVEST DATA'!Q10,"")</f>
        <v/>
      </c>
      <c r="R9" s="4" t="str">
        <f>IF(ISNUMBER('SOCKEYE HARVEST DATA'!R10),'SOCKEYE HARVEST DATA'!R10,"")</f>
        <v/>
      </c>
      <c r="S9" s="4" t="str">
        <f>IF(ISNUMBER('SOCKEYE HARVEST DATA'!S10),'SOCKEYE HARVEST DATA'!S10,"")</f>
        <v/>
      </c>
      <c r="T9" s="4" t="str">
        <f>IF(ISNUMBER('SOCKEYE HARVEST DATA'!T10),'SOCKEYE HARVEST DATA'!T10,"")</f>
        <v/>
      </c>
      <c r="U9" s="4" t="str">
        <f>IF(ISNUMBER('SOCKEYE HARVEST DATA'!U10),'SOCKEYE HARVEST DATA'!U10,"")</f>
        <v/>
      </c>
      <c r="V9" s="15" t="str">
        <f>IF(ISNUMBER('SOCKEYE HARVEST DATA'!V10),'SOCKEYE HARVEST DATA'!V10,"")</f>
        <v/>
      </c>
      <c r="W9" s="67"/>
      <c r="X9" s="74">
        <f t="shared" si="2"/>
        <v>45023</v>
      </c>
      <c r="Y9" s="71">
        <f t="shared" si="3"/>
        <v>45023</v>
      </c>
      <c r="Z9" s="30">
        <v>99205</v>
      </c>
      <c r="AA9" s="31">
        <f t="shared" si="1"/>
        <v>0.4538380121969659</v>
      </c>
      <c r="AB9" s="96">
        <f t="shared" si="4"/>
        <v>28553</v>
      </c>
    </row>
    <row r="10" spans="1:28" x14ac:dyDescent="0.3">
      <c r="A10" s="20">
        <v>1988</v>
      </c>
      <c r="B10" s="11">
        <f>IF(ISNUMBER('SOCKEYE HARVEST DATA'!B11),'SOCKEYE HARVEST DATA'!B11,"")</f>
        <v>25</v>
      </c>
      <c r="C10" s="4">
        <f>IF(ISNUMBER('SOCKEYE HARVEST DATA'!C11),'SOCKEYE HARVEST DATA'!C11,"")</f>
        <v>17607</v>
      </c>
      <c r="D10" s="4">
        <f>IF(ISNUMBER('SOCKEYE HARVEST DATA'!D11),'SOCKEYE HARVEST DATA'!D11,"")</f>
        <v>0</v>
      </c>
      <c r="E10" s="4">
        <f>IF(ISNUMBER('SOCKEYE HARVEST DATA'!E11),'SOCKEYE HARVEST DATA'!E11,"")</f>
        <v>0</v>
      </c>
      <c r="F10" s="4">
        <f>IF(ISNUMBER('SOCKEYE HARVEST DATA'!F11),'SOCKEYE HARVEST DATA'!F11,"")</f>
        <v>30990</v>
      </c>
      <c r="G10" s="4" t="str">
        <f>IF(ISNUMBER('SOCKEYE HARVEST DATA'!G11),'SOCKEYE HARVEST DATA'!G11,"")</f>
        <v/>
      </c>
      <c r="H10" s="4" t="str">
        <f>IF(ISNUMBER('SOCKEYE HARVEST DATA'!H11),'SOCKEYE HARVEST DATA'!H11,"")</f>
        <v/>
      </c>
      <c r="I10" s="4" t="str">
        <f>IF(ISNUMBER('SOCKEYE HARVEST DATA'!I11),'SOCKEYE HARVEST DATA'!I11,"")</f>
        <v/>
      </c>
      <c r="J10" s="15">
        <f>IF(ISNUMBER('SOCKEYE HARVEST DATA'!J11),'SOCKEYE HARVEST DATA'!J11,"")</f>
        <v>25</v>
      </c>
      <c r="K10" s="79">
        <f t="shared" si="0"/>
        <v>48647</v>
      </c>
      <c r="L10" s="82">
        <f>'SOCKEYE HARVEST DATA'!L11</f>
        <v>0.78</v>
      </c>
      <c r="M10" s="33" t="str">
        <f>IF(ISNUMBER('SOCKEYE HARVEST DATA'!M11),'SOCKEYE HARVEST DATA'!M11,"")</f>
        <v/>
      </c>
      <c r="N10" s="51" t="str">
        <f>IF(ISNUMBER('SOCKEYE HARVEST DATA'!N11),'SOCKEYE HARVEST DATA'!N11,"")</f>
        <v/>
      </c>
      <c r="O10" s="4" t="str">
        <f>IF(ISNUMBER('SOCKEYE HARVEST DATA'!O11),'SOCKEYE HARVEST DATA'!O11,"")</f>
        <v/>
      </c>
      <c r="P10" s="5" t="str">
        <f>IF(ISNUMBER('SOCKEYE HARVEST DATA'!P11),'SOCKEYE HARVEST DATA'!P11,"")</f>
        <v/>
      </c>
      <c r="Q10" s="4" t="str">
        <f>IF(ISNUMBER('SOCKEYE HARVEST DATA'!Q11),'SOCKEYE HARVEST DATA'!Q11,"")</f>
        <v/>
      </c>
      <c r="R10" s="4" t="str">
        <f>IF(ISNUMBER('SOCKEYE HARVEST DATA'!R11),'SOCKEYE HARVEST DATA'!R11,"")</f>
        <v/>
      </c>
      <c r="S10" s="4" t="str">
        <f>IF(ISNUMBER('SOCKEYE HARVEST DATA'!S11),'SOCKEYE HARVEST DATA'!S11,"")</f>
        <v/>
      </c>
      <c r="T10" s="4" t="str">
        <f>IF(ISNUMBER('SOCKEYE HARVEST DATA'!T11),'SOCKEYE HARVEST DATA'!T11,"")</f>
        <v/>
      </c>
      <c r="U10" s="4" t="str">
        <f>IF(ISNUMBER('SOCKEYE HARVEST DATA'!U11),'SOCKEYE HARVEST DATA'!U11,"")</f>
        <v/>
      </c>
      <c r="V10" s="15" t="str">
        <f>IF(ISNUMBER('SOCKEYE HARVEST DATA'!V11),'SOCKEYE HARVEST DATA'!V11,"")</f>
        <v/>
      </c>
      <c r="W10" s="67"/>
      <c r="X10" s="74">
        <f t="shared" si="2"/>
        <v>37950</v>
      </c>
      <c r="Y10" s="71">
        <f t="shared" si="3"/>
        <v>37950</v>
      </c>
      <c r="Z10" s="30">
        <v>78388</v>
      </c>
      <c r="AA10" s="31">
        <f t="shared" si="1"/>
        <v>0.48413022401387967</v>
      </c>
      <c r="AB10" s="96">
        <f t="shared" si="4"/>
        <v>17632</v>
      </c>
    </row>
    <row r="11" spans="1:28" x14ac:dyDescent="0.3">
      <c r="A11" s="20">
        <v>1989</v>
      </c>
      <c r="B11" s="11">
        <f>IF(ISNUMBER('SOCKEYE HARVEST DATA'!B12),'SOCKEYE HARVEST DATA'!B12,"")</f>
        <v>36</v>
      </c>
      <c r="C11" s="4">
        <f>IF(ISNUMBER('SOCKEYE HARVEST DATA'!C12),'SOCKEYE HARVEST DATA'!C12,"")</f>
        <v>0</v>
      </c>
      <c r="D11" s="4">
        <f>IF(ISNUMBER('SOCKEYE HARVEST DATA'!D12),'SOCKEYE HARVEST DATA'!D12,"")</f>
        <v>0</v>
      </c>
      <c r="E11" s="4">
        <f>IF(ISNUMBER('SOCKEYE HARVEST DATA'!E12),'SOCKEYE HARVEST DATA'!E12,"")</f>
        <v>0</v>
      </c>
      <c r="F11" s="4">
        <f>IF(ISNUMBER('SOCKEYE HARVEST DATA'!F12),'SOCKEYE HARVEST DATA'!F12,"")</f>
        <v>2138</v>
      </c>
      <c r="G11" s="4" t="str">
        <f>IF(ISNUMBER('SOCKEYE HARVEST DATA'!G12),'SOCKEYE HARVEST DATA'!G12,"")</f>
        <v/>
      </c>
      <c r="H11" s="4" t="str">
        <f>IF(ISNUMBER('SOCKEYE HARVEST DATA'!H12),'SOCKEYE HARVEST DATA'!H12,"")</f>
        <v/>
      </c>
      <c r="I11" s="4" t="str">
        <f>IF(ISNUMBER('SOCKEYE HARVEST DATA'!I12),'SOCKEYE HARVEST DATA'!I12,"")</f>
        <v/>
      </c>
      <c r="J11" s="15">
        <f>IF(ISNUMBER('SOCKEYE HARVEST DATA'!J12),'SOCKEYE HARVEST DATA'!J12,"")</f>
        <v>24</v>
      </c>
      <c r="K11" s="79">
        <f t="shared" si="0"/>
        <v>2198</v>
      </c>
      <c r="L11" s="82">
        <f>'SOCKEYE HARVEST DATA'!L12</f>
        <v>0.42</v>
      </c>
      <c r="M11" s="33" t="str">
        <f>IF(ISNUMBER('SOCKEYE HARVEST DATA'!M12),'SOCKEYE HARVEST DATA'!M12,"")</f>
        <v/>
      </c>
      <c r="N11" s="51" t="str">
        <f>IF(ISNUMBER('SOCKEYE HARVEST DATA'!N12),'SOCKEYE HARVEST DATA'!N12,"")</f>
        <v/>
      </c>
      <c r="O11" s="4" t="str">
        <f>IF(ISNUMBER('SOCKEYE HARVEST DATA'!O12),'SOCKEYE HARVEST DATA'!O12,"")</f>
        <v/>
      </c>
      <c r="P11" s="4" t="str">
        <f>IF(ISNUMBER('SOCKEYE HARVEST DATA'!P12),'SOCKEYE HARVEST DATA'!P12,"")</f>
        <v/>
      </c>
      <c r="Q11" s="4" t="str">
        <f>IF(ISNUMBER('SOCKEYE HARVEST DATA'!Q12),'SOCKEYE HARVEST DATA'!Q12,"")</f>
        <v/>
      </c>
      <c r="R11" s="4" t="str">
        <f>IF(ISNUMBER('SOCKEYE HARVEST DATA'!R12),'SOCKEYE HARVEST DATA'!R12,"")</f>
        <v/>
      </c>
      <c r="S11" s="4" t="str">
        <f>IF(ISNUMBER('SOCKEYE HARVEST DATA'!S12),'SOCKEYE HARVEST DATA'!S12,"")</f>
        <v/>
      </c>
      <c r="T11" s="4" t="str">
        <f>IF(ISNUMBER('SOCKEYE HARVEST DATA'!T12),'SOCKEYE HARVEST DATA'!T12,"")</f>
        <v/>
      </c>
      <c r="U11" s="4" t="str">
        <f>IF(ISNUMBER('SOCKEYE HARVEST DATA'!U12),'SOCKEYE HARVEST DATA'!U12,"")</f>
        <v/>
      </c>
      <c r="V11" s="15" t="str">
        <f>IF(ISNUMBER('SOCKEYE HARVEST DATA'!V12),'SOCKEYE HARVEST DATA'!V12,"")</f>
        <v/>
      </c>
      <c r="W11" s="67"/>
      <c r="X11" s="74">
        <f t="shared" si="2"/>
        <v>937</v>
      </c>
      <c r="Y11" s="71">
        <f t="shared" si="3"/>
        <v>937</v>
      </c>
      <c r="Z11" s="30">
        <v>18256</v>
      </c>
      <c r="AA11" s="31">
        <f t="shared" si="1"/>
        <v>5.1325591586327782E-2</v>
      </c>
      <c r="AB11" s="96">
        <f t="shared" si="4"/>
        <v>36</v>
      </c>
    </row>
    <row r="12" spans="1:28" x14ac:dyDescent="0.3">
      <c r="A12" s="20">
        <v>1990</v>
      </c>
      <c r="B12" s="11">
        <f>IF(ISNUMBER('SOCKEYE HARVEST DATA'!B13),'SOCKEYE HARVEST DATA'!B13,"")</f>
        <v>173</v>
      </c>
      <c r="C12" s="4">
        <f>IF(ISNUMBER('SOCKEYE HARVEST DATA'!C13),'SOCKEYE HARVEST DATA'!C13,"")</f>
        <v>0</v>
      </c>
      <c r="D12" s="4">
        <f>IF(ISNUMBER('SOCKEYE HARVEST DATA'!D13),'SOCKEYE HARVEST DATA'!D13,"")</f>
        <v>0</v>
      </c>
      <c r="E12" s="4">
        <f>IF(ISNUMBER('SOCKEYE HARVEST DATA'!E13),'SOCKEYE HARVEST DATA'!E13,"")</f>
        <v>0</v>
      </c>
      <c r="F12" s="4">
        <f>IF(ISNUMBER('SOCKEYE HARVEST DATA'!F13),'SOCKEYE HARVEST DATA'!F13,"")</f>
        <v>2716</v>
      </c>
      <c r="G12" s="4" t="str">
        <f>IF(ISNUMBER('SOCKEYE HARVEST DATA'!G13),'SOCKEYE HARVEST DATA'!G13,"")</f>
        <v/>
      </c>
      <c r="H12" s="4" t="str">
        <f>IF(ISNUMBER('SOCKEYE HARVEST DATA'!H13),'SOCKEYE HARVEST DATA'!H13,"")</f>
        <v/>
      </c>
      <c r="I12" s="4" t="str">
        <f>IF(ISNUMBER('SOCKEYE HARVEST DATA'!I13),'SOCKEYE HARVEST DATA'!I13,"")</f>
        <v/>
      </c>
      <c r="J12" s="15">
        <f>IF(ISNUMBER('SOCKEYE HARVEST DATA'!J13),'SOCKEYE HARVEST DATA'!J13,"")</f>
        <v>21</v>
      </c>
      <c r="K12" s="79">
        <f t="shared" si="0"/>
        <v>2910</v>
      </c>
      <c r="L12" s="82">
        <f>'SOCKEYE HARVEST DATA'!L13</f>
        <v>0.24</v>
      </c>
      <c r="M12" s="33" t="str">
        <f>IF(ISNUMBER('SOCKEYE HARVEST DATA'!M13),'SOCKEYE HARVEST DATA'!M13,"")</f>
        <v/>
      </c>
      <c r="N12" s="51" t="str">
        <f>IF(ISNUMBER('SOCKEYE HARVEST DATA'!N13),'SOCKEYE HARVEST DATA'!N13,"")</f>
        <v/>
      </c>
      <c r="O12" s="4" t="str">
        <f>IF(ISNUMBER('SOCKEYE HARVEST DATA'!O13),'SOCKEYE HARVEST DATA'!O13,"")</f>
        <v/>
      </c>
      <c r="P12" s="4" t="str">
        <f>IF(ISNUMBER('SOCKEYE HARVEST DATA'!P13),'SOCKEYE HARVEST DATA'!P13,"")</f>
        <v/>
      </c>
      <c r="Q12" s="4" t="str">
        <f>IF(ISNUMBER('SOCKEYE HARVEST DATA'!Q13),'SOCKEYE HARVEST DATA'!Q13,"")</f>
        <v/>
      </c>
      <c r="R12" s="4" t="str">
        <f>IF(ISNUMBER('SOCKEYE HARVEST DATA'!R13),'SOCKEYE HARVEST DATA'!R13,"")</f>
        <v/>
      </c>
      <c r="S12" s="4" t="str">
        <f>IF(ISNUMBER('SOCKEYE HARVEST DATA'!S13),'SOCKEYE HARVEST DATA'!S13,"")</f>
        <v/>
      </c>
      <c r="T12" s="4" t="str">
        <f>IF(ISNUMBER('SOCKEYE HARVEST DATA'!T13),'SOCKEYE HARVEST DATA'!T13,"")</f>
        <v/>
      </c>
      <c r="U12" s="4" t="str">
        <f>IF(ISNUMBER('SOCKEYE HARVEST DATA'!U13),'SOCKEYE HARVEST DATA'!U13,"")</f>
        <v/>
      </c>
      <c r="V12" s="15" t="str">
        <f>IF(ISNUMBER('SOCKEYE HARVEST DATA'!V13),'SOCKEYE HARVEST DATA'!V13,"")</f>
        <v/>
      </c>
      <c r="W12" s="67"/>
      <c r="X12" s="74">
        <f t="shared" si="2"/>
        <v>714</v>
      </c>
      <c r="Y12" s="71">
        <f t="shared" si="3"/>
        <v>714</v>
      </c>
      <c r="Z12" s="30">
        <v>12393</v>
      </c>
      <c r="AA12" s="31">
        <f t="shared" si="1"/>
        <v>5.7613168724279837E-2</v>
      </c>
      <c r="AB12" s="96">
        <f t="shared" si="4"/>
        <v>173</v>
      </c>
    </row>
    <row r="13" spans="1:28" x14ac:dyDescent="0.3">
      <c r="A13" s="20">
        <v>1991</v>
      </c>
      <c r="B13" s="11">
        <f>IF(ISNUMBER('SOCKEYE HARVEST DATA'!B14),'SOCKEYE HARVEST DATA'!B14,"")</f>
        <v>3</v>
      </c>
      <c r="C13" s="4">
        <f>IF(ISNUMBER('SOCKEYE HARVEST DATA'!C14),'SOCKEYE HARVEST DATA'!C14,"")</f>
        <v>0</v>
      </c>
      <c r="D13" s="4">
        <f>IF(ISNUMBER('SOCKEYE HARVEST DATA'!D14),'SOCKEYE HARVEST DATA'!D14,"")</f>
        <v>0</v>
      </c>
      <c r="E13" s="4">
        <f>IF(ISNUMBER('SOCKEYE HARVEST DATA'!E14),'SOCKEYE HARVEST DATA'!E14,"")</f>
        <v>0</v>
      </c>
      <c r="F13" s="4">
        <f>IF(ISNUMBER('SOCKEYE HARVEST DATA'!F14),'SOCKEYE HARVEST DATA'!F14,"")</f>
        <v>3271</v>
      </c>
      <c r="G13" s="4" t="str">
        <f>IF(ISNUMBER('SOCKEYE HARVEST DATA'!G14),'SOCKEYE HARVEST DATA'!G14,"")</f>
        <v/>
      </c>
      <c r="H13" s="4" t="str">
        <f>IF(ISNUMBER('SOCKEYE HARVEST DATA'!H14),'SOCKEYE HARVEST DATA'!H14,"")</f>
        <v/>
      </c>
      <c r="I13" s="4" t="str">
        <f>IF(ISNUMBER('SOCKEYE HARVEST DATA'!I14),'SOCKEYE HARVEST DATA'!I14,"")</f>
        <v/>
      </c>
      <c r="J13" s="15">
        <f>IF(ISNUMBER('SOCKEYE HARVEST DATA'!J14),'SOCKEYE HARVEST DATA'!J14,"")</f>
        <v>26</v>
      </c>
      <c r="K13" s="79">
        <f t="shared" si="0"/>
        <v>3300</v>
      </c>
      <c r="L13" s="82">
        <f>'SOCKEYE HARVEST DATA'!L14</f>
        <v>0.5</v>
      </c>
      <c r="M13" s="33" t="str">
        <f>IF(ISNUMBER('SOCKEYE HARVEST DATA'!M14),'SOCKEYE HARVEST DATA'!M14,"")</f>
        <v/>
      </c>
      <c r="N13" s="51" t="str">
        <f>IF(ISNUMBER('SOCKEYE HARVEST DATA'!N14),'SOCKEYE HARVEST DATA'!N14,"")</f>
        <v/>
      </c>
      <c r="O13" s="4" t="str">
        <f>IF(ISNUMBER('SOCKEYE HARVEST DATA'!O14),'SOCKEYE HARVEST DATA'!O14,"")</f>
        <v/>
      </c>
      <c r="P13" s="4" t="str">
        <f>IF(ISNUMBER('SOCKEYE HARVEST DATA'!P14),'SOCKEYE HARVEST DATA'!P14,"")</f>
        <v/>
      </c>
      <c r="Q13" s="4" t="str">
        <f>IF(ISNUMBER('SOCKEYE HARVEST DATA'!Q14),'SOCKEYE HARVEST DATA'!Q14,"")</f>
        <v/>
      </c>
      <c r="R13" s="4" t="str">
        <f>IF(ISNUMBER('SOCKEYE HARVEST DATA'!R14),'SOCKEYE HARVEST DATA'!R14,"")</f>
        <v/>
      </c>
      <c r="S13" s="4" t="str">
        <f>IF(ISNUMBER('SOCKEYE HARVEST DATA'!S14),'SOCKEYE HARVEST DATA'!S14,"")</f>
        <v/>
      </c>
      <c r="T13" s="4" t="str">
        <f>IF(ISNUMBER('SOCKEYE HARVEST DATA'!T14),'SOCKEYE HARVEST DATA'!T14,"")</f>
        <v/>
      </c>
      <c r="U13" s="4" t="str">
        <f>IF(ISNUMBER('SOCKEYE HARVEST DATA'!U14),'SOCKEYE HARVEST DATA'!U14,"")</f>
        <v/>
      </c>
      <c r="V13" s="15" t="str">
        <f>IF(ISNUMBER('SOCKEYE HARVEST DATA'!V14),'SOCKEYE HARVEST DATA'!V14,"")</f>
        <v/>
      </c>
      <c r="W13" s="67"/>
      <c r="X13" s="74">
        <f t="shared" si="2"/>
        <v>1663</v>
      </c>
      <c r="Y13" s="71">
        <f t="shared" si="3"/>
        <v>1663</v>
      </c>
      <c r="Z13" s="30">
        <v>39765</v>
      </c>
      <c r="AA13" s="31">
        <f t="shared" si="1"/>
        <v>4.1820696592480826E-2</v>
      </c>
      <c r="AB13" s="96">
        <f t="shared" si="4"/>
        <v>3</v>
      </c>
    </row>
    <row r="14" spans="1:28" x14ac:dyDescent="0.3">
      <c r="A14" s="20">
        <v>1992</v>
      </c>
      <c r="B14" s="11">
        <f>IF(ISNUMBER('SOCKEYE HARVEST DATA'!B15),'SOCKEYE HARVEST DATA'!B15,"")</f>
        <v>8</v>
      </c>
      <c r="C14" s="4">
        <f>IF(ISNUMBER('SOCKEYE HARVEST DATA'!C15),'SOCKEYE HARVEST DATA'!C15,"")</f>
        <v>0</v>
      </c>
      <c r="D14" s="4">
        <f>IF(ISNUMBER('SOCKEYE HARVEST DATA'!D15),'SOCKEYE HARVEST DATA'!D15,"")</f>
        <v>0</v>
      </c>
      <c r="E14" s="4">
        <f>IF(ISNUMBER('SOCKEYE HARVEST DATA'!E15),'SOCKEYE HARVEST DATA'!E15,"")</f>
        <v>0</v>
      </c>
      <c r="F14" s="4">
        <f>IF(ISNUMBER('SOCKEYE HARVEST DATA'!F15),'SOCKEYE HARVEST DATA'!F15,"")</f>
        <v>2185</v>
      </c>
      <c r="G14" s="4" t="str">
        <f>IF(ISNUMBER('SOCKEYE HARVEST DATA'!G15),'SOCKEYE HARVEST DATA'!G15,"")</f>
        <v/>
      </c>
      <c r="H14" s="4" t="str">
        <f>IF(ISNUMBER('SOCKEYE HARVEST DATA'!H15),'SOCKEYE HARVEST DATA'!H15,"")</f>
        <v/>
      </c>
      <c r="I14" s="4" t="str">
        <f>IF(ISNUMBER('SOCKEYE HARVEST DATA'!I15),'SOCKEYE HARVEST DATA'!I15,"")</f>
        <v/>
      </c>
      <c r="J14" s="15">
        <f>IF(ISNUMBER('SOCKEYE HARVEST DATA'!J15),'SOCKEYE HARVEST DATA'!J15,"")</f>
        <v>25</v>
      </c>
      <c r="K14" s="79">
        <f t="shared" si="0"/>
        <v>2218</v>
      </c>
      <c r="L14" s="82">
        <f>'SOCKEYE HARVEST DATA'!L15</f>
        <v>0.69</v>
      </c>
      <c r="M14" s="33" t="str">
        <f>IF(ISNUMBER('SOCKEYE HARVEST DATA'!M15),'SOCKEYE HARVEST DATA'!M15,"")</f>
        <v/>
      </c>
      <c r="N14" s="51" t="str">
        <f>IF(ISNUMBER('SOCKEYE HARVEST DATA'!N15),'SOCKEYE HARVEST DATA'!N15,"")</f>
        <v/>
      </c>
      <c r="O14" s="4" t="str">
        <f>IF(ISNUMBER('SOCKEYE HARVEST DATA'!O15),'SOCKEYE HARVEST DATA'!O15,"")</f>
        <v/>
      </c>
      <c r="P14" s="4" t="str">
        <f>IF(ISNUMBER('SOCKEYE HARVEST DATA'!P15),'SOCKEYE HARVEST DATA'!P15,"")</f>
        <v/>
      </c>
      <c r="Q14" s="4" t="str">
        <f>IF(ISNUMBER('SOCKEYE HARVEST DATA'!Q15),'SOCKEYE HARVEST DATA'!Q15,"")</f>
        <v/>
      </c>
      <c r="R14" s="4" t="str">
        <f>IF(ISNUMBER('SOCKEYE HARVEST DATA'!R15),'SOCKEYE HARVEST DATA'!R15,"")</f>
        <v/>
      </c>
      <c r="S14" s="4" t="str">
        <f>IF(ISNUMBER('SOCKEYE HARVEST DATA'!S15),'SOCKEYE HARVEST DATA'!S15,"")</f>
        <v/>
      </c>
      <c r="T14" s="4" t="str">
        <f>IF(ISNUMBER('SOCKEYE HARVEST DATA'!T15),'SOCKEYE HARVEST DATA'!T15,"")</f>
        <v/>
      </c>
      <c r="U14" s="4" t="str">
        <f>IF(ISNUMBER('SOCKEYE HARVEST DATA'!U15),'SOCKEYE HARVEST DATA'!U15,"")</f>
        <v/>
      </c>
      <c r="V14" s="15" t="str">
        <f>IF(ISNUMBER('SOCKEYE HARVEST DATA'!V15),'SOCKEYE HARVEST DATA'!V15,"")</f>
        <v/>
      </c>
      <c r="W14" s="67"/>
      <c r="X14" s="74">
        <f t="shared" si="2"/>
        <v>1538</v>
      </c>
      <c r="Y14" s="71">
        <f t="shared" si="3"/>
        <v>1538</v>
      </c>
      <c r="Z14" s="30">
        <v>60990</v>
      </c>
      <c r="AA14" s="31">
        <f t="shared" si="1"/>
        <v>2.5217248729299886E-2</v>
      </c>
      <c r="AB14" s="96">
        <f t="shared" si="4"/>
        <v>8</v>
      </c>
    </row>
    <row r="15" spans="1:28" x14ac:dyDescent="0.3">
      <c r="A15" s="20">
        <v>1993</v>
      </c>
      <c r="B15" s="11">
        <f>IF(ISNUMBER('SOCKEYE HARVEST DATA'!B16),'SOCKEYE HARVEST DATA'!B16,"")</f>
        <v>9</v>
      </c>
      <c r="C15" s="4">
        <f>IF(ISNUMBER('SOCKEYE HARVEST DATA'!C16),'SOCKEYE HARVEST DATA'!C16,"")</f>
        <v>55</v>
      </c>
      <c r="D15" s="4">
        <f>IF(ISNUMBER('SOCKEYE HARVEST DATA'!D16),'SOCKEYE HARVEST DATA'!D16,"")</f>
        <v>0</v>
      </c>
      <c r="E15" s="4">
        <f>IF(ISNUMBER('SOCKEYE HARVEST DATA'!E16),'SOCKEYE HARVEST DATA'!E16,"")</f>
        <v>0</v>
      </c>
      <c r="F15" s="4">
        <f>IF(ISNUMBER('SOCKEYE HARVEST DATA'!F16),'SOCKEYE HARVEST DATA'!F16,"")</f>
        <v>5020</v>
      </c>
      <c r="G15" s="4" t="str">
        <f>IF(ISNUMBER('SOCKEYE HARVEST DATA'!G16),'SOCKEYE HARVEST DATA'!G16,"")</f>
        <v/>
      </c>
      <c r="H15" s="4" t="str">
        <f>IF(ISNUMBER('SOCKEYE HARVEST DATA'!H16),'SOCKEYE HARVEST DATA'!H16,"")</f>
        <v/>
      </c>
      <c r="I15" s="4" t="str">
        <f>IF(ISNUMBER('SOCKEYE HARVEST DATA'!I16),'SOCKEYE HARVEST DATA'!I16,"")</f>
        <v/>
      </c>
      <c r="J15" s="15">
        <f>IF(ISNUMBER('SOCKEYE HARVEST DATA'!J16),'SOCKEYE HARVEST DATA'!J16,"")</f>
        <v>20</v>
      </c>
      <c r="K15" s="79">
        <f t="shared" si="0"/>
        <v>5104</v>
      </c>
      <c r="L15" s="82">
        <f>'SOCKEYE HARVEST DATA'!L16</f>
        <v>0.48</v>
      </c>
      <c r="M15" s="33" t="str">
        <f>IF(ISNUMBER('SOCKEYE HARVEST DATA'!M16),'SOCKEYE HARVEST DATA'!M16,"")</f>
        <v/>
      </c>
      <c r="N15" s="51" t="str">
        <f>IF(ISNUMBER('SOCKEYE HARVEST DATA'!N16),'SOCKEYE HARVEST DATA'!N16,"")</f>
        <v/>
      </c>
      <c r="O15" s="4" t="str">
        <f>IF(ISNUMBER('SOCKEYE HARVEST DATA'!O16),'SOCKEYE HARVEST DATA'!O16,"")</f>
        <v/>
      </c>
      <c r="P15" s="4" t="str">
        <f>IF(ISNUMBER('SOCKEYE HARVEST DATA'!P16),'SOCKEYE HARVEST DATA'!P16,"")</f>
        <v/>
      </c>
      <c r="Q15" s="4" t="str">
        <f>IF(ISNUMBER('SOCKEYE HARVEST DATA'!Q16),'SOCKEYE HARVEST DATA'!Q16,"")</f>
        <v/>
      </c>
      <c r="R15" s="4" t="str">
        <f>IF(ISNUMBER('SOCKEYE HARVEST DATA'!R16),'SOCKEYE HARVEST DATA'!R16,"")</f>
        <v/>
      </c>
      <c r="S15" s="4" t="str">
        <f>IF(ISNUMBER('SOCKEYE HARVEST DATA'!S16),'SOCKEYE HARVEST DATA'!S16,"")</f>
        <v/>
      </c>
      <c r="T15" s="4" t="str">
        <f>IF(ISNUMBER('SOCKEYE HARVEST DATA'!T16),'SOCKEYE HARVEST DATA'!T16,"")</f>
        <v/>
      </c>
      <c r="U15" s="4" t="str">
        <f>IF(ISNUMBER('SOCKEYE HARVEST DATA'!U16),'SOCKEYE HARVEST DATA'!U16,"")</f>
        <v/>
      </c>
      <c r="V15" s="15" t="str">
        <f>IF(ISNUMBER('SOCKEYE HARVEST DATA'!V16),'SOCKEYE HARVEST DATA'!V16,"")</f>
        <v/>
      </c>
      <c r="W15" s="67"/>
      <c r="X15" s="74">
        <f t="shared" si="2"/>
        <v>2460</v>
      </c>
      <c r="Y15" s="71">
        <f t="shared" si="3"/>
        <v>2460</v>
      </c>
      <c r="Z15" s="30">
        <v>40052</v>
      </c>
      <c r="AA15" s="31">
        <f t="shared" si="1"/>
        <v>6.1420153800059919E-2</v>
      </c>
      <c r="AB15" s="96">
        <f t="shared" si="4"/>
        <v>64</v>
      </c>
    </row>
    <row r="16" spans="1:28" x14ac:dyDescent="0.3">
      <c r="A16" s="20">
        <v>1994</v>
      </c>
      <c r="B16" s="11">
        <f>IF(ISNUMBER('SOCKEYE HARVEST DATA'!B17),'SOCKEYE HARVEST DATA'!B17,"")</f>
        <v>1</v>
      </c>
      <c r="C16" s="4">
        <f>IF(ISNUMBER('SOCKEYE HARVEST DATA'!C17),'SOCKEYE HARVEST DATA'!C17,"")</f>
        <v>0</v>
      </c>
      <c r="D16" s="4">
        <f>IF(ISNUMBER('SOCKEYE HARVEST DATA'!D17),'SOCKEYE HARVEST DATA'!D17,"")</f>
        <v>0</v>
      </c>
      <c r="E16" s="4">
        <f>IF(ISNUMBER('SOCKEYE HARVEST DATA'!E17),'SOCKEYE HARVEST DATA'!E17,"")</f>
        <v>0</v>
      </c>
      <c r="F16" s="4">
        <f>IF(ISNUMBER('SOCKEYE HARVEST DATA'!F17),'SOCKEYE HARVEST DATA'!F17,"")</f>
        <v>472</v>
      </c>
      <c r="G16" s="4" t="str">
        <f>IF(ISNUMBER('SOCKEYE HARVEST DATA'!G17),'SOCKEYE HARVEST DATA'!G17,"")</f>
        <v/>
      </c>
      <c r="H16" s="4" t="str">
        <f>IF(ISNUMBER('SOCKEYE HARVEST DATA'!H17),'SOCKEYE HARVEST DATA'!H17,"")</f>
        <v/>
      </c>
      <c r="I16" s="4" t="str">
        <f>IF(ISNUMBER('SOCKEYE HARVEST DATA'!I17),'SOCKEYE HARVEST DATA'!I17,"")</f>
        <v/>
      </c>
      <c r="J16" s="15">
        <f>IF(ISNUMBER('SOCKEYE HARVEST DATA'!J17),'SOCKEYE HARVEST DATA'!J17,"")</f>
        <v>137</v>
      </c>
      <c r="K16" s="79">
        <f t="shared" si="0"/>
        <v>610</v>
      </c>
      <c r="L16" s="82">
        <f>'SOCKEYE HARVEST DATA'!L17</f>
        <v>0.17</v>
      </c>
      <c r="M16" s="33" t="str">
        <f>IF(ISNUMBER('SOCKEYE HARVEST DATA'!M17),'SOCKEYE HARVEST DATA'!M17,"")</f>
        <v/>
      </c>
      <c r="N16" s="51" t="str">
        <f>IF(ISNUMBER('SOCKEYE HARVEST DATA'!N17),'SOCKEYE HARVEST DATA'!N17,"")</f>
        <v/>
      </c>
      <c r="O16" s="4" t="str">
        <f>IF(ISNUMBER('SOCKEYE HARVEST DATA'!O17),'SOCKEYE HARVEST DATA'!O17,"")</f>
        <v/>
      </c>
      <c r="P16" s="4" t="str">
        <f>IF(ISNUMBER('SOCKEYE HARVEST DATA'!P17),'SOCKEYE HARVEST DATA'!P17,"")</f>
        <v/>
      </c>
      <c r="Q16" s="4" t="str">
        <f>IF(ISNUMBER('SOCKEYE HARVEST DATA'!Q17),'SOCKEYE HARVEST DATA'!Q17,"")</f>
        <v/>
      </c>
      <c r="R16" s="4" t="str">
        <f>IF(ISNUMBER('SOCKEYE HARVEST DATA'!R17),'SOCKEYE HARVEST DATA'!R17,"")</f>
        <v/>
      </c>
      <c r="S16" s="4" t="str">
        <f>IF(ISNUMBER('SOCKEYE HARVEST DATA'!S17),'SOCKEYE HARVEST DATA'!S17,"")</f>
        <v/>
      </c>
      <c r="T16" s="4" t="str">
        <f>IF(ISNUMBER('SOCKEYE HARVEST DATA'!T17),'SOCKEYE HARVEST DATA'!T17,"")</f>
        <v/>
      </c>
      <c r="U16" s="4" t="str">
        <f>IF(ISNUMBER('SOCKEYE HARVEST DATA'!U17),'SOCKEYE HARVEST DATA'!U17,"")</f>
        <v/>
      </c>
      <c r="V16" s="15" t="str">
        <f>IF(ISNUMBER('SOCKEYE HARVEST DATA'!V17),'SOCKEYE HARVEST DATA'!V17,"")</f>
        <v/>
      </c>
      <c r="W16" s="67"/>
      <c r="X16" s="74">
        <f t="shared" si="2"/>
        <v>217</v>
      </c>
      <c r="Y16" s="71">
        <f t="shared" si="3"/>
        <v>217</v>
      </c>
      <c r="Z16" s="30">
        <v>2202</v>
      </c>
      <c r="AA16" s="31">
        <f t="shared" si="1"/>
        <v>9.8546775658492278E-2</v>
      </c>
      <c r="AB16" s="96">
        <f t="shared" si="4"/>
        <v>1</v>
      </c>
    </row>
    <row r="17" spans="1:28" x14ac:dyDescent="0.3">
      <c r="A17" s="20">
        <v>1995</v>
      </c>
      <c r="B17" s="11">
        <f>IF(ISNUMBER('SOCKEYE HARVEST DATA'!B18),'SOCKEYE HARVEST DATA'!B18,"")</f>
        <v>1</v>
      </c>
      <c r="C17" s="4">
        <f>IF(ISNUMBER('SOCKEYE HARVEST DATA'!C18),'SOCKEYE HARVEST DATA'!C18,"")</f>
        <v>0</v>
      </c>
      <c r="D17" s="4">
        <f>IF(ISNUMBER('SOCKEYE HARVEST DATA'!D18),'SOCKEYE HARVEST DATA'!D18,"")</f>
        <v>0</v>
      </c>
      <c r="E17" s="4">
        <f>IF(ISNUMBER('SOCKEYE HARVEST DATA'!E18),'SOCKEYE HARVEST DATA'!E18,"")</f>
        <v>0</v>
      </c>
      <c r="F17" s="4">
        <f>IF(ISNUMBER('SOCKEYE HARVEST DATA'!F18),'SOCKEYE HARVEST DATA'!F18,"")</f>
        <v>445</v>
      </c>
      <c r="G17" s="4" t="str">
        <f>IF(ISNUMBER('SOCKEYE HARVEST DATA'!G18),'SOCKEYE HARVEST DATA'!G18,"")</f>
        <v/>
      </c>
      <c r="H17" s="4" t="str">
        <f>IF(ISNUMBER('SOCKEYE HARVEST DATA'!H18),'SOCKEYE HARVEST DATA'!H18,"")</f>
        <v/>
      </c>
      <c r="I17" s="4" t="str">
        <f>IF(ISNUMBER('SOCKEYE HARVEST DATA'!I18),'SOCKEYE HARVEST DATA'!I18,"")</f>
        <v/>
      </c>
      <c r="J17" s="15">
        <f>IF(ISNUMBER('SOCKEYE HARVEST DATA'!J18),'SOCKEYE HARVEST DATA'!J18,"")</f>
        <v>66</v>
      </c>
      <c r="K17" s="79">
        <f t="shared" si="0"/>
        <v>512</v>
      </c>
      <c r="L17" s="82">
        <f>'SOCKEYE HARVEST DATA'!L18</f>
        <v>0.59</v>
      </c>
      <c r="M17" s="33" t="str">
        <f>IF(ISNUMBER('SOCKEYE HARVEST DATA'!M18),'SOCKEYE HARVEST DATA'!M18,"")</f>
        <v/>
      </c>
      <c r="N17" s="45" t="str">
        <f>IF(ISNUMBER('SOCKEYE HARVEST DATA'!N18),'SOCKEYE HARVEST DATA'!N18,"")</f>
        <v/>
      </c>
      <c r="O17" s="5" t="str">
        <f>IF(ISNUMBER('SOCKEYE HARVEST DATA'!O18),'SOCKEYE HARVEST DATA'!O18,"")</f>
        <v/>
      </c>
      <c r="P17" s="5" t="str">
        <f>IF(ISNUMBER('SOCKEYE HARVEST DATA'!P18),'SOCKEYE HARVEST DATA'!P18,"")</f>
        <v/>
      </c>
      <c r="Q17" s="5" t="str">
        <f>IF(ISNUMBER('SOCKEYE HARVEST DATA'!Q18),'SOCKEYE HARVEST DATA'!Q18,"")</f>
        <v/>
      </c>
      <c r="R17" s="5" t="str">
        <f>IF(ISNUMBER('SOCKEYE HARVEST DATA'!R18),'SOCKEYE HARVEST DATA'!R18,"")</f>
        <v/>
      </c>
      <c r="S17" s="5" t="str">
        <f>IF(ISNUMBER('SOCKEYE HARVEST DATA'!S18),'SOCKEYE HARVEST DATA'!S18,"")</f>
        <v/>
      </c>
      <c r="T17" s="5" t="str">
        <f>IF(ISNUMBER('SOCKEYE HARVEST DATA'!T18),'SOCKEYE HARVEST DATA'!T18,"")</f>
        <v/>
      </c>
      <c r="U17" s="5" t="str">
        <f>IF(ISNUMBER('SOCKEYE HARVEST DATA'!U18),'SOCKEYE HARVEST DATA'!U18,"")</f>
        <v/>
      </c>
      <c r="V17" s="6" t="str">
        <f>IF(ISNUMBER('SOCKEYE HARVEST DATA'!V18),'SOCKEYE HARVEST DATA'!V18,"")</f>
        <v/>
      </c>
      <c r="W17" s="67"/>
      <c r="X17" s="74">
        <f t="shared" si="2"/>
        <v>329</v>
      </c>
      <c r="Y17" s="71">
        <f t="shared" si="3"/>
        <v>329</v>
      </c>
      <c r="Z17" s="30">
        <v>5238</v>
      </c>
      <c r="AA17" s="31">
        <f t="shared" si="1"/>
        <v>6.28102329133257E-2</v>
      </c>
      <c r="AB17" s="96">
        <f t="shared" si="4"/>
        <v>1</v>
      </c>
    </row>
    <row r="18" spans="1:28" x14ac:dyDescent="0.3">
      <c r="A18" s="20">
        <v>1996</v>
      </c>
      <c r="B18" s="11">
        <f>IF(ISNUMBER('SOCKEYE HARVEST DATA'!B19),'SOCKEYE HARVEST DATA'!B19,"")</f>
        <v>6</v>
      </c>
      <c r="C18" s="4">
        <f>IF(ISNUMBER('SOCKEYE HARVEST DATA'!C19),'SOCKEYE HARVEST DATA'!C19,"")</f>
        <v>19</v>
      </c>
      <c r="D18" s="4">
        <f>IF(ISNUMBER('SOCKEYE HARVEST DATA'!D19),'SOCKEYE HARVEST DATA'!D19,"")</f>
        <v>0</v>
      </c>
      <c r="E18" s="4">
        <f>IF(ISNUMBER('SOCKEYE HARVEST DATA'!E19),'SOCKEYE HARVEST DATA'!E19,"")</f>
        <v>0</v>
      </c>
      <c r="F18" s="4">
        <f>IF(ISNUMBER('SOCKEYE HARVEST DATA'!F19),'SOCKEYE HARVEST DATA'!F19,"")</f>
        <v>1414</v>
      </c>
      <c r="G18" s="4" t="str">
        <f>IF(ISNUMBER('SOCKEYE HARVEST DATA'!G19),'SOCKEYE HARVEST DATA'!G19,"")</f>
        <v/>
      </c>
      <c r="H18" s="4" t="str">
        <f>IF(ISNUMBER('SOCKEYE HARVEST DATA'!H19),'SOCKEYE HARVEST DATA'!H19,"")</f>
        <v/>
      </c>
      <c r="I18" s="4" t="str">
        <f>IF(ISNUMBER('SOCKEYE HARVEST DATA'!I19),'SOCKEYE HARVEST DATA'!I19,"")</f>
        <v/>
      </c>
      <c r="J18" s="15">
        <f>IF(ISNUMBER('SOCKEYE HARVEST DATA'!J19),'SOCKEYE HARVEST DATA'!J19,"")</f>
        <v>60</v>
      </c>
      <c r="K18" s="79">
        <f t="shared" si="0"/>
        <v>1499</v>
      </c>
      <c r="L18" s="82">
        <f>'SOCKEYE HARVEST DATA'!L19</f>
        <v>0.74</v>
      </c>
      <c r="M18" s="33" t="str">
        <f>IF(ISNUMBER('SOCKEYE HARVEST DATA'!M19),'SOCKEYE HARVEST DATA'!M19,"")</f>
        <v/>
      </c>
      <c r="N18" s="45" t="str">
        <f>IF(ISNUMBER('SOCKEYE HARVEST DATA'!N19),'SOCKEYE HARVEST DATA'!N19,"")</f>
        <v/>
      </c>
      <c r="O18" s="5" t="str">
        <f>IF(ISNUMBER('SOCKEYE HARVEST DATA'!O19),'SOCKEYE HARVEST DATA'!O19,"")</f>
        <v/>
      </c>
      <c r="P18" s="5" t="str">
        <f>IF(ISNUMBER('SOCKEYE HARVEST DATA'!P19),'SOCKEYE HARVEST DATA'!P19,"")</f>
        <v/>
      </c>
      <c r="Q18" s="5" t="str">
        <f>IF(ISNUMBER('SOCKEYE HARVEST DATA'!Q19),'SOCKEYE HARVEST DATA'!Q19,"")</f>
        <v/>
      </c>
      <c r="R18" s="5" t="str">
        <f>IF(ISNUMBER('SOCKEYE HARVEST DATA'!R19),'SOCKEYE HARVEST DATA'!R19,"")</f>
        <v/>
      </c>
      <c r="S18" s="5" t="str">
        <f>IF(ISNUMBER('SOCKEYE HARVEST DATA'!S19),'SOCKEYE HARVEST DATA'!S19,"")</f>
        <v/>
      </c>
      <c r="T18" s="5" t="str">
        <f>IF(ISNUMBER('SOCKEYE HARVEST DATA'!T19),'SOCKEYE HARVEST DATA'!T19,"")</f>
        <v/>
      </c>
      <c r="U18" s="5" t="str">
        <f>IF(ISNUMBER('SOCKEYE HARVEST DATA'!U19),'SOCKEYE HARVEST DATA'!U19,"")</f>
        <v/>
      </c>
      <c r="V18" s="6" t="str">
        <f>IF(ISNUMBER('SOCKEYE HARVEST DATA'!V19),'SOCKEYE HARVEST DATA'!V19,"")</f>
        <v/>
      </c>
      <c r="W18" s="67"/>
      <c r="X18" s="74">
        <f t="shared" si="2"/>
        <v>1125</v>
      </c>
      <c r="Y18" s="71">
        <f t="shared" si="3"/>
        <v>1125</v>
      </c>
      <c r="Z18" s="30">
        <v>23160</v>
      </c>
      <c r="AA18" s="31">
        <f t="shared" si="1"/>
        <v>4.8575129533678756E-2</v>
      </c>
      <c r="AB18" s="96">
        <f t="shared" si="4"/>
        <v>25</v>
      </c>
    </row>
    <row r="19" spans="1:28" x14ac:dyDescent="0.3">
      <c r="A19" s="20">
        <v>1997</v>
      </c>
      <c r="B19" s="11">
        <f>IF(ISNUMBER('SOCKEYE HARVEST DATA'!B20),'SOCKEYE HARVEST DATA'!B20,"")</f>
        <v>2</v>
      </c>
      <c r="C19" s="4">
        <f>IF(ISNUMBER('SOCKEYE HARVEST DATA'!C20),'SOCKEYE HARVEST DATA'!C20,"")</f>
        <v>10</v>
      </c>
      <c r="D19" s="4">
        <f>IF(ISNUMBER('SOCKEYE HARVEST DATA'!D20),'SOCKEYE HARVEST DATA'!D20,"")</f>
        <v>0</v>
      </c>
      <c r="E19" s="4">
        <f>IF(ISNUMBER('SOCKEYE HARVEST DATA'!E20),'SOCKEYE HARVEST DATA'!E20,"")</f>
        <v>0</v>
      </c>
      <c r="F19" s="4">
        <f>IF(ISNUMBER('SOCKEYE HARVEST DATA'!F20),'SOCKEYE HARVEST DATA'!F20,"")</f>
        <v>2046</v>
      </c>
      <c r="G19" s="4" t="str">
        <f>IF(ISNUMBER('SOCKEYE HARVEST DATA'!G20),'SOCKEYE HARVEST DATA'!G20,"")</f>
        <v/>
      </c>
      <c r="H19" s="4" t="str">
        <f>IF(ISNUMBER('SOCKEYE HARVEST DATA'!H20),'SOCKEYE HARVEST DATA'!H20,"")</f>
        <v/>
      </c>
      <c r="I19" s="4" t="str">
        <f>IF(ISNUMBER('SOCKEYE HARVEST DATA'!I20),'SOCKEYE HARVEST DATA'!I20,"")</f>
        <v/>
      </c>
      <c r="J19" s="15">
        <f>IF(ISNUMBER('SOCKEYE HARVEST DATA'!J20),'SOCKEYE HARVEST DATA'!J20,"")</f>
        <v>21</v>
      </c>
      <c r="K19" s="79">
        <f t="shared" si="0"/>
        <v>2079</v>
      </c>
      <c r="L19" s="82">
        <f>'SOCKEYE HARVEST DATA'!L20</f>
        <v>0.74</v>
      </c>
      <c r="M19" s="33" t="str">
        <f>IF(ISNUMBER('SOCKEYE HARVEST DATA'!M20),'SOCKEYE HARVEST DATA'!M20,"")</f>
        <v/>
      </c>
      <c r="N19" s="45" t="str">
        <f>IF(ISNUMBER('SOCKEYE HARVEST DATA'!N20),'SOCKEYE HARVEST DATA'!N20,"")</f>
        <v/>
      </c>
      <c r="O19" s="5" t="str">
        <f>IF(ISNUMBER('SOCKEYE HARVEST DATA'!O20),'SOCKEYE HARVEST DATA'!O20,"")</f>
        <v/>
      </c>
      <c r="P19" s="5" t="str">
        <f>IF(ISNUMBER('SOCKEYE HARVEST DATA'!P20),'SOCKEYE HARVEST DATA'!P20,"")</f>
        <v/>
      </c>
      <c r="Q19" s="5" t="str">
        <f>IF(ISNUMBER('SOCKEYE HARVEST DATA'!Q20),'SOCKEYE HARVEST DATA'!Q20,"")</f>
        <v/>
      </c>
      <c r="R19" s="5" t="str">
        <f>IF(ISNUMBER('SOCKEYE HARVEST DATA'!R20),'SOCKEYE HARVEST DATA'!R20,"")</f>
        <v/>
      </c>
      <c r="S19" s="5" t="str">
        <f>IF(ISNUMBER('SOCKEYE HARVEST DATA'!S20),'SOCKEYE HARVEST DATA'!S20,"")</f>
        <v/>
      </c>
      <c r="T19" s="5" t="str">
        <f>IF(ISNUMBER('SOCKEYE HARVEST DATA'!T20),'SOCKEYE HARVEST DATA'!T20,"")</f>
        <v/>
      </c>
      <c r="U19" s="5" t="str">
        <f>IF(ISNUMBER('SOCKEYE HARVEST DATA'!U20),'SOCKEYE HARVEST DATA'!U20,"")</f>
        <v/>
      </c>
      <c r="V19" s="6" t="str">
        <f>IF(ISNUMBER('SOCKEYE HARVEST DATA'!V20),'SOCKEYE HARVEST DATA'!V20,"")</f>
        <v/>
      </c>
      <c r="W19" s="67"/>
      <c r="X19" s="74">
        <f t="shared" si="2"/>
        <v>1544</v>
      </c>
      <c r="Y19" s="71">
        <f t="shared" si="3"/>
        <v>1544</v>
      </c>
      <c r="Z19" s="30">
        <v>36095</v>
      </c>
      <c r="AA19" s="31">
        <f t="shared" si="1"/>
        <v>4.2776007757307104E-2</v>
      </c>
      <c r="AB19" s="96">
        <f t="shared" si="4"/>
        <v>12</v>
      </c>
    </row>
    <row r="20" spans="1:28" x14ac:dyDescent="0.3">
      <c r="A20" s="20">
        <v>1998</v>
      </c>
      <c r="B20" s="11">
        <f>IF(ISNUMBER('SOCKEYE HARVEST DATA'!B21),'SOCKEYE HARVEST DATA'!B21,"")</f>
        <v>2</v>
      </c>
      <c r="C20" s="4">
        <f>IF(ISNUMBER('SOCKEYE HARVEST DATA'!C21),'SOCKEYE HARVEST DATA'!C21,"")</f>
        <v>0</v>
      </c>
      <c r="D20" s="4">
        <f>IF(ISNUMBER('SOCKEYE HARVEST DATA'!D21),'SOCKEYE HARVEST DATA'!D21,"")</f>
        <v>0</v>
      </c>
      <c r="E20" s="4">
        <f>IF(ISNUMBER('SOCKEYE HARVEST DATA'!E21),'SOCKEYE HARVEST DATA'!E21,"")</f>
        <v>0</v>
      </c>
      <c r="F20" s="4">
        <f>IF(ISNUMBER('SOCKEYE HARVEST DATA'!F21),'SOCKEYE HARVEST DATA'!F21,"")</f>
        <v>425</v>
      </c>
      <c r="G20" s="4" t="str">
        <f>IF(ISNUMBER('SOCKEYE HARVEST DATA'!G21),'SOCKEYE HARVEST DATA'!G21,"")</f>
        <v/>
      </c>
      <c r="H20" s="4" t="str">
        <f>IF(ISNUMBER('SOCKEYE HARVEST DATA'!H21),'SOCKEYE HARVEST DATA'!H21,"")</f>
        <v/>
      </c>
      <c r="I20" s="4" t="str">
        <f>IF(ISNUMBER('SOCKEYE HARVEST DATA'!I21),'SOCKEYE HARVEST DATA'!I21,"")</f>
        <v/>
      </c>
      <c r="J20" s="15">
        <f>IF(ISNUMBER('SOCKEYE HARVEST DATA'!J21),'SOCKEYE HARVEST DATA'!J21,"")</f>
        <v>20</v>
      </c>
      <c r="K20" s="79">
        <f t="shared" si="0"/>
        <v>447</v>
      </c>
      <c r="L20" s="82">
        <f>'SOCKEYE HARVEST DATA'!L21</f>
        <v>0.56999999999999995</v>
      </c>
      <c r="M20" s="33" t="str">
        <f>IF(ISNUMBER('SOCKEYE HARVEST DATA'!M21),'SOCKEYE HARVEST DATA'!M21,"")</f>
        <v/>
      </c>
      <c r="N20" s="45" t="str">
        <f>IF(ISNUMBER('SOCKEYE HARVEST DATA'!N21),'SOCKEYE HARVEST DATA'!N21,"")</f>
        <v/>
      </c>
      <c r="O20" s="5" t="str">
        <f>IF(ISNUMBER('SOCKEYE HARVEST DATA'!O21),'SOCKEYE HARVEST DATA'!O21,"")</f>
        <v/>
      </c>
      <c r="P20" s="5" t="str">
        <f>IF(ISNUMBER('SOCKEYE HARVEST DATA'!P21),'SOCKEYE HARVEST DATA'!P21,"")</f>
        <v/>
      </c>
      <c r="Q20" s="5" t="str">
        <f>IF(ISNUMBER('SOCKEYE HARVEST DATA'!Q21),'SOCKEYE HARVEST DATA'!Q21,"")</f>
        <v/>
      </c>
      <c r="R20" s="5" t="str">
        <f>IF(ISNUMBER('SOCKEYE HARVEST DATA'!R21),'SOCKEYE HARVEST DATA'!R21,"")</f>
        <v/>
      </c>
      <c r="S20" s="5" t="str">
        <f>IF(ISNUMBER('SOCKEYE HARVEST DATA'!S21),'SOCKEYE HARVEST DATA'!S21,"")</f>
        <v/>
      </c>
      <c r="T20" s="5" t="str">
        <f>IF(ISNUMBER('SOCKEYE HARVEST DATA'!T21),'SOCKEYE HARVEST DATA'!T21,"")</f>
        <v/>
      </c>
      <c r="U20" s="5" t="str">
        <f>IF(ISNUMBER('SOCKEYE HARVEST DATA'!U21),'SOCKEYE HARVEST DATA'!U21,"")</f>
        <v/>
      </c>
      <c r="V20" s="6" t="str">
        <f>IF(ISNUMBER('SOCKEYE HARVEST DATA'!V21),'SOCKEYE HARVEST DATA'!V21,"")</f>
        <v/>
      </c>
      <c r="W20" s="67"/>
      <c r="X20" s="74">
        <f t="shared" si="2"/>
        <v>263</v>
      </c>
      <c r="Y20" s="71">
        <f t="shared" si="3"/>
        <v>263</v>
      </c>
      <c r="Z20" s="30">
        <v>7705</v>
      </c>
      <c r="AA20" s="31">
        <f t="shared" si="1"/>
        <v>3.4133679428942243E-2</v>
      </c>
      <c r="AB20" s="96">
        <v>2</v>
      </c>
    </row>
    <row r="21" spans="1:28" x14ac:dyDescent="0.3">
      <c r="A21" s="20">
        <v>1999</v>
      </c>
      <c r="B21" s="11">
        <f>IF(ISNUMBER('SOCKEYE HARVEST DATA'!B22),'SOCKEYE HARVEST DATA'!B22,"")</f>
        <v>1</v>
      </c>
      <c r="C21" s="4">
        <f>IF(ISNUMBER('SOCKEYE HARVEST DATA'!C22),'SOCKEYE HARVEST DATA'!C22,"")</f>
        <v>0</v>
      </c>
      <c r="D21" s="4">
        <f>IF(ISNUMBER('SOCKEYE HARVEST DATA'!D22),'SOCKEYE HARVEST DATA'!D22,"")</f>
        <v>0</v>
      </c>
      <c r="E21" s="4">
        <f>IF(ISNUMBER('SOCKEYE HARVEST DATA'!E22),'SOCKEYE HARVEST DATA'!E22,"")</f>
        <v>0</v>
      </c>
      <c r="F21" s="4">
        <f>IF(ISNUMBER('SOCKEYE HARVEST DATA'!F22),'SOCKEYE HARVEST DATA'!F22,"")</f>
        <v>704</v>
      </c>
      <c r="G21" s="4" t="str">
        <f>IF(ISNUMBER('SOCKEYE HARVEST DATA'!G22),'SOCKEYE HARVEST DATA'!G22,"")</f>
        <v/>
      </c>
      <c r="H21" s="4" t="str">
        <f>IF(ISNUMBER('SOCKEYE HARVEST DATA'!H22),'SOCKEYE HARVEST DATA'!H22,"")</f>
        <v/>
      </c>
      <c r="I21" s="4" t="str">
        <f>IF(ISNUMBER('SOCKEYE HARVEST DATA'!I22),'SOCKEYE HARVEST DATA'!I22,"")</f>
        <v/>
      </c>
      <c r="J21" s="15">
        <f>IF(ISNUMBER('SOCKEYE HARVEST DATA'!J22),'SOCKEYE HARVEST DATA'!J22,"")</f>
        <v>0</v>
      </c>
      <c r="K21" s="79">
        <f t="shared" si="0"/>
        <v>705</v>
      </c>
      <c r="L21" s="82">
        <f>'SOCKEYE HARVEST DATA'!L22</f>
        <v>0.91</v>
      </c>
      <c r="M21" s="33" t="str">
        <f>IF(ISNUMBER('SOCKEYE HARVEST DATA'!M22),'SOCKEYE HARVEST DATA'!M22,"")</f>
        <v/>
      </c>
      <c r="N21" s="45" t="str">
        <f>IF(ISNUMBER('SOCKEYE HARVEST DATA'!N22),'SOCKEYE HARVEST DATA'!N22,"")</f>
        <v/>
      </c>
      <c r="O21" s="5" t="str">
        <f>IF(ISNUMBER('SOCKEYE HARVEST DATA'!O22),'SOCKEYE HARVEST DATA'!O22,"")</f>
        <v/>
      </c>
      <c r="P21" s="5" t="str">
        <f>IF(ISNUMBER('SOCKEYE HARVEST DATA'!P22),'SOCKEYE HARVEST DATA'!P22,"")</f>
        <v/>
      </c>
      <c r="Q21" s="5" t="str">
        <f>IF(ISNUMBER('SOCKEYE HARVEST DATA'!Q22),'SOCKEYE HARVEST DATA'!Q22,"")</f>
        <v/>
      </c>
      <c r="R21" s="5" t="str">
        <f>IF(ISNUMBER('SOCKEYE HARVEST DATA'!R22),'SOCKEYE HARVEST DATA'!R22,"")</f>
        <v/>
      </c>
      <c r="S21" s="5" t="str">
        <f>IF(ISNUMBER('SOCKEYE HARVEST DATA'!S22),'SOCKEYE HARVEST DATA'!S22,"")</f>
        <v/>
      </c>
      <c r="T21" s="5" t="str">
        <f>IF(ISNUMBER('SOCKEYE HARVEST DATA'!T22),'SOCKEYE HARVEST DATA'!T22,"")</f>
        <v/>
      </c>
      <c r="U21" s="5" t="str">
        <f>IF(ISNUMBER('SOCKEYE HARVEST DATA'!U22),'SOCKEYE HARVEST DATA'!U22,"")</f>
        <v/>
      </c>
      <c r="V21" s="6" t="str">
        <f>IF(ISNUMBER('SOCKEYE HARVEST DATA'!V22),'SOCKEYE HARVEST DATA'!V22,"")</f>
        <v/>
      </c>
      <c r="W21" s="67"/>
      <c r="X21" s="74">
        <f t="shared" si="2"/>
        <v>642</v>
      </c>
      <c r="Y21" s="71">
        <f t="shared" si="3"/>
        <v>642</v>
      </c>
      <c r="Z21" s="30">
        <v>16715</v>
      </c>
      <c r="AA21" s="31">
        <f t="shared" si="1"/>
        <v>3.8408615016452291E-2</v>
      </c>
      <c r="AB21" s="96">
        <f t="shared" si="4"/>
        <v>1</v>
      </c>
    </row>
    <row r="22" spans="1:28" x14ac:dyDescent="0.3">
      <c r="A22" s="20">
        <v>2000</v>
      </c>
      <c r="B22" s="11">
        <f>IF(ISNUMBER('SOCKEYE HARVEST DATA'!B23),'SOCKEYE HARVEST DATA'!B23,"")</f>
        <v>24</v>
      </c>
      <c r="C22" s="4">
        <f>IF(ISNUMBER('SOCKEYE HARVEST DATA'!C23),'SOCKEYE HARVEST DATA'!C23,"")</f>
        <v>342</v>
      </c>
      <c r="D22" s="4">
        <f>IF(ISNUMBER('SOCKEYE HARVEST DATA'!D23),'SOCKEYE HARVEST DATA'!D23,"")</f>
        <v>0</v>
      </c>
      <c r="E22" s="4">
        <f>IF(ISNUMBER('SOCKEYE HARVEST DATA'!E23),'SOCKEYE HARVEST DATA'!E23,"")</f>
        <v>0</v>
      </c>
      <c r="F22" s="4">
        <f>IF(ISNUMBER('SOCKEYE HARVEST DATA'!F23),'SOCKEYE HARVEST DATA'!F23,"")</f>
        <v>2910</v>
      </c>
      <c r="G22" s="4" t="str">
        <f>IF(ISNUMBER('SOCKEYE HARVEST DATA'!G23),'SOCKEYE HARVEST DATA'!G23,"")</f>
        <v/>
      </c>
      <c r="H22" s="4" t="str">
        <f>IF(ISNUMBER('SOCKEYE HARVEST DATA'!H23),'SOCKEYE HARVEST DATA'!H23,"")</f>
        <v/>
      </c>
      <c r="I22" s="4" t="str">
        <f>IF(ISNUMBER('SOCKEYE HARVEST DATA'!I23),'SOCKEYE HARVEST DATA'!I23,"")</f>
        <v/>
      </c>
      <c r="J22" s="15">
        <f>IF(ISNUMBER('SOCKEYE HARVEST DATA'!J23),'SOCKEYE HARVEST DATA'!J23,"")</f>
        <v>12</v>
      </c>
      <c r="K22" s="79">
        <f t="shared" si="0"/>
        <v>3288</v>
      </c>
      <c r="L22" s="82">
        <f>'SOCKEYE HARVEST DATA'!L23</f>
        <v>0.76</v>
      </c>
      <c r="M22" s="33" t="str">
        <f>IF(ISNUMBER('SOCKEYE HARVEST DATA'!M23),'SOCKEYE HARVEST DATA'!M23,"")</f>
        <v/>
      </c>
      <c r="N22" s="45" t="str">
        <f>IF(ISNUMBER('SOCKEYE HARVEST DATA'!N23),'SOCKEYE HARVEST DATA'!N23,"")</f>
        <v/>
      </c>
      <c r="O22" s="5" t="str">
        <f>IF(ISNUMBER('SOCKEYE HARVEST DATA'!O23),'SOCKEYE HARVEST DATA'!O23,"")</f>
        <v/>
      </c>
      <c r="P22" s="5" t="str">
        <f>IF(ISNUMBER('SOCKEYE HARVEST DATA'!P23),'SOCKEYE HARVEST DATA'!P23,"")</f>
        <v/>
      </c>
      <c r="Q22" s="5" t="str">
        <f>IF(ISNUMBER('SOCKEYE HARVEST DATA'!Q23),'SOCKEYE HARVEST DATA'!Q23,"")</f>
        <v/>
      </c>
      <c r="R22" s="5" t="str">
        <f>IF(ISNUMBER('SOCKEYE HARVEST DATA'!R23),'SOCKEYE HARVEST DATA'!R23,"")</f>
        <v/>
      </c>
      <c r="S22" s="5" t="str">
        <f>IF(ISNUMBER('SOCKEYE HARVEST DATA'!S23),'SOCKEYE HARVEST DATA'!S23,"")</f>
        <v/>
      </c>
      <c r="T22" s="5" t="str">
        <f>IF(ISNUMBER('SOCKEYE HARVEST DATA'!T23),'SOCKEYE HARVEST DATA'!T23,"")</f>
        <v/>
      </c>
      <c r="U22" s="5" t="str">
        <f>IF(ISNUMBER('SOCKEYE HARVEST DATA'!U23),'SOCKEYE HARVEST DATA'!U23,"")</f>
        <v/>
      </c>
      <c r="V22" s="6" t="str">
        <f>IF(ISNUMBER('SOCKEYE HARVEST DATA'!V23),'SOCKEYE HARVEST DATA'!V23,"")</f>
        <v/>
      </c>
      <c r="W22" s="67"/>
      <c r="X22" s="74">
        <f t="shared" si="2"/>
        <v>2502</v>
      </c>
      <c r="Y22" s="71">
        <f t="shared" si="3"/>
        <v>2502</v>
      </c>
      <c r="Z22" s="30">
        <v>73866</v>
      </c>
      <c r="AA22" s="31">
        <f t="shared" si="1"/>
        <v>3.3872146860531235E-2</v>
      </c>
      <c r="AB22" s="96">
        <f t="shared" si="4"/>
        <v>366</v>
      </c>
    </row>
    <row r="23" spans="1:28" x14ac:dyDescent="0.3">
      <c r="A23" s="20">
        <v>2001</v>
      </c>
      <c r="B23" s="11">
        <f>IF(ISNUMBER('SOCKEYE HARVEST DATA'!B24),'SOCKEYE HARVEST DATA'!B24,"")</f>
        <v>116</v>
      </c>
      <c r="C23" s="4">
        <f>IF(ISNUMBER('SOCKEYE HARVEST DATA'!C24),'SOCKEYE HARVEST DATA'!C24,"")</f>
        <v>1575</v>
      </c>
      <c r="D23" s="4">
        <f>IF(ISNUMBER('SOCKEYE HARVEST DATA'!D24),'SOCKEYE HARVEST DATA'!D24,"")</f>
        <v>0</v>
      </c>
      <c r="E23" s="4">
        <f>IF(ISNUMBER('SOCKEYE HARVEST DATA'!E24),'SOCKEYE HARVEST DATA'!E24,"")</f>
        <v>0</v>
      </c>
      <c r="F23" s="4">
        <f>IF(ISNUMBER('SOCKEYE HARVEST DATA'!F24),'SOCKEYE HARVEST DATA'!F24,"")</f>
        <v>7300</v>
      </c>
      <c r="G23" s="4" t="str">
        <f>IF(ISNUMBER('SOCKEYE HARVEST DATA'!G24),'SOCKEYE HARVEST DATA'!G24,"")</f>
        <v/>
      </c>
      <c r="H23" s="4">
        <f>IF(ISNUMBER('SOCKEYE HARVEST DATA'!H24),'SOCKEYE HARVEST DATA'!H24,"")</f>
        <v>187</v>
      </c>
      <c r="I23" s="4" t="str">
        <f>IF(ISNUMBER('SOCKEYE HARVEST DATA'!I24),'SOCKEYE HARVEST DATA'!I24,"")</f>
        <v/>
      </c>
      <c r="J23" s="15">
        <f>IF(ISNUMBER('SOCKEYE HARVEST DATA'!J24),'SOCKEYE HARVEST DATA'!J24,"")</f>
        <v>0</v>
      </c>
      <c r="K23" s="79">
        <f t="shared" si="0"/>
        <v>9178</v>
      </c>
      <c r="L23" s="82">
        <f>'SOCKEYE HARVEST DATA'!L24</f>
        <v>0.69</v>
      </c>
      <c r="M23" s="33" t="str">
        <f>IF(ISNUMBER('SOCKEYE HARVEST DATA'!M24),'SOCKEYE HARVEST DATA'!M24,"")</f>
        <v/>
      </c>
      <c r="N23" s="45" t="str">
        <f>IF(ISNUMBER('SOCKEYE HARVEST DATA'!N24),'SOCKEYE HARVEST DATA'!N24,"")</f>
        <v/>
      </c>
      <c r="O23" s="5" t="str">
        <f>IF(ISNUMBER('SOCKEYE HARVEST DATA'!O24),'SOCKEYE HARVEST DATA'!O24,"")</f>
        <v/>
      </c>
      <c r="P23" s="5" t="str">
        <f>IF(ISNUMBER('SOCKEYE HARVEST DATA'!P24),'SOCKEYE HARVEST DATA'!P24,"")</f>
        <v/>
      </c>
      <c r="Q23" s="5" t="str">
        <f>IF(ISNUMBER('SOCKEYE HARVEST DATA'!Q24),'SOCKEYE HARVEST DATA'!Q24,"")</f>
        <v/>
      </c>
      <c r="R23" s="5" t="str">
        <f>IF(ISNUMBER('SOCKEYE HARVEST DATA'!R24),'SOCKEYE HARVEST DATA'!R24,"")</f>
        <v/>
      </c>
      <c r="S23" s="5" t="str">
        <f>IF(ISNUMBER('SOCKEYE HARVEST DATA'!S24),'SOCKEYE HARVEST DATA'!S24,"")</f>
        <v/>
      </c>
      <c r="T23" s="5" t="str">
        <f>IF(ISNUMBER('SOCKEYE HARVEST DATA'!T24),'SOCKEYE HARVEST DATA'!T24,"")</f>
        <v/>
      </c>
      <c r="U23" s="5" t="str">
        <f>IF(ISNUMBER('SOCKEYE HARVEST DATA'!U24),'SOCKEYE HARVEST DATA'!U24,"")</f>
        <v/>
      </c>
      <c r="V23" s="6" t="str">
        <f>IF(ISNUMBER('SOCKEYE HARVEST DATA'!V24),'SOCKEYE HARVEST DATA'!V24,"")</f>
        <v/>
      </c>
      <c r="W23" s="67"/>
      <c r="X23" s="74">
        <f t="shared" si="2"/>
        <v>6333</v>
      </c>
      <c r="Y23" s="71">
        <f t="shared" si="3"/>
        <v>6333</v>
      </c>
      <c r="Z23" s="30">
        <v>83707</v>
      </c>
      <c r="AA23" s="31">
        <f t="shared" si="1"/>
        <v>7.5656755110086377E-2</v>
      </c>
      <c r="AB23" s="96">
        <f t="shared" si="4"/>
        <v>1691</v>
      </c>
    </row>
    <row r="24" spans="1:28" x14ac:dyDescent="0.3">
      <c r="A24" s="20">
        <v>2002</v>
      </c>
      <c r="B24" s="11">
        <f>IF(ISNUMBER('SOCKEYE HARVEST DATA'!B25),'SOCKEYE HARVEST DATA'!B25,"")</f>
        <v>18</v>
      </c>
      <c r="C24" s="4">
        <f>IF(ISNUMBER('SOCKEYE HARVEST DATA'!C25),'SOCKEYE HARVEST DATA'!C25,"")</f>
        <v>1</v>
      </c>
      <c r="D24" s="4">
        <f>IF(ISNUMBER('SOCKEYE HARVEST DATA'!D25),'SOCKEYE HARVEST DATA'!D25,"")</f>
        <v>0</v>
      </c>
      <c r="E24" s="4">
        <f>IF(ISNUMBER('SOCKEYE HARVEST DATA'!E25),'SOCKEYE HARVEST DATA'!E25,"")</f>
        <v>0</v>
      </c>
      <c r="F24" s="4">
        <f>IF(ISNUMBER('SOCKEYE HARVEST DATA'!F25),'SOCKEYE HARVEST DATA'!F25,"")</f>
        <v>2564</v>
      </c>
      <c r="G24" s="4" t="str">
        <f>IF(ISNUMBER('SOCKEYE HARVEST DATA'!G25),'SOCKEYE HARVEST DATA'!G25,"")</f>
        <v/>
      </c>
      <c r="H24" s="4">
        <f>IF(ISNUMBER('SOCKEYE HARVEST DATA'!H25),'SOCKEYE HARVEST DATA'!H25,"")</f>
        <v>18</v>
      </c>
      <c r="I24" s="4" t="str">
        <f>IF(ISNUMBER('SOCKEYE HARVEST DATA'!I25),'SOCKEYE HARVEST DATA'!I25,"")</f>
        <v/>
      </c>
      <c r="J24" s="15">
        <f>IF(ISNUMBER('SOCKEYE HARVEST DATA'!J25),'SOCKEYE HARVEST DATA'!J25,"")</f>
        <v>0</v>
      </c>
      <c r="K24" s="79">
        <f t="shared" si="0"/>
        <v>2601</v>
      </c>
      <c r="L24" s="82">
        <f>'SOCKEYE HARVEST DATA'!L25</f>
        <v>0.28000000000000003</v>
      </c>
      <c r="M24" s="33" t="str">
        <f>IF(ISNUMBER('SOCKEYE HARVEST DATA'!M25),'SOCKEYE HARVEST DATA'!M25,"")</f>
        <v/>
      </c>
      <c r="N24" s="45" t="str">
        <f>IF(ISNUMBER('SOCKEYE HARVEST DATA'!N25),'SOCKEYE HARVEST DATA'!N25,"")</f>
        <v/>
      </c>
      <c r="O24" s="5" t="str">
        <f>IF(ISNUMBER('SOCKEYE HARVEST DATA'!O25),'SOCKEYE HARVEST DATA'!O25,"")</f>
        <v/>
      </c>
      <c r="P24" s="5" t="str">
        <f>IF(ISNUMBER('SOCKEYE HARVEST DATA'!P25),'SOCKEYE HARVEST DATA'!P25,"")</f>
        <v/>
      </c>
      <c r="Q24" s="5" t="str">
        <f>IF(ISNUMBER('SOCKEYE HARVEST DATA'!Q25),'SOCKEYE HARVEST DATA'!Q25,"")</f>
        <v/>
      </c>
      <c r="R24" s="5" t="str">
        <f>IF(ISNUMBER('SOCKEYE HARVEST DATA'!R25),'SOCKEYE HARVEST DATA'!R25,"")</f>
        <v/>
      </c>
      <c r="S24" s="5" t="str">
        <f>IF(ISNUMBER('SOCKEYE HARVEST DATA'!S25),'SOCKEYE HARVEST DATA'!S25,"")</f>
        <v/>
      </c>
      <c r="T24" s="5" t="str">
        <f>IF(ISNUMBER('SOCKEYE HARVEST DATA'!T25),'SOCKEYE HARVEST DATA'!T25,"")</f>
        <v/>
      </c>
      <c r="U24" s="5" t="str">
        <f>IF(ISNUMBER('SOCKEYE HARVEST DATA'!U25),'SOCKEYE HARVEST DATA'!U25,"")</f>
        <v/>
      </c>
      <c r="V24" s="6" t="str">
        <f>IF(ISNUMBER('SOCKEYE HARVEST DATA'!V25),'SOCKEYE HARVEST DATA'!V25,"")</f>
        <v/>
      </c>
      <c r="W24" s="67"/>
      <c r="X24" s="74">
        <f t="shared" si="2"/>
        <v>728</v>
      </c>
      <c r="Y24" s="71">
        <f t="shared" si="3"/>
        <v>728</v>
      </c>
      <c r="Z24" s="30">
        <v>14408</v>
      </c>
      <c r="AA24" s="31">
        <f t="shared" si="1"/>
        <v>5.0527484730705161E-2</v>
      </c>
      <c r="AB24" s="96">
        <f t="shared" si="4"/>
        <v>19</v>
      </c>
    </row>
    <row r="25" spans="1:28" x14ac:dyDescent="0.3">
      <c r="A25" s="20">
        <v>2003</v>
      </c>
      <c r="B25" s="11">
        <f>IF(ISNUMBER('SOCKEYE HARVEST DATA'!B26),'SOCKEYE HARVEST DATA'!B26,"")</f>
        <v>0</v>
      </c>
      <c r="C25" s="4">
        <f>IF(ISNUMBER('SOCKEYE HARVEST DATA'!C26),'SOCKEYE HARVEST DATA'!C26,"")</f>
        <v>0</v>
      </c>
      <c r="D25" s="4">
        <f>IF(ISNUMBER('SOCKEYE HARVEST DATA'!D26),'SOCKEYE HARVEST DATA'!D26,"")</f>
        <v>0</v>
      </c>
      <c r="E25" s="4">
        <f>IF(ISNUMBER('SOCKEYE HARVEST DATA'!E26),'SOCKEYE HARVEST DATA'!E26,"")</f>
        <v>0</v>
      </c>
      <c r="F25" s="4">
        <f>IF(ISNUMBER('SOCKEYE HARVEST DATA'!F26),'SOCKEYE HARVEST DATA'!F26,"")</f>
        <v>1090</v>
      </c>
      <c r="G25" s="4" t="str">
        <f>IF(ISNUMBER('SOCKEYE HARVEST DATA'!G26),'SOCKEYE HARVEST DATA'!G26,"")</f>
        <v/>
      </c>
      <c r="H25" s="4">
        <f>IF(ISNUMBER('SOCKEYE HARVEST DATA'!H26),'SOCKEYE HARVEST DATA'!H26,"")</f>
        <v>6</v>
      </c>
      <c r="I25" s="4" t="str">
        <f>IF(ISNUMBER('SOCKEYE HARVEST DATA'!I26),'SOCKEYE HARVEST DATA'!I26,"")</f>
        <v/>
      </c>
      <c r="J25" s="15">
        <f>IF(ISNUMBER('SOCKEYE HARVEST DATA'!J26),'SOCKEYE HARVEST DATA'!J26,"")</f>
        <v>46</v>
      </c>
      <c r="K25" s="79">
        <f t="shared" si="0"/>
        <v>1142</v>
      </c>
      <c r="L25" s="82">
        <f>'SOCKEYE HARVEST DATA'!L26</f>
        <v>0.86</v>
      </c>
      <c r="M25" s="33" t="str">
        <f>IF(ISNUMBER('SOCKEYE HARVEST DATA'!M26),'SOCKEYE HARVEST DATA'!M26,"")</f>
        <v/>
      </c>
      <c r="N25" s="45" t="str">
        <f>IF(ISNUMBER('SOCKEYE HARVEST DATA'!N26),'SOCKEYE HARVEST DATA'!N26,"")</f>
        <v/>
      </c>
      <c r="O25" s="5" t="str">
        <f>IF(ISNUMBER('SOCKEYE HARVEST DATA'!O26),'SOCKEYE HARVEST DATA'!O26,"")</f>
        <v/>
      </c>
      <c r="P25" s="5" t="str">
        <f>IF(ISNUMBER('SOCKEYE HARVEST DATA'!P26),'SOCKEYE HARVEST DATA'!P26,"")</f>
        <v/>
      </c>
      <c r="Q25" s="5" t="str">
        <f>IF(ISNUMBER('SOCKEYE HARVEST DATA'!Q26),'SOCKEYE HARVEST DATA'!Q26,"")</f>
        <v/>
      </c>
      <c r="R25" s="5" t="str">
        <f>IF(ISNUMBER('SOCKEYE HARVEST DATA'!R26),'SOCKEYE HARVEST DATA'!R26,"")</f>
        <v/>
      </c>
      <c r="S25" s="5" t="str">
        <f>IF(ISNUMBER('SOCKEYE HARVEST DATA'!S26),'SOCKEYE HARVEST DATA'!S26,"")</f>
        <v/>
      </c>
      <c r="T25" s="5" t="str">
        <f>IF(ISNUMBER('SOCKEYE HARVEST DATA'!T26),'SOCKEYE HARVEST DATA'!T26,"")</f>
        <v/>
      </c>
      <c r="U25" s="5" t="str">
        <f>IF(ISNUMBER('SOCKEYE HARVEST DATA'!U26),'SOCKEYE HARVEST DATA'!U26,"")</f>
        <v/>
      </c>
      <c r="V25" s="6" t="str">
        <f>IF(ISNUMBER('SOCKEYE HARVEST DATA'!V26),'SOCKEYE HARVEST DATA'!V26,"")</f>
        <v/>
      </c>
      <c r="W25" s="67"/>
      <c r="X25" s="74">
        <f t="shared" si="2"/>
        <v>989</v>
      </c>
      <c r="Y25" s="71">
        <f t="shared" si="3"/>
        <v>989</v>
      </c>
      <c r="Z25" s="30">
        <v>34992</v>
      </c>
      <c r="AA25" s="31">
        <f t="shared" si="1"/>
        <v>2.8263603109282123E-2</v>
      </c>
      <c r="AB25" s="96">
        <f t="shared" si="4"/>
        <v>0</v>
      </c>
    </row>
    <row r="26" spans="1:28" x14ac:dyDescent="0.3">
      <c r="A26" s="20">
        <v>2004</v>
      </c>
      <c r="B26" s="11">
        <f>IF(ISNUMBER('SOCKEYE HARVEST DATA'!B27),'SOCKEYE HARVEST DATA'!B27,"")</f>
        <v>6</v>
      </c>
      <c r="C26" s="4">
        <f>IF(ISNUMBER('SOCKEYE HARVEST DATA'!C27),'SOCKEYE HARVEST DATA'!C27,"")</f>
        <v>666</v>
      </c>
      <c r="D26" s="4">
        <f>IF(ISNUMBER('SOCKEYE HARVEST DATA'!D27),'SOCKEYE HARVEST DATA'!D27,"")</f>
        <v>0</v>
      </c>
      <c r="E26" s="4">
        <f>IF(ISNUMBER('SOCKEYE HARVEST DATA'!E27),'SOCKEYE HARVEST DATA'!E27,"")</f>
        <v>0</v>
      </c>
      <c r="F26" s="4">
        <f>IF(ISNUMBER('SOCKEYE HARVEST DATA'!F27),'SOCKEYE HARVEST DATA'!F27,"")</f>
        <v>4317</v>
      </c>
      <c r="G26" s="4" t="str">
        <f>IF(ISNUMBER('SOCKEYE HARVEST DATA'!G27),'SOCKEYE HARVEST DATA'!G27,"")</f>
        <v/>
      </c>
      <c r="H26" s="4">
        <f>IF(ISNUMBER('SOCKEYE HARVEST DATA'!H27),'SOCKEYE HARVEST DATA'!H27,"")</f>
        <v>186</v>
      </c>
      <c r="I26" s="4" t="str">
        <f>IF(ISNUMBER('SOCKEYE HARVEST DATA'!I27),'SOCKEYE HARVEST DATA'!I27,"")</f>
        <v/>
      </c>
      <c r="J26" s="15">
        <f>IF(ISNUMBER('SOCKEYE HARVEST DATA'!J27),'SOCKEYE HARVEST DATA'!J27,"")</f>
        <v>24</v>
      </c>
      <c r="K26" s="79">
        <f t="shared" si="0"/>
        <v>5199</v>
      </c>
      <c r="L26" s="82">
        <f>'SOCKEYE HARVEST DATA'!L27</f>
        <v>0.71</v>
      </c>
      <c r="M26" s="33" t="str">
        <f>IF(ISNUMBER('SOCKEYE HARVEST DATA'!M27),'SOCKEYE HARVEST DATA'!M27,"")</f>
        <v/>
      </c>
      <c r="N26" s="45" t="str">
        <f>IF(ISNUMBER('SOCKEYE HARVEST DATA'!N27),'SOCKEYE HARVEST DATA'!N27,"")</f>
        <v/>
      </c>
      <c r="O26" s="5" t="str">
        <f>IF(ISNUMBER('SOCKEYE HARVEST DATA'!O27),'SOCKEYE HARVEST DATA'!O27,"")</f>
        <v/>
      </c>
      <c r="P26" s="5" t="str">
        <f>IF(ISNUMBER('SOCKEYE HARVEST DATA'!P27),'SOCKEYE HARVEST DATA'!P27,"")</f>
        <v/>
      </c>
      <c r="Q26" s="5" t="str">
        <f>IF(ISNUMBER('SOCKEYE HARVEST DATA'!Q27),'SOCKEYE HARVEST DATA'!Q27,"")</f>
        <v/>
      </c>
      <c r="R26" s="5" t="str">
        <f>IF(ISNUMBER('SOCKEYE HARVEST DATA'!R27),'SOCKEYE HARVEST DATA'!R27,"")</f>
        <v/>
      </c>
      <c r="S26" s="5" t="str">
        <f>IF(ISNUMBER('SOCKEYE HARVEST DATA'!S27),'SOCKEYE HARVEST DATA'!S27,"")</f>
        <v/>
      </c>
      <c r="T26" s="5" t="str">
        <f>IF(ISNUMBER('SOCKEYE HARVEST DATA'!T27),'SOCKEYE HARVEST DATA'!T27,"")</f>
        <v/>
      </c>
      <c r="U26" s="5" t="str">
        <f>IF(ISNUMBER('SOCKEYE HARVEST DATA'!U27),'SOCKEYE HARVEST DATA'!U27,"")</f>
        <v/>
      </c>
      <c r="V26" s="6" t="str">
        <f>IF(ISNUMBER('SOCKEYE HARVEST DATA'!V27),'SOCKEYE HARVEST DATA'!V27,"")</f>
        <v/>
      </c>
      <c r="W26" s="67"/>
      <c r="X26" s="74">
        <f t="shared" si="2"/>
        <v>3698</v>
      </c>
      <c r="Y26" s="71">
        <f t="shared" si="3"/>
        <v>3698</v>
      </c>
      <c r="Z26" s="30">
        <v>91554</v>
      </c>
      <c r="AA26" s="31">
        <f t="shared" si="1"/>
        <v>4.039146296174935E-2</v>
      </c>
      <c r="AB26" s="96">
        <f t="shared" si="4"/>
        <v>672</v>
      </c>
    </row>
    <row r="27" spans="1:28" x14ac:dyDescent="0.3">
      <c r="A27" s="20">
        <v>2005</v>
      </c>
      <c r="B27" s="11">
        <f>IF(ISNUMBER('SOCKEYE HARVEST DATA'!B28),'SOCKEYE HARVEST DATA'!B28,"")</f>
        <v>4</v>
      </c>
      <c r="C27" s="4">
        <f>IF(ISNUMBER('SOCKEYE HARVEST DATA'!C28),'SOCKEYE HARVEST DATA'!C28,"")</f>
        <v>0</v>
      </c>
      <c r="D27" s="4">
        <f>IF(ISNUMBER('SOCKEYE HARVEST DATA'!D28),'SOCKEYE HARVEST DATA'!D28,"")</f>
        <v>0</v>
      </c>
      <c r="E27" s="4">
        <f>IF(ISNUMBER('SOCKEYE HARVEST DATA'!E28),'SOCKEYE HARVEST DATA'!E28,"")</f>
        <v>0</v>
      </c>
      <c r="F27" s="4">
        <f>IF(ISNUMBER('SOCKEYE HARVEST DATA'!F28),'SOCKEYE HARVEST DATA'!F28,"")</f>
        <v>2766</v>
      </c>
      <c r="G27" s="4" t="str">
        <f>IF(ISNUMBER('SOCKEYE HARVEST DATA'!G28),'SOCKEYE HARVEST DATA'!G28,"")</f>
        <v/>
      </c>
      <c r="H27" s="4">
        <f>IF(ISNUMBER('SOCKEYE HARVEST DATA'!H28),'SOCKEYE HARVEST DATA'!H28,"")</f>
        <v>48</v>
      </c>
      <c r="I27" s="4" t="str">
        <f>IF(ISNUMBER('SOCKEYE HARVEST DATA'!I28),'SOCKEYE HARVEST DATA'!I28,"")</f>
        <v/>
      </c>
      <c r="J27" s="15">
        <f>IF(ISNUMBER('SOCKEYE HARVEST DATA'!J28),'SOCKEYE HARVEST DATA'!J28,"")</f>
        <v>207</v>
      </c>
      <c r="K27" s="79">
        <f t="shared" si="0"/>
        <v>3025</v>
      </c>
      <c r="L27" s="82">
        <f>'SOCKEYE HARVEST DATA'!L28</f>
        <v>0.78</v>
      </c>
      <c r="M27" s="33" t="str">
        <f>IF(ISNUMBER('SOCKEYE HARVEST DATA'!M28),'SOCKEYE HARVEST DATA'!M28,"")</f>
        <v/>
      </c>
      <c r="N27" s="45" t="str">
        <f>IF(ISNUMBER('SOCKEYE HARVEST DATA'!N28),'SOCKEYE HARVEST DATA'!N28,"")</f>
        <v/>
      </c>
      <c r="O27" s="5" t="str">
        <f>IF(ISNUMBER('SOCKEYE HARVEST DATA'!O28),'SOCKEYE HARVEST DATA'!O28,"")</f>
        <v/>
      </c>
      <c r="P27" s="5" t="str">
        <f>IF(ISNUMBER('SOCKEYE HARVEST DATA'!P28),'SOCKEYE HARVEST DATA'!P28,"")</f>
        <v/>
      </c>
      <c r="Q27" s="5" t="str">
        <f>IF(ISNUMBER('SOCKEYE HARVEST DATA'!Q28),'SOCKEYE HARVEST DATA'!Q28,"")</f>
        <v/>
      </c>
      <c r="R27" s="5" t="str">
        <f>IF(ISNUMBER('SOCKEYE HARVEST DATA'!R28),'SOCKEYE HARVEST DATA'!R28,"")</f>
        <v/>
      </c>
      <c r="S27" s="5" t="str">
        <f>IF(ISNUMBER('SOCKEYE HARVEST DATA'!S28),'SOCKEYE HARVEST DATA'!S28,"")</f>
        <v/>
      </c>
      <c r="T27" s="5" t="str">
        <f>IF(ISNUMBER('SOCKEYE HARVEST DATA'!T28),'SOCKEYE HARVEST DATA'!T28,"")</f>
        <v/>
      </c>
      <c r="U27" s="5" t="str">
        <f>IF(ISNUMBER('SOCKEYE HARVEST DATA'!U28),'SOCKEYE HARVEST DATA'!U28,"")</f>
        <v/>
      </c>
      <c r="V27" s="6" t="str">
        <f>IF(ISNUMBER('SOCKEYE HARVEST DATA'!V28),'SOCKEYE HARVEST DATA'!V28,"")</f>
        <v/>
      </c>
      <c r="W27" s="67"/>
      <c r="X27" s="74">
        <f t="shared" si="2"/>
        <v>2405</v>
      </c>
      <c r="Y27" s="71">
        <f t="shared" si="3"/>
        <v>2405</v>
      </c>
      <c r="Z27" s="30">
        <v>59170</v>
      </c>
      <c r="AA27" s="31">
        <f t="shared" si="1"/>
        <v>4.0645597431130644E-2</v>
      </c>
      <c r="AB27" s="96">
        <f t="shared" si="4"/>
        <v>4</v>
      </c>
    </row>
    <row r="28" spans="1:28" x14ac:dyDescent="0.3">
      <c r="A28" s="20">
        <v>2006</v>
      </c>
      <c r="B28" s="11">
        <f>IF(ISNUMBER('SOCKEYE HARVEST DATA'!B29),'SOCKEYE HARVEST DATA'!B29,"")</f>
        <v>1</v>
      </c>
      <c r="C28" s="4">
        <f>IF(ISNUMBER('SOCKEYE HARVEST DATA'!C29),'SOCKEYE HARVEST DATA'!C29,"")</f>
        <v>0</v>
      </c>
      <c r="D28" s="4">
        <f>IF(ISNUMBER('SOCKEYE HARVEST DATA'!D29),'SOCKEYE HARVEST DATA'!D29,"")</f>
        <v>0</v>
      </c>
      <c r="E28" s="4">
        <f>IF(ISNUMBER('SOCKEYE HARVEST DATA'!E29),'SOCKEYE HARVEST DATA'!E29,"")</f>
        <v>0</v>
      </c>
      <c r="F28" s="4">
        <f>IF(ISNUMBER('SOCKEYE HARVEST DATA'!F29),'SOCKEYE HARVEST DATA'!F29,"")</f>
        <v>1596</v>
      </c>
      <c r="G28" s="4" t="str">
        <f>IF(ISNUMBER('SOCKEYE HARVEST DATA'!G29),'SOCKEYE HARVEST DATA'!G29,"")</f>
        <v/>
      </c>
      <c r="H28" s="4">
        <f>IF(ISNUMBER('SOCKEYE HARVEST DATA'!H29),'SOCKEYE HARVEST DATA'!H29,"")</f>
        <v>6</v>
      </c>
      <c r="I28" s="4" t="str">
        <f>IF(ISNUMBER('SOCKEYE HARVEST DATA'!I29),'SOCKEYE HARVEST DATA'!I29,"")</f>
        <v/>
      </c>
      <c r="J28" s="15">
        <f>IF(ISNUMBER('SOCKEYE HARVEST DATA'!J29),'SOCKEYE HARVEST DATA'!J29,"")</f>
        <v>12</v>
      </c>
      <c r="K28" s="79">
        <f t="shared" si="0"/>
        <v>1615</v>
      </c>
      <c r="L28" s="82">
        <f>'SOCKEYE HARVEST DATA'!L29</f>
        <v>0.72</v>
      </c>
      <c r="M28" s="33" t="str">
        <f>IF(ISNUMBER('SOCKEYE HARVEST DATA'!M29),'SOCKEYE HARVEST DATA'!M29,"")</f>
        <v/>
      </c>
      <c r="N28" s="45" t="str">
        <f>IF(ISNUMBER('SOCKEYE HARVEST DATA'!N29),'SOCKEYE HARVEST DATA'!N29,"")</f>
        <v/>
      </c>
      <c r="O28" s="5" t="str">
        <f>IF(ISNUMBER('SOCKEYE HARVEST DATA'!O29),'SOCKEYE HARVEST DATA'!O29,"")</f>
        <v/>
      </c>
      <c r="P28" s="5" t="str">
        <f>IF(ISNUMBER('SOCKEYE HARVEST DATA'!P29),'SOCKEYE HARVEST DATA'!P29,"")</f>
        <v/>
      </c>
      <c r="Q28" s="5" t="str">
        <f>IF(ISNUMBER('SOCKEYE HARVEST DATA'!Q29),'SOCKEYE HARVEST DATA'!Q29,"")</f>
        <v/>
      </c>
      <c r="R28" s="5" t="str">
        <f>IF(ISNUMBER('SOCKEYE HARVEST DATA'!R29),'SOCKEYE HARVEST DATA'!R29,"")</f>
        <v/>
      </c>
      <c r="S28" s="5" t="str">
        <f>IF(ISNUMBER('SOCKEYE HARVEST DATA'!S29),'SOCKEYE HARVEST DATA'!S29,"")</f>
        <v/>
      </c>
      <c r="T28" s="5" t="str">
        <f>IF(ISNUMBER('SOCKEYE HARVEST DATA'!T29),'SOCKEYE HARVEST DATA'!T29,"")</f>
        <v/>
      </c>
      <c r="U28" s="5" t="str">
        <f>IF(ISNUMBER('SOCKEYE HARVEST DATA'!U29),'SOCKEYE HARVEST DATA'!U29,"")</f>
        <v/>
      </c>
      <c r="V28" s="6" t="str">
        <f>IF(ISNUMBER('SOCKEYE HARVEST DATA'!V29),'SOCKEYE HARVEST DATA'!V29,"")</f>
        <v/>
      </c>
      <c r="W28" s="67"/>
      <c r="X28" s="74">
        <f t="shared" si="2"/>
        <v>1166</v>
      </c>
      <c r="Y28" s="71">
        <f t="shared" si="3"/>
        <v>1166</v>
      </c>
      <c r="Z28" s="30">
        <v>27616</v>
      </c>
      <c r="AA28" s="31">
        <f t="shared" si="1"/>
        <v>4.2221900347624568E-2</v>
      </c>
      <c r="AB28" s="96">
        <f t="shared" si="4"/>
        <v>1</v>
      </c>
    </row>
    <row r="29" spans="1:28" x14ac:dyDescent="0.3">
      <c r="A29" s="20">
        <v>2007</v>
      </c>
      <c r="B29" s="11">
        <f>IF(ISNUMBER('SOCKEYE HARVEST DATA'!B30),'SOCKEYE HARVEST DATA'!B30,"")</f>
        <v>0</v>
      </c>
      <c r="C29" s="4">
        <f>IF(ISNUMBER('SOCKEYE HARVEST DATA'!C30),'SOCKEYE HARVEST DATA'!C30,"")</f>
        <v>0</v>
      </c>
      <c r="D29" s="4">
        <f>IF(ISNUMBER('SOCKEYE HARVEST DATA'!D30),'SOCKEYE HARVEST DATA'!D30,"")</f>
        <v>0</v>
      </c>
      <c r="E29" s="4">
        <f>IF(ISNUMBER('SOCKEYE HARVEST DATA'!E30),'SOCKEYE HARVEST DATA'!E30,"")</f>
        <v>0</v>
      </c>
      <c r="F29" s="4">
        <f>IF(ISNUMBER('SOCKEYE HARVEST DATA'!F30),'SOCKEYE HARVEST DATA'!F30,"")</f>
        <v>1414</v>
      </c>
      <c r="G29" s="4" t="str">
        <f>IF(ISNUMBER('SOCKEYE HARVEST DATA'!G30),'SOCKEYE HARVEST DATA'!G30,"")</f>
        <v/>
      </c>
      <c r="H29" s="4">
        <f>IF(ISNUMBER('SOCKEYE HARVEST DATA'!H30),'SOCKEYE HARVEST DATA'!H30,"")</f>
        <v>13</v>
      </c>
      <c r="I29" s="4" t="str">
        <f>IF(ISNUMBER('SOCKEYE HARVEST DATA'!I30),'SOCKEYE HARVEST DATA'!I30,"")</f>
        <v/>
      </c>
      <c r="J29" s="15">
        <f>IF(ISNUMBER('SOCKEYE HARVEST DATA'!J30),'SOCKEYE HARVEST DATA'!J30,"")</f>
        <v>43</v>
      </c>
      <c r="K29" s="79">
        <f t="shared" si="0"/>
        <v>1470</v>
      </c>
      <c r="L29" s="82">
        <f>'SOCKEYE HARVEST DATA'!L30</f>
        <v>0.89</v>
      </c>
      <c r="M29" s="42">
        <f>IF(ISNUMBER('SOCKEYE HARVEST DATA'!M30),'SOCKEYE HARVEST DATA'!M30,"")</f>
        <v>638</v>
      </c>
      <c r="N29" s="45" t="str">
        <f>IF(ISNUMBER('SOCKEYE HARVEST DATA'!N30),'SOCKEYE HARVEST DATA'!N30,"")</f>
        <v/>
      </c>
      <c r="O29" s="5" t="str">
        <f>IF(ISNUMBER('SOCKEYE HARVEST DATA'!O30),'SOCKEYE HARVEST DATA'!O30,"")</f>
        <v/>
      </c>
      <c r="P29" s="5" t="str">
        <f>IF(ISNUMBER('SOCKEYE HARVEST DATA'!P30),'SOCKEYE HARVEST DATA'!P30,"")</f>
        <v/>
      </c>
      <c r="Q29" s="5" t="str">
        <f>IF(ISNUMBER('SOCKEYE HARVEST DATA'!Q30),'SOCKEYE HARVEST DATA'!Q30,"")</f>
        <v/>
      </c>
      <c r="R29" s="5" t="str">
        <f>IF(ISNUMBER('SOCKEYE HARVEST DATA'!R30),'SOCKEYE HARVEST DATA'!R30,"")</f>
        <v/>
      </c>
      <c r="S29" s="5" t="str">
        <f>IF(ISNUMBER('SOCKEYE HARVEST DATA'!S30),'SOCKEYE HARVEST DATA'!S30,"")</f>
        <v/>
      </c>
      <c r="T29" s="5" t="str">
        <f>IF(ISNUMBER('SOCKEYE HARVEST DATA'!T30),'SOCKEYE HARVEST DATA'!T30,"")</f>
        <v/>
      </c>
      <c r="U29" s="5" t="str">
        <f>IF(ISNUMBER('SOCKEYE HARVEST DATA'!U30),'SOCKEYE HARVEST DATA'!U30,"")</f>
        <v/>
      </c>
      <c r="V29" s="6" t="str">
        <f>IF(ISNUMBER('SOCKEYE HARVEST DATA'!V30),'SOCKEYE HARVEST DATA'!V30,"")</f>
        <v/>
      </c>
      <c r="W29" s="68">
        <f>SUM(M29:V29)</f>
        <v>638</v>
      </c>
      <c r="X29" s="74">
        <f t="shared" si="2"/>
        <v>1313</v>
      </c>
      <c r="Y29" s="71">
        <f t="shared" si="3"/>
        <v>1951</v>
      </c>
      <c r="Z29" s="30">
        <v>22344</v>
      </c>
      <c r="AA29" s="31">
        <f t="shared" si="1"/>
        <v>8.7316505549588252E-2</v>
      </c>
      <c r="AB29" s="96">
        <f t="shared" si="4"/>
        <v>0</v>
      </c>
    </row>
    <row r="30" spans="1:28" x14ac:dyDescent="0.3">
      <c r="A30" s="20">
        <v>2008</v>
      </c>
      <c r="B30" s="11">
        <f>IF(ISNUMBER('SOCKEYE HARVEST DATA'!B31),'SOCKEYE HARVEST DATA'!B31,"")</f>
        <v>557</v>
      </c>
      <c r="C30" s="4">
        <f>IF(ISNUMBER('SOCKEYE HARVEST DATA'!C31),'SOCKEYE HARVEST DATA'!C31,"")</f>
        <v>301</v>
      </c>
      <c r="D30" s="4">
        <f>IF(ISNUMBER('SOCKEYE HARVEST DATA'!D31),'SOCKEYE HARVEST DATA'!D31,"")</f>
        <v>0</v>
      </c>
      <c r="E30" s="4">
        <f>IF(ISNUMBER('SOCKEYE HARVEST DATA'!E31),'SOCKEYE HARVEST DATA'!E31,"")</f>
        <v>116</v>
      </c>
      <c r="F30" s="4">
        <f>IF(ISNUMBER('SOCKEYE HARVEST DATA'!F31),'SOCKEYE HARVEST DATA'!F31,"")</f>
        <v>9017</v>
      </c>
      <c r="G30" s="4">
        <f>IF(ISNUMBER('SOCKEYE HARVEST DATA'!G31),'SOCKEYE HARVEST DATA'!G31,"")</f>
        <v>26</v>
      </c>
      <c r="H30" s="4">
        <f>IF(ISNUMBER('SOCKEYE HARVEST DATA'!H31),'SOCKEYE HARVEST DATA'!H31,"")</f>
        <v>199</v>
      </c>
      <c r="I30" s="4">
        <f>IF(ISNUMBER('SOCKEYE HARVEST DATA'!I31),'SOCKEYE HARVEST DATA'!I31,"")</f>
        <v>23</v>
      </c>
      <c r="J30" s="15">
        <f>IF(ISNUMBER('SOCKEYE HARVEST DATA'!J31),'SOCKEYE HARVEST DATA'!J31,"")</f>
        <v>1024</v>
      </c>
      <c r="K30" s="79">
        <f t="shared" si="0"/>
        <v>11263</v>
      </c>
      <c r="L30" s="82">
        <f>'SOCKEYE HARVEST DATA'!L31</f>
        <v>0.85</v>
      </c>
      <c r="M30" s="42">
        <f>IF(ISNUMBER('SOCKEYE HARVEST DATA'!M31),'SOCKEYE HARVEST DATA'!M31,"")</f>
        <v>542</v>
      </c>
      <c r="N30" s="45" t="str">
        <f>IF(ISNUMBER('SOCKEYE HARVEST DATA'!N31),'SOCKEYE HARVEST DATA'!N31,"")</f>
        <v/>
      </c>
      <c r="O30" s="5" t="str">
        <f>IF(ISNUMBER('SOCKEYE HARVEST DATA'!O31),'SOCKEYE HARVEST DATA'!O31,"")</f>
        <v/>
      </c>
      <c r="P30" s="5" t="str">
        <f>IF(ISNUMBER('SOCKEYE HARVEST DATA'!P31),'SOCKEYE HARVEST DATA'!P31,"")</f>
        <v/>
      </c>
      <c r="Q30" s="5" t="str">
        <f>IF(ISNUMBER('SOCKEYE HARVEST DATA'!Q31),'SOCKEYE HARVEST DATA'!Q31,"")</f>
        <v/>
      </c>
      <c r="R30" s="5" t="str">
        <f>IF(ISNUMBER('SOCKEYE HARVEST DATA'!R31),'SOCKEYE HARVEST DATA'!R31,"")</f>
        <v/>
      </c>
      <c r="S30" s="5" t="str">
        <f>IF(ISNUMBER('SOCKEYE HARVEST DATA'!S31),'SOCKEYE HARVEST DATA'!S31,"")</f>
        <v/>
      </c>
      <c r="T30" s="5" t="str">
        <f>IF(ISNUMBER('SOCKEYE HARVEST DATA'!T31),'SOCKEYE HARVEST DATA'!T31,"")</f>
        <v/>
      </c>
      <c r="U30" s="5" t="str">
        <f>IF(ISNUMBER('SOCKEYE HARVEST DATA'!U31),'SOCKEYE HARVEST DATA'!U31,"")</f>
        <v/>
      </c>
      <c r="V30" s="6" t="str">
        <f>IF(ISNUMBER('SOCKEYE HARVEST DATA'!V31),'SOCKEYE HARVEST DATA'!V31,"")</f>
        <v/>
      </c>
      <c r="W30" s="68">
        <f t="shared" ref="W30:W45" si="5">SUM(M30:V30)</f>
        <v>542</v>
      </c>
      <c r="X30" s="74">
        <f t="shared" si="2"/>
        <v>9727</v>
      </c>
      <c r="Y30" s="71">
        <f t="shared" si="3"/>
        <v>10269</v>
      </c>
      <c r="Z30" s="30">
        <v>190918</v>
      </c>
      <c r="AA30" s="31">
        <f t="shared" si="1"/>
        <v>5.37874899171372E-2</v>
      </c>
      <c r="AB30" s="96">
        <f t="shared" si="4"/>
        <v>858</v>
      </c>
    </row>
    <row r="31" spans="1:28" x14ac:dyDescent="0.3">
      <c r="A31" s="20">
        <v>2009</v>
      </c>
      <c r="B31" s="11">
        <f>IF(ISNUMBER('SOCKEYE HARVEST DATA'!B32),'SOCKEYE HARVEST DATA'!B32,"")</f>
        <v>909</v>
      </c>
      <c r="C31" s="4">
        <f>IF(ISNUMBER('SOCKEYE HARVEST DATA'!C32),'SOCKEYE HARVEST DATA'!C32,"")</f>
        <v>220</v>
      </c>
      <c r="D31" s="4">
        <f>IF(ISNUMBER('SOCKEYE HARVEST DATA'!D32),'SOCKEYE HARVEST DATA'!D32,"")</f>
        <v>0</v>
      </c>
      <c r="E31" s="4">
        <f>IF(ISNUMBER('SOCKEYE HARVEST DATA'!E32),'SOCKEYE HARVEST DATA'!E32,"")</f>
        <v>53</v>
      </c>
      <c r="F31" s="4">
        <f>IF(ISNUMBER('SOCKEYE HARVEST DATA'!F32),'SOCKEYE HARVEST DATA'!F32,"")</f>
        <v>9731</v>
      </c>
      <c r="G31" s="4">
        <f>IF(ISNUMBER('SOCKEYE HARVEST DATA'!G32),'SOCKEYE HARVEST DATA'!G32,"")</f>
        <v>18</v>
      </c>
      <c r="H31" s="4">
        <f>IF(ISNUMBER('SOCKEYE HARVEST DATA'!H32),'SOCKEYE HARVEST DATA'!H32,"")</f>
        <v>188</v>
      </c>
      <c r="I31" s="4">
        <f>IF(ISNUMBER('SOCKEYE HARVEST DATA'!I32),'SOCKEYE HARVEST DATA'!I32,"")</f>
        <v>42</v>
      </c>
      <c r="J31" s="15">
        <f>IF(ISNUMBER('SOCKEYE HARVEST DATA'!J32),'SOCKEYE HARVEST DATA'!J32,"")</f>
        <v>14422</v>
      </c>
      <c r="K31" s="79">
        <f t="shared" si="0"/>
        <v>25583</v>
      </c>
      <c r="L31" s="82">
        <f>'SOCKEYE HARVEST DATA'!L32</f>
        <v>0.83</v>
      </c>
      <c r="M31" s="42">
        <f>IF(ISNUMBER('SOCKEYE HARVEST DATA'!M32),'SOCKEYE HARVEST DATA'!M32,"")</f>
        <v>15</v>
      </c>
      <c r="N31" s="45" t="str">
        <f>IF(ISNUMBER('SOCKEYE HARVEST DATA'!N32),'SOCKEYE HARVEST DATA'!N32,"")</f>
        <v/>
      </c>
      <c r="O31" s="5" t="str">
        <f>IF(ISNUMBER('SOCKEYE HARVEST DATA'!O32),'SOCKEYE HARVEST DATA'!O32,"")</f>
        <v/>
      </c>
      <c r="P31" s="5" t="str">
        <f>IF(ISNUMBER('SOCKEYE HARVEST DATA'!P32),'SOCKEYE HARVEST DATA'!P32,"")</f>
        <v/>
      </c>
      <c r="Q31" s="100">
        <v>1708</v>
      </c>
      <c r="R31" s="101"/>
      <c r="S31" s="101"/>
      <c r="T31" s="101"/>
      <c r="U31" s="101"/>
      <c r="V31" s="102"/>
      <c r="W31" s="68">
        <f t="shared" si="5"/>
        <v>1723</v>
      </c>
      <c r="X31" s="74">
        <f t="shared" si="2"/>
        <v>23686</v>
      </c>
      <c r="Y31" s="71">
        <f t="shared" si="3"/>
        <v>25409</v>
      </c>
      <c r="Z31" s="30">
        <v>154595</v>
      </c>
      <c r="AA31" s="31">
        <f t="shared" si="1"/>
        <v>0.16435848507390277</v>
      </c>
      <c r="AB31" s="96">
        <f t="shared" si="4"/>
        <v>1129</v>
      </c>
    </row>
    <row r="32" spans="1:28" x14ac:dyDescent="0.3">
      <c r="A32" s="20">
        <v>2010</v>
      </c>
      <c r="B32" s="11">
        <f>IF(ISNUMBER('SOCKEYE HARVEST DATA'!B33),'SOCKEYE HARVEST DATA'!B33,"")</f>
        <v>319</v>
      </c>
      <c r="C32" s="4">
        <f>IF(ISNUMBER('SOCKEYE HARVEST DATA'!C33),'SOCKEYE HARVEST DATA'!C33,"")</f>
        <v>3</v>
      </c>
      <c r="D32" s="4">
        <f>IF(ISNUMBER('SOCKEYE HARVEST DATA'!D33),'SOCKEYE HARVEST DATA'!D33,"")</f>
        <v>1282</v>
      </c>
      <c r="E32" s="4">
        <f>IF(ISNUMBER('SOCKEYE HARVEST DATA'!E33),'SOCKEYE HARVEST DATA'!E33,"")</f>
        <v>142</v>
      </c>
      <c r="F32" s="4">
        <f>IF(ISNUMBER('SOCKEYE HARVEST DATA'!F33),'SOCKEYE HARVEST DATA'!F33,"")</f>
        <v>24843</v>
      </c>
      <c r="G32" s="4">
        <f>IF(ISNUMBER('SOCKEYE HARVEST DATA'!G33),'SOCKEYE HARVEST DATA'!G33,"")</f>
        <v>30</v>
      </c>
      <c r="H32" s="4">
        <f>IF(ISNUMBER('SOCKEYE HARVEST DATA'!H33),'SOCKEYE HARVEST DATA'!H33,"")</f>
        <v>469</v>
      </c>
      <c r="I32" s="4">
        <f>IF(ISNUMBER('SOCKEYE HARVEST DATA'!I33),'SOCKEYE HARVEST DATA'!I33,"")</f>
        <v>11029</v>
      </c>
      <c r="J32" s="15">
        <f>IF(ISNUMBER('SOCKEYE HARVEST DATA'!J33),'SOCKEYE HARVEST DATA'!J33,"")</f>
        <v>16530</v>
      </c>
      <c r="K32" s="79">
        <f t="shared" si="0"/>
        <v>54647</v>
      </c>
      <c r="L32" s="82">
        <f>'SOCKEYE HARVEST DATA'!L33</f>
        <v>0.87</v>
      </c>
      <c r="M32" s="54">
        <f>IF(ISNUMBER('SOCKEYE HARVEST DATA'!M33),'SOCKEYE HARVEST DATA'!M33,"")</f>
        <v>386</v>
      </c>
      <c r="N32" s="45">
        <f>IF(ISNUMBER('SOCKEYE HARVEST DATA'!N33),'SOCKEYE HARVEST DATA'!N33,"")</f>
        <v>310</v>
      </c>
      <c r="O32" s="5">
        <f>IF(ISNUMBER('SOCKEYE HARVEST DATA'!O33),'SOCKEYE HARVEST DATA'!O33,"")</f>
        <v>62</v>
      </c>
      <c r="P32" s="5">
        <f>IF(ISNUMBER('SOCKEYE HARVEST DATA'!P33),'SOCKEYE HARVEST DATA'!P33,"")</f>
        <v>686</v>
      </c>
      <c r="Q32" s="5">
        <f>IF(ISNUMBER('SOCKEYE HARVEST DATA'!Q33),'SOCKEYE HARVEST DATA'!Q33,"")</f>
        <v>30</v>
      </c>
      <c r="R32" s="5">
        <f>IF(ISNUMBER('SOCKEYE HARVEST DATA'!R33),'SOCKEYE HARVEST DATA'!R33,"")</f>
        <v>4281</v>
      </c>
      <c r="S32" s="5">
        <f>IF(ISNUMBER('SOCKEYE HARVEST DATA'!S33),'SOCKEYE HARVEST DATA'!S33,"")</f>
        <v>291</v>
      </c>
      <c r="T32" s="5">
        <f>IF(ISNUMBER('SOCKEYE HARVEST DATA'!T33),'SOCKEYE HARVEST DATA'!T33,"")</f>
        <v>12350</v>
      </c>
      <c r="U32" s="5">
        <f>IF(ISNUMBER('SOCKEYE HARVEST DATA'!U33),'SOCKEYE HARVEST DATA'!U33,"")</f>
        <v>80</v>
      </c>
      <c r="V32" s="6" t="str">
        <f>IF(ISNUMBER('SOCKEYE HARVEST DATA'!V33),'SOCKEYE HARVEST DATA'!V33,"")</f>
        <v/>
      </c>
      <c r="W32" s="68">
        <f t="shared" si="5"/>
        <v>18476</v>
      </c>
      <c r="X32" s="74">
        <f t="shared" si="2"/>
        <v>49692</v>
      </c>
      <c r="Y32" s="71">
        <f t="shared" si="3"/>
        <v>68168</v>
      </c>
      <c r="Z32" s="30">
        <v>354049</v>
      </c>
      <c r="AA32" s="31">
        <f t="shared" si="1"/>
        <v>0.19253832096687182</v>
      </c>
      <c r="AB32" s="96">
        <f t="shared" si="4"/>
        <v>1604</v>
      </c>
    </row>
    <row r="33" spans="1:28" x14ac:dyDescent="0.3">
      <c r="A33" s="20">
        <v>2011</v>
      </c>
      <c r="B33" s="11">
        <f>IF(ISNUMBER('SOCKEYE HARVEST DATA'!B34),'SOCKEYE HARVEST DATA'!B34,"")</f>
        <v>1485</v>
      </c>
      <c r="C33" s="4">
        <f>IF(ISNUMBER('SOCKEYE HARVEST DATA'!C34),'SOCKEYE HARVEST DATA'!C34,"")</f>
        <v>84</v>
      </c>
      <c r="D33" s="4">
        <f>IF(ISNUMBER('SOCKEYE HARVEST DATA'!D34),'SOCKEYE HARVEST DATA'!D34,"")</f>
        <v>0</v>
      </c>
      <c r="E33" s="4">
        <f>IF(ISNUMBER('SOCKEYE HARVEST DATA'!E34),'SOCKEYE HARVEST DATA'!E34,"")</f>
        <v>304</v>
      </c>
      <c r="F33" s="4">
        <f>IF(ISNUMBER('SOCKEYE HARVEST DATA'!F34),'SOCKEYE HARVEST DATA'!F34,"")</f>
        <v>12853</v>
      </c>
      <c r="G33" s="4">
        <f>IF(ISNUMBER('SOCKEYE HARVEST DATA'!G34),'SOCKEYE HARVEST DATA'!G34,"")</f>
        <v>36</v>
      </c>
      <c r="H33" s="4">
        <f>IF(ISNUMBER('SOCKEYE HARVEST DATA'!H34),'SOCKEYE HARVEST DATA'!H34,"")</f>
        <v>91</v>
      </c>
      <c r="I33" s="4">
        <f>IF(ISNUMBER('SOCKEYE HARVEST DATA'!I34),'SOCKEYE HARVEST DATA'!I34,"")</f>
        <v>1977</v>
      </c>
      <c r="J33" s="15">
        <f>IF(ISNUMBER('SOCKEYE HARVEST DATA'!J34),'SOCKEYE HARVEST DATA'!J34,"")</f>
        <v>854</v>
      </c>
      <c r="K33" s="79">
        <f t="shared" si="0"/>
        <v>17684</v>
      </c>
      <c r="L33" s="82">
        <f>'SOCKEYE HARVEST DATA'!L34</f>
        <v>0.88</v>
      </c>
      <c r="M33" s="54">
        <f>IF(ISNUMBER('SOCKEYE HARVEST DATA'!M34),'SOCKEYE HARVEST DATA'!M34,"")</f>
        <v>445</v>
      </c>
      <c r="N33" s="45">
        <f>IF(ISNUMBER('SOCKEYE HARVEST DATA'!N34),'SOCKEYE HARVEST DATA'!N34,"")</f>
        <v>590</v>
      </c>
      <c r="O33" s="5">
        <f>IF(ISNUMBER('SOCKEYE HARVEST DATA'!O34),'SOCKEYE HARVEST DATA'!O34,"")</f>
        <v>276</v>
      </c>
      <c r="P33" s="5">
        <f>IF(ISNUMBER('SOCKEYE HARVEST DATA'!P34),'SOCKEYE HARVEST DATA'!P34,"")</f>
        <v>502</v>
      </c>
      <c r="Q33" s="5">
        <f>IF(ISNUMBER('SOCKEYE HARVEST DATA'!Q34),'SOCKEYE HARVEST DATA'!Q34,"")</f>
        <v>25</v>
      </c>
      <c r="R33" s="5">
        <f>IF(ISNUMBER('SOCKEYE HARVEST DATA'!R34),'SOCKEYE HARVEST DATA'!R34,"")</f>
        <v>2088</v>
      </c>
      <c r="S33" s="5">
        <f>IF(ISNUMBER('SOCKEYE HARVEST DATA'!S34),'SOCKEYE HARVEST DATA'!S34,"")</f>
        <v>69</v>
      </c>
      <c r="T33" s="5">
        <f>IF(ISNUMBER('SOCKEYE HARVEST DATA'!T34),'SOCKEYE HARVEST DATA'!T34,"")</f>
        <v>1774</v>
      </c>
      <c r="U33" s="5">
        <f>IF(ISNUMBER('SOCKEYE HARVEST DATA'!U34),'SOCKEYE HARVEST DATA'!U34,"")</f>
        <v>377</v>
      </c>
      <c r="V33" s="6" t="str">
        <f>IF(ISNUMBER('SOCKEYE HARVEST DATA'!V34),'SOCKEYE HARVEST DATA'!V34,"")</f>
        <v/>
      </c>
      <c r="W33" s="68">
        <f t="shared" si="5"/>
        <v>6146</v>
      </c>
      <c r="X33" s="74">
        <f t="shared" si="2"/>
        <v>15664</v>
      </c>
      <c r="Y33" s="71">
        <f t="shared" si="3"/>
        <v>21810</v>
      </c>
      <c r="Z33" s="30">
        <v>171839</v>
      </c>
      <c r="AA33" s="31">
        <f t="shared" si="1"/>
        <v>0.12692112966206739</v>
      </c>
      <c r="AB33" s="96">
        <f t="shared" si="4"/>
        <v>1569</v>
      </c>
    </row>
    <row r="34" spans="1:28" x14ac:dyDescent="0.3">
      <c r="A34" s="20">
        <v>2012</v>
      </c>
      <c r="B34" s="11">
        <f>IF(ISNUMBER('SOCKEYE HARVEST DATA'!B35),'SOCKEYE HARVEST DATA'!B35,"")</f>
        <v>4112</v>
      </c>
      <c r="C34" s="4">
        <f>IF(ISNUMBER('SOCKEYE HARVEST DATA'!C35),'SOCKEYE HARVEST DATA'!C35,"")</f>
        <v>483</v>
      </c>
      <c r="D34" s="4">
        <f>IF(ISNUMBER('SOCKEYE HARVEST DATA'!D35),'SOCKEYE HARVEST DATA'!D35,"")</f>
        <v>0</v>
      </c>
      <c r="E34" s="4">
        <f>IF(ISNUMBER('SOCKEYE HARVEST DATA'!E35),'SOCKEYE HARVEST DATA'!E35,"")</f>
        <v>896</v>
      </c>
      <c r="F34" s="4">
        <f>IF(ISNUMBER('SOCKEYE HARVEST DATA'!F35),'SOCKEYE HARVEST DATA'!F35,"")</f>
        <v>45352</v>
      </c>
      <c r="G34" s="4">
        <f>IF(ISNUMBER('SOCKEYE HARVEST DATA'!G35),'SOCKEYE HARVEST DATA'!G35,"")</f>
        <v>301</v>
      </c>
      <c r="H34" s="4">
        <f>IF(ISNUMBER('SOCKEYE HARVEST DATA'!H35),'SOCKEYE HARVEST DATA'!H35,"")</f>
        <v>44</v>
      </c>
      <c r="I34" s="4">
        <f>IF(ISNUMBER('SOCKEYE HARVEST DATA'!I35),'SOCKEYE HARVEST DATA'!I35,"")</f>
        <v>32193</v>
      </c>
      <c r="J34" s="15">
        <f>IF(ISNUMBER('SOCKEYE HARVEST DATA'!J35),'SOCKEYE HARVEST DATA'!J35,"")</f>
        <v>15677</v>
      </c>
      <c r="K34" s="79">
        <f t="shared" si="0"/>
        <v>99058</v>
      </c>
      <c r="L34" s="82">
        <f>'SOCKEYE HARVEST DATA'!L35</f>
        <v>0.84</v>
      </c>
      <c r="M34" s="54">
        <f>IF(ISNUMBER('SOCKEYE HARVEST DATA'!M35),'SOCKEYE HARVEST DATA'!M35,"")</f>
        <v>398</v>
      </c>
      <c r="N34" s="45">
        <f>IF(ISNUMBER('SOCKEYE HARVEST DATA'!N35),'SOCKEYE HARVEST DATA'!N35,"")</f>
        <v>3928</v>
      </c>
      <c r="O34" s="5">
        <f>IF(ISNUMBER('SOCKEYE HARVEST DATA'!O35),'SOCKEYE HARVEST DATA'!O35,"")</f>
        <v>1208</v>
      </c>
      <c r="P34" s="5">
        <f>IF(ISNUMBER('SOCKEYE HARVEST DATA'!P35),'SOCKEYE HARVEST DATA'!P35,"")</f>
        <v>48282</v>
      </c>
      <c r="Q34" s="5">
        <f>IF(ISNUMBER('SOCKEYE HARVEST DATA'!Q35),'SOCKEYE HARVEST DATA'!Q35,"")</f>
        <v>120</v>
      </c>
      <c r="R34" s="5">
        <f>IF(ISNUMBER('SOCKEYE HARVEST DATA'!R35),'SOCKEYE HARVEST DATA'!R35,"")</f>
        <v>880</v>
      </c>
      <c r="S34" s="5">
        <f>IF(ISNUMBER('SOCKEYE HARVEST DATA'!S35),'SOCKEYE HARVEST DATA'!S35,"")</f>
        <v>8780</v>
      </c>
      <c r="T34" s="5">
        <f>IF(ISNUMBER('SOCKEYE HARVEST DATA'!T35),'SOCKEYE HARVEST DATA'!T35,"")</f>
        <v>670</v>
      </c>
      <c r="U34" s="5" t="str">
        <f>IF(ISNUMBER('SOCKEYE HARVEST DATA'!U35),'SOCKEYE HARVEST DATA'!U35,"")</f>
        <v/>
      </c>
      <c r="V34" s="6">
        <f>IF(ISNUMBER('SOCKEYE HARVEST DATA'!V35),'SOCKEYE HARVEST DATA'!V35,"")</f>
        <v>23</v>
      </c>
      <c r="W34" s="68">
        <f t="shared" si="5"/>
        <v>64289</v>
      </c>
      <c r="X34" s="74">
        <f t="shared" si="2"/>
        <v>85717</v>
      </c>
      <c r="Y34" s="71">
        <f t="shared" si="3"/>
        <v>150006</v>
      </c>
      <c r="Z34" s="30">
        <v>462517</v>
      </c>
      <c r="AA34" s="31">
        <f t="shared" si="1"/>
        <v>0.32432537614833618</v>
      </c>
      <c r="AB34" s="96">
        <f t="shared" si="4"/>
        <v>4595</v>
      </c>
    </row>
    <row r="35" spans="1:28" x14ac:dyDescent="0.3">
      <c r="A35" s="20">
        <v>2013</v>
      </c>
      <c r="B35" s="11">
        <f>IF(ISNUMBER('SOCKEYE HARVEST DATA'!B36),'SOCKEYE HARVEST DATA'!B36,"")</f>
        <v>526</v>
      </c>
      <c r="C35" s="4">
        <f>IF(ISNUMBER('SOCKEYE HARVEST DATA'!C36),'SOCKEYE HARVEST DATA'!C36,"")</f>
        <v>150</v>
      </c>
      <c r="D35" s="4">
        <f>IF(ISNUMBER('SOCKEYE HARVEST DATA'!D36),'SOCKEYE HARVEST DATA'!D36,"")</f>
        <v>0</v>
      </c>
      <c r="E35" s="4">
        <f>IF(ISNUMBER('SOCKEYE HARVEST DATA'!E36),'SOCKEYE HARVEST DATA'!E36,"")</f>
        <v>37</v>
      </c>
      <c r="F35" s="4">
        <f>IF(ISNUMBER('SOCKEYE HARVEST DATA'!F36),'SOCKEYE HARVEST DATA'!F36,"")</f>
        <v>8046</v>
      </c>
      <c r="G35" s="4">
        <f>IF(ISNUMBER('SOCKEYE HARVEST DATA'!G36),'SOCKEYE HARVEST DATA'!G36,"")</f>
        <v>891</v>
      </c>
      <c r="H35" s="4">
        <f>IF(ISNUMBER('SOCKEYE HARVEST DATA'!H36),'SOCKEYE HARVEST DATA'!H36,"")</f>
        <v>92</v>
      </c>
      <c r="I35" s="4">
        <f>IF(ISNUMBER('SOCKEYE HARVEST DATA'!I36),'SOCKEYE HARVEST DATA'!I36,"")</f>
        <v>7850</v>
      </c>
      <c r="J35" s="15">
        <f>IF(ISNUMBER('SOCKEYE HARVEST DATA'!J36),'SOCKEYE HARVEST DATA'!J36,"")</f>
        <v>4276</v>
      </c>
      <c r="K35" s="79">
        <f t="shared" si="0"/>
        <v>21868</v>
      </c>
      <c r="L35" s="82">
        <f>'SOCKEYE HARVEST DATA'!L36</f>
        <v>0.82</v>
      </c>
      <c r="M35" s="54">
        <f>IF(ISNUMBER('SOCKEYE HARVEST DATA'!M36),'SOCKEYE HARVEST DATA'!M36,"")</f>
        <v>120</v>
      </c>
      <c r="N35" s="45">
        <f>IF(ISNUMBER('SOCKEYE HARVEST DATA'!N36),'SOCKEYE HARVEST DATA'!N36,"")</f>
        <v>2585</v>
      </c>
      <c r="O35" s="5">
        <f>IF(ISNUMBER('SOCKEYE HARVEST DATA'!O36),'SOCKEYE HARVEST DATA'!O36,"")</f>
        <v>284</v>
      </c>
      <c r="P35" s="5">
        <f>IF(ISNUMBER('SOCKEYE HARVEST DATA'!P36),'SOCKEYE HARVEST DATA'!P36,"")</f>
        <v>0</v>
      </c>
      <c r="Q35" s="5">
        <f>IF(ISNUMBER('SOCKEYE HARVEST DATA'!Q36),'SOCKEYE HARVEST DATA'!Q36,"")</f>
        <v>25</v>
      </c>
      <c r="R35" s="5">
        <f>IF(ISNUMBER('SOCKEYE HARVEST DATA'!R36),'SOCKEYE HARVEST DATA'!R36,"")</f>
        <v>0</v>
      </c>
      <c r="S35" s="5">
        <f>IF(ISNUMBER('SOCKEYE HARVEST DATA'!S36),'SOCKEYE HARVEST DATA'!S36,"")</f>
        <v>1</v>
      </c>
      <c r="T35" s="5">
        <f>IF(ISNUMBER('SOCKEYE HARVEST DATA'!T36),'SOCKEYE HARVEST DATA'!T36,"")</f>
        <v>1359</v>
      </c>
      <c r="U35" s="5" t="str">
        <f>IF(ISNUMBER('SOCKEYE HARVEST DATA'!U36),'SOCKEYE HARVEST DATA'!U36,"")</f>
        <v/>
      </c>
      <c r="V35" s="6">
        <f>IF(ISNUMBER('SOCKEYE HARVEST DATA'!V36),'SOCKEYE HARVEST DATA'!V36,"")</f>
        <v>10</v>
      </c>
      <c r="W35" s="68">
        <f t="shared" si="5"/>
        <v>4384</v>
      </c>
      <c r="X35" s="74">
        <f t="shared" si="2"/>
        <v>18701</v>
      </c>
      <c r="Y35" s="71">
        <f t="shared" si="3"/>
        <v>23085</v>
      </c>
      <c r="Z35" s="30">
        <v>159374</v>
      </c>
      <c r="AA35" s="31">
        <f t="shared" si="1"/>
        <v>0.14484796767352265</v>
      </c>
      <c r="AB35" s="96">
        <f t="shared" si="4"/>
        <v>676</v>
      </c>
    </row>
    <row r="36" spans="1:28" x14ac:dyDescent="0.3">
      <c r="A36" s="20">
        <v>2014</v>
      </c>
      <c r="B36" s="11">
        <f>IF(ISNUMBER('SOCKEYE HARVEST DATA'!B37),'SOCKEYE HARVEST DATA'!B37,"")</f>
        <v>998</v>
      </c>
      <c r="C36" s="4">
        <f>IF(ISNUMBER('SOCKEYE HARVEST DATA'!C37),'SOCKEYE HARVEST DATA'!C37,"")</f>
        <v>310</v>
      </c>
      <c r="D36" s="4">
        <f>IF(ISNUMBER('SOCKEYE HARVEST DATA'!D37),'SOCKEYE HARVEST DATA'!D37,"")</f>
        <v>40</v>
      </c>
      <c r="E36" s="4">
        <f>IF(ISNUMBER('SOCKEYE HARVEST DATA'!E37),'SOCKEYE HARVEST DATA'!E37,"")</f>
        <v>390</v>
      </c>
      <c r="F36" s="4">
        <f>IF(ISNUMBER('SOCKEYE HARVEST DATA'!F37),'SOCKEYE HARVEST DATA'!F37,"")</f>
        <v>30662</v>
      </c>
      <c r="G36" s="4">
        <f>IF(ISNUMBER('SOCKEYE HARVEST DATA'!G37),'SOCKEYE HARVEST DATA'!G37,"")</f>
        <v>3135</v>
      </c>
      <c r="H36" s="4">
        <f>IF(ISNUMBER('SOCKEYE HARVEST DATA'!H37),'SOCKEYE HARVEST DATA'!H37,"")</f>
        <v>814</v>
      </c>
      <c r="I36" s="4">
        <f>IF(ISNUMBER('SOCKEYE HARVEST DATA'!I37),'SOCKEYE HARVEST DATA'!I37,"")</f>
        <v>27079</v>
      </c>
      <c r="J36" s="15">
        <f>IF(ISNUMBER('SOCKEYE HARVEST DATA'!J37),'SOCKEYE HARVEST DATA'!J37,"")</f>
        <v>18572</v>
      </c>
      <c r="K36" s="79">
        <f t="shared" si="0"/>
        <v>82000</v>
      </c>
      <c r="L36" s="82">
        <f>'SOCKEYE HARVEST DATA'!L37</f>
        <v>0.83</v>
      </c>
      <c r="M36" s="54">
        <f>IF(ISNUMBER('SOCKEYE HARVEST DATA'!M37),'SOCKEYE HARVEST DATA'!M37,"")</f>
        <v>530</v>
      </c>
      <c r="N36" s="45">
        <f>IF(ISNUMBER('SOCKEYE HARVEST DATA'!N37),'SOCKEYE HARVEST DATA'!N37,"")</f>
        <v>9210</v>
      </c>
      <c r="O36" s="5">
        <f>IF(ISNUMBER('SOCKEYE HARVEST DATA'!O37),'SOCKEYE HARVEST DATA'!O37,"")</f>
        <v>1181</v>
      </c>
      <c r="P36" s="5">
        <f>IF(ISNUMBER('SOCKEYE HARVEST DATA'!P37),'SOCKEYE HARVEST DATA'!P37,"")</f>
        <v>24805</v>
      </c>
      <c r="Q36" s="5">
        <f>IF(ISNUMBER('SOCKEYE HARVEST DATA'!Q37),'SOCKEYE HARVEST DATA'!Q37,"")</f>
        <v>650</v>
      </c>
      <c r="R36" s="5">
        <f>IF(ISNUMBER('SOCKEYE HARVEST DATA'!R37),'SOCKEYE HARVEST DATA'!R37,"")</f>
        <v>2360</v>
      </c>
      <c r="S36" s="5">
        <f>IF(ISNUMBER('SOCKEYE HARVEST DATA'!S37),'SOCKEYE HARVEST DATA'!S37,"")</f>
        <v>5385</v>
      </c>
      <c r="T36" s="5">
        <f>IF(ISNUMBER('SOCKEYE HARVEST DATA'!T37),'SOCKEYE HARVEST DATA'!T37,"")</f>
        <v>1617</v>
      </c>
      <c r="U36" s="5" t="str">
        <f>IF(ISNUMBER('SOCKEYE HARVEST DATA'!U37),'SOCKEYE HARVEST DATA'!U37,"")</f>
        <v/>
      </c>
      <c r="V36" s="6" t="str">
        <f>IF(ISNUMBER('SOCKEYE HARVEST DATA'!V37),'SOCKEYE HARVEST DATA'!V37,"")</f>
        <v/>
      </c>
      <c r="W36" s="68">
        <f t="shared" si="5"/>
        <v>45738</v>
      </c>
      <c r="X36" s="74">
        <f t="shared" si="2"/>
        <v>71217</v>
      </c>
      <c r="Y36" s="71">
        <f t="shared" si="3"/>
        <v>116955</v>
      </c>
      <c r="Z36" s="30">
        <v>539142</v>
      </c>
      <c r="AA36" s="31">
        <f t="shared" si="1"/>
        <v>0.21692800783467064</v>
      </c>
      <c r="AB36" s="96">
        <f t="shared" si="4"/>
        <v>1348</v>
      </c>
    </row>
    <row r="37" spans="1:28" x14ac:dyDescent="0.3">
      <c r="A37" s="20">
        <v>2015</v>
      </c>
      <c r="B37" s="11">
        <f>IF(ISNUMBER('SOCKEYE HARVEST DATA'!B38),'SOCKEYE HARVEST DATA'!B38,"")</f>
        <v>1032</v>
      </c>
      <c r="C37" s="4">
        <f>IF(ISNUMBER('SOCKEYE HARVEST DATA'!C38),'SOCKEYE HARVEST DATA'!C38,"")</f>
        <v>444</v>
      </c>
      <c r="D37" s="4">
        <f>IF(ISNUMBER('SOCKEYE HARVEST DATA'!D38),'SOCKEYE HARVEST DATA'!D38,"")</f>
        <v>270</v>
      </c>
      <c r="E37" s="4">
        <f>IF(ISNUMBER('SOCKEYE HARVEST DATA'!E38),'SOCKEYE HARVEST DATA'!E38,"")</f>
        <v>71</v>
      </c>
      <c r="F37" s="4">
        <f>IF(ISNUMBER('SOCKEYE HARVEST DATA'!F38),'SOCKEYE HARVEST DATA'!F38,"")</f>
        <v>29825</v>
      </c>
      <c r="G37" s="4">
        <f>IF(ISNUMBER('SOCKEYE HARVEST DATA'!G38),'SOCKEYE HARVEST DATA'!G38,"")</f>
        <v>999</v>
      </c>
      <c r="H37" s="4">
        <f>IF(ISNUMBER('SOCKEYE HARVEST DATA'!H38),'SOCKEYE HARVEST DATA'!H38,"")</f>
        <v>522</v>
      </c>
      <c r="I37" s="4">
        <f>IF(ISNUMBER('SOCKEYE HARVEST DATA'!I38),'SOCKEYE HARVEST DATA'!I38,"")</f>
        <v>24918</v>
      </c>
      <c r="J37" s="15">
        <f>IF(ISNUMBER('SOCKEYE HARVEST DATA'!J38),'SOCKEYE HARVEST DATA'!J38,"")</f>
        <v>23050</v>
      </c>
      <c r="K37" s="79">
        <f t="shared" si="0"/>
        <v>81131</v>
      </c>
      <c r="L37" s="82">
        <f>'SOCKEYE HARVEST DATA'!L38</f>
        <v>0.81</v>
      </c>
      <c r="M37" s="55">
        <f>IF(ISNUMBER('SOCKEYE HARVEST DATA'!M38),'SOCKEYE HARVEST DATA'!M38,"")</f>
        <v>250</v>
      </c>
      <c r="N37" s="45">
        <f>IF(ISNUMBER('SOCKEYE HARVEST DATA'!N38),'SOCKEYE HARVEST DATA'!N38,"")</f>
        <v>0</v>
      </c>
      <c r="O37" s="5">
        <f>IF(ISNUMBER('SOCKEYE HARVEST DATA'!O38),'SOCKEYE HARVEST DATA'!O38,"")</f>
        <v>0</v>
      </c>
      <c r="P37" s="5">
        <f>IF(ISNUMBER('SOCKEYE HARVEST DATA'!P38),'SOCKEYE HARVEST DATA'!P38,"")</f>
        <v>0</v>
      </c>
      <c r="Q37" s="5">
        <f>IF(ISNUMBER('SOCKEYE HARVEST DATA'!Q38),'SOCKEYE HARVEST DATA'!Q38,"")</f>
        <v>760</v>
      </c>
      <c r="R37" s="5">
        <f>IF(ISNUMBER('SOCKEYE HARVEST DATA'!R38),'SOCKEYE HARVEST DATA'!R38,"")</f>
        <v>0</v>
      </c>
      <c r="S37" s="5">
        <f>IF(ISNUMBER('SOCKEYE HARVEST DATA'!S38),'SOCKEYE HARVEST DATA'!S38,"")</f>
        <v>0</v>
      </c>
      <c r="T37" s="5" t="str">
        <f>IF(ISNUMBER('SOCKEYE HARVEST DATA'!T38),'SOCKEYE HARVEST DATA'!T38,"")</f>
        <v/>
      </c>
      <c r="U37" s="5" t="str">
        <f>IF(ISNUMBER('SOCKEYE HARVEST DATA'!U38),'SOCKEYE HARVEST DATA'!U38,"")</f>
        <v/>
      </c>
      <c r="V37" s="6" t="str">
        <f>IF(ISNUMBER('SOCKEYE HARVEST DATA'!V38),'SOCKEYE HARVEST DATA'!V38,"")</f>
        <v/>
      </c>
      <c r="W37" s="68">
        <f t="shared" si="5"/>
        <v>1010</v>
      </c>
      <c r="X37" s="74">
        <f t="shared" si="2"/>
        <v>70096</v>
      </c>
      <c r="Y37" s="71">
        <f t="shared" si="3"/>
        <v>71106</v>
      </c>
      <c r="Z37" s="30">
        <v>437526</v>
      </c>
      <c r="AA37" s="31">
        <f t="shared" si="1"/>
        <v>0.16251834176711785</v>
      </c>
      <c r="AB37" s="96">
        <f t="shared" si="4"/>
        <v>1746</v>
      </c>
    </row>
    <row r="38" spans="1:28" x14ac:dyDescent="0.3">
      <c r="A38" s="20">
        <v>2016</v>
      </c>
      <c r="B38" s="11">
        <f>IF(ISNUMBER('SOCKEYE HARVEST DATA'!B39),'SOCKEYE HARVEST DATA'!B39,"")</f>
        <v>764</v>
      </c>
      <c r="C38" s="4">
        <f>IF(ISNUMBER('SOCKEYE HARVEST DATA'!C39),'SOCKEYE HARVEST DATA'!C39,"")</f>
        <v>363</v>
      </c>
      <c r="D38" s="4">
        <f>IF(ISNUMBER('SOCKEYE HARVEST DATA'!D39),'SOCKEYE HARVEST DATA'!D39,"")</f>
        <v>680</v>
      </c>
      <c r="E38" s="4">
        <f>IF(ISNUMBER('SOCKEYE HARVEST DATA'!E39),'SOCKEYE HARVEST DATA'!E39,"")</f>
        <v>60</v>
      </c>
      <c r="F38" s="4">
        <f>IF(ISNUMBER('SOCKEYE HARVEST DATA'!F39),'SOCKEYE HARVEST DATA'!F39,"")</f>
        <v>16003</v>
      </c>
      <c r="G38" s="4">
        <f>IF(ISNUMBER('SOCKEYE HARVEST DATA'!G39),'SOCKEYE HARVEST DATA'!G39,"")</f>
        <v>1372</v>
      </c>
      <c r="H38" s="4">
        <f>IF(ISNUMBER('SOCKEYE HARVEST DATA'!H39),'SOCKEYE HARVEST DATA'!H39,"")</f>
        <v>160</v>
      </c>
      <c r="I38" s="4">
        <f>IF(ISNUMBER('SOCKEYE HARVEST DATA'!I39),'SOCKEYE HARVEST DATA'!I39,"")</f>
        <v>8132</v>
      </c>
      <c r="J38" s="15">
        <f>IF(ISNUMBER('SOCKEYE HARVEST DATA'!J39),'SOCKEYE HARVEST DATA'!J39,"")</f>
        <v>3298</v>
      </c>
      <c r="K38" s="79">
        <f t="shared" si="0"/>
        <v>30832</v>
      </c>
      <c r="L38" s="82">
        <f>'SOCKEYE HARVEST DATA'!L39</f>
        <v>0.76</v>
      </c>
      <c r="M38" s="54">
        <f>IF(ISNUMBER('SOCKEYE HARVEST DATA'!M39),'SOCKEYE HARVEST DATA'!M39,"")</f>
        <v>1478</v>
      </c>
      <c r="N38" s="45">
        <f>IF(ISNUMBER('SOCKEYE HARVEST DATA'!N39),'SOCKEYE HARVEST DATA'!N39,"")</f>
        <v>4797</v>
      </c>
      <c r="O38" s="5">
        <f>IF(ISNUMBER('SOCKEYE HARVEST DATA'!O39),'SOCKEYE HARVEST DATA'!O39,"")</f>
        <v>1569</v>
      </c>
      <c r="P38" s="5">
        <f>IF(ISNUMBER('SOCKEYE HARVEST DATA'!P39),'SOCKEYE HARVEST DATA'!P39,"")</f>
        <v>44327</v>
      </c>
      <c r="Q38" s="5">
        <f>IF(ISNUMBER('SOCKEYE HARVEST DATA'!Q39),'SOCKEYE HARVEST DATA'!Q39,"")</f>
        <v>1070</v>
      </c>
      <c r="R38" s="5">
        <f>IF(ISNUMBER('SOCKEYE HARVEST DATA'!R39),'SOCKEYE HARVEST DATA'!R39,"")</f>
        <v>0</v>
      </c>
      <c r="S38" s="5">
        <f>IF(ISNUMBER('SOCKEYE HARVEST DATA'!S39),'SOCKEYE HARVEST DATA'!S39,"")</f>
        <v>13290</v>
      </c>
      <c r="T38" s="5">
        <f>IF(ISNUMBER('SOCKEYE HARVEST DATA'!T39),'SOCKEYE HARVEST DATA'!T39,"")</f>
        <v>10840</v>
      </c>
      <c r="U38" s="5">
        <f>IF(ISNUMBER('SOCKEYE HARVEST DATA'!U39),'SOCKEYE HARVEST DATA'!U39,"")</f>
        <v>400</v>
      </c>
      <c r="V38" s="6" t="str">
        <f>IF(ISNUMBER('SOCKEYE HARVEST DATA'!V39),'SOCKEYE HARVEST DATA'!V39,"")</f>
        <v/>
      </c>
      <c r="W38" s="68">
        <f t="shared" si="5"/>
        <v>77771</v>
      </c>
      <c r="X38" s="74">
        <f t="shared" si="2"/>
        <v>24224</v>
      </c>
      <c r="Y38" s="71">
        <f t="shared" si="3"/>
        <v>101995</v>
      </c>
      <c r="Z38" s="30">
        <v>274963</v>
      </c>
      <c r="AA38" s="31">
        <f t="shared" si="1"/>
        <v>0.37094081749180796</v>
      </c>
      <c r="AB38" s="96">
        <f t="shared" si="4"/>
        <v>1807</v>
      </c>
    </row>
    <row r="39" spans="1:28" x14ac:dyDescent="0.3">
      <c r="A39" s="20">
        <v>2017</v>
      </c>
      <c r="B39" s="11">
        <f>IF(ISNUMBER('SOCKEYE HARVEST DATA'!B40),'SOCKEYE HARVEST DATA'!B40,"")</f>
        <v>275</v>
      </c>
      <c r="C39" s="4">
        <f>IF(ISNUMBER('SOCKEYE HARVEST DATA'!C40),'SOCKEYE HARVEST DATA'!C40,"")</f>
        <v>15</v>
      </c>
      <c r="D39" s="4">
        <f>IF(ISNUMBER('SOCKEYE HARVEST DATA'!D40),'SOCKEYE HARVEST DATA'!D40,"")</f>
        <v>280</v>
      </c>
      <c r="E39" s="4">
        <f>IF(ISNUMBER('SOCKEYE HARVEST DATA'!E40),'SOCKEYE HARVEST DATA'!E40,"")</f>
        <v>139</v>
      </c>
      <c r="F39" s="4">
        <f>IF(ISNUMBER('SOCKEYE HARVEST DATA'!F40),'SOCKEYE HARVEST DATA'!F40,"")</f>
        <v>4200</v>
      </c>
      <c r="G39" s="4">
        <f>IF(ISNUMBER('SOCKEYE HARVEST DATA'!G40),'SOCKEYE HARVEST DATA'!G40,"")</f>
        <v>885</v>
      </c>
      <c r="H39" s="4">
        <f>IF(ISNUMBER('SOCKEYE HARVEST DATA'!H40),'SOCKEYE HARVEST DATA'!H40,"")</f>
        <v>262</v>
      </c>
      <c r="I39" s="4">
        <f>IF(ISNUMBER('SOCKEYE HARVEST DATA'!I40),'SOCKEYE HARVEST DATA'!I40,"")</f>
        <v>2609</v>
      </c>
      <c r="J39" s="15">
        <f>IF(ISNUMBER('SOCKEYE HARVEST DATA'!J40),'SOCKEYE HARVEST DATA'!J40,"")</f>
        <v>4329</v>
      </c>
      <c r="K39" s="79">
        <f t="shared" si="0"/>
        <v>12994</v>
      </c>
      <c r="L39" s="82">
        <f>'SOCKEYE HARVEST DATA'!L40</f>
        <v>0.64</v>
      </c>
      <c r="M39" s="54">
        <f>IF(ISNUMBER('SOCKEYE HARVEST DATA'!M40),'SOCKEYE HARVEST DATA'!M40,"")</f>
        <v>549</v>
      </c>
      <c r="N39" s="45">
        <f>IF(ISNUMBER('SOCKEYE HARVEST DATA'!N40),'SOCKEYE HARVEST DATA'!N40,"")</f>
        <v>0</v>
      </c>
      <c r="O39" s="5">
        <f>IF(ISNUMBER('SOCKEYE HARVEST DATA'!O40),'SOCKEYE HARVEST DATA'!O40,"")</f>
        <v>0</v>
      </c>
      <c r="P39" s="5">
        <f>IF(ISNUMBER('SOCKEYE HARVEST DATA'!P40),'SOCKEYE HARVEST DATA'!P40,"")</f>
        <v>0</v>
      </c>
      <c r="Q39" s="5">
        <f>IF(ISNUMBER('SOCKEYE HARVEST DATA'!Q40),'SOCKEYE HARVEST DATA'!Q40,"")</f>
        <v>600</v>
      </c>
      <c r="R39" s="5">
        <f>IF(ISNUMBER('SOCKEYE HARVEST DATA'!R40),'SOCKEYE HARVEST DATA'!R40,"")</f>
        <v>0</v>
      </c>
      <c r="S39" s="5">
        <f>IF(ISNUMBER('SOCKEYE HARVEST DATA'!S40),'SOCKEYE HARVEST DATA'!S40,"")</f>
        <v>0</v>
      </c>
      <c r="T39" s="5">
        <f>IF(ISNUMBER('SOCKEYE HARVEST DATA'!T40),'SOCKEYE HARVEST DATA'!T40,"")</f>
        <v>900</v>
      </c>
      <c r="U39" s="5" t="str">
        <f>IF(ISNUMBER('SOCKEYE HARVEST DATA'!U40),'SOCKEYE HARVEST DATA'!U40,"")</f>
        <v/>
      </c>
      <c r="V39" s="6" t="str">
        <f>IF(ISNUMBER('SOCKEYE HARVEST DATA'!V40),'SOCKEYE HARVEST DATA'!V40,"")</f>
        <v/>
      </c>
      <c r="W39" s="68">
        <f t="shared" si="5"/>
        <v>2049</v>
      </c>
      <c r="X39" s="74">
        <f t="shared" si="2"/>
        <v>9875</v>
      </c>
      <c r="Y39" s="71">
        <f t="shared" si="3"/>
        <v>11924</v>
      </c>
      <c r="Z39" s="30">
        <v>58020</v>
      </c>
      <c r="AA39" s="31">
        <f t="shared" si="1"/>
        <v>0.20551533953809031</v>
      </c>
      <c r="AB39" s="96">
        <f t="shared" si="4"/>
        <v>570</v>
      </c>
    </row>
    <row r="40" spans="1:28" x14ac:dyDescent="0.3">
      <c r="A40" s="20">
        <v>2018</v>
      </c>
      <c r="B40" s="11">
        <f>IF(ISNUMBER('SOCKEYE HARVEST DATA'!B41),'SOCKEYE HARVEST DATA'!B41,"")</f>
        <v>105</v>
      </c>
      <c r="C40" s="4">
        <f>IF(ISNUMBER('SOCKEYE HARVEST DATA'!C41),'SOCKEYE HARVEST DATA'!C41,"")</f>
        <v>6</v>
      </c>
      <c r="D40" s="4">
        <f>IF(ISNUMBER('SOCKEYE HARVEST DATA'!D41),'SOCKEYE HARVEST DATA'!D41,"")</f>
        <v>40</v>
      </c>
      <c r="E40" s="4">
        <f>IF(ISNUMBER('SOCKEYE HARVEST DATA'!E41),'SOCKEYE HARVEST DATA'!E41,"")</f>
        <v>1</v>
      </c>
      <c r="F40" s="4">
        <f>IF(ISNUMBER('SOCKEYE HARVEST DATA'!F41),'SOCKEYE HARVEST DATA'!F41,"")</f>
        <v>7684</v>
      </c>
      <c r="G40" s="4">
        <f>IF(ISNUMBER('SOCKEYE HARVEST DATA'!G41),'SOCKEYE HARVEST DATA'!G41,"")</f>
        <v>1171</v>
      </c>
      <c r="H40" s="4">
        <f>IF(ISNUMBER('SOCKEYE HARVEST DATA'!H41),'SOCKEYE HARVEST DATA'!H41,"")</f>
        <v>234</v>
      </c>
      <c r="I40" s="4">
        <f>IF(ISNUMBER('SOCKEYE HARVEST DATA'!I41),'SOCKEYE HARVEST DATA'!I41,"")</f>
        <v>16172</v>
      </c>
      <c r="J40" s="15">
        <f>IF(ISNUMBER('SOCKEYE HARVEST DATA'!J41),'SOCKEYE HARVEST DATA'!J41,"")</f>
        <v>11224</v>
      </c>
      <c r="K40" s="79">
        <f t="shared" si="0"/>
        <v>36637</v>
      </c>
      <c r="L40" s="82">
        <f>'SOCKEYE HARVEST DATA'!L41</f>
        <v>0.92</v>
      </c>
      <c r="M40" s="54">
        <f>IF(ISNUMBER('SOCKEYE HARVEST DATA'!M41),'SOCKEYE HARVEST DATA'!M41,"")</f>
        <v>876</v>
      </c>
      <c r="N40" s="45">
        <f>IF(ISNUMBER('SOCKEYE HARVEST DATA'!N41),'SOCKEYE HARVEST DATA'!N41,"")</f>
        <v>2229</v>
      </c>
      <c r="O40" s="5">
        <f>IF(ISNUMBER('SOCKEYE HARVEST DATA'!O41),'SOCKEYE HARVEST DATA'!O41,"")</f>
        <v>700</v>
      </c>
      <c r="P40" s="5">
        <f>IF(ISNUMBER('SOCKEYE HARVEST DATA'!P41),'SOCKEYE HARVEST DATA'!P41,"")</f>
        <v>0</v>
      </c>
      <c r="Q40" s="5">
        <f>IF(ISNUMBER('SOCKEYE HARVEST DATA'!Q41),'SOCKEYE HARVEST DATA'!Q41,"")</f>
        <v>530</v>
      </c>
      <c r="R40" s="5">
        <f>IF(ISNUMBER('SOCKEYE HARVEST DATA'!R41),'SOCKEYE HARVEST DATA'!R41,"")</f>
        <v>0</v>
      </c>
      <c r="S40" s="5">
        <f>IF(ISNUMBER('SOCKEYE HARVEST DATA'!S41),'SOCKEYE HARVEST DATA'!S41,"")</f>
        <v>9610</v>
      </c>
      <c r="T40" s="5">
        <f>IF(ISNUMBER('SOCKEYE HARVEST DATA'!T41),'SOCKEYE HARVEST DATA'!T41,"")</f>
        <v>2970</v>
      </c>
      <c r="U40" s="5" t="str">
        <f>IF(ISNUMBER('SOCKEYE HARVEST DATA'!U41),'SOCKEYE HARVEST DATA'!U41,"")</f>
        <v/>
      </c>
      <c r="V40" s="6" t="str">
        <f>IF(ISNUMBER('SOCKEYE HARVEST DATA'!V41),'SOCKEYE HARVEST DATA'!V41,"")</f>
        <v/>
      </c>
      <c r="W40" s="68">
        <f t="shared" si="5"/>
        <v>16915</v>
      </c>
      <c r="X40" s="74">
        <f t="shared" si="2"/>
        <v>34604</v>
      </c>
      <c r="Y40" s="71">
        <f t="shared" si="3"/>
        <v>51519</v>
      </c>
      <c r="Z40" s="30">
        <v>187037</v>
      </c>
      <c r="AA40" s="31">
        <f t="shared" si="1"/>
        <v>0.27544817335607391</v>
      </c>
      <c r="AB40" s="96">
        <f t="shared" si="4"/>
        <v>151</v>
      </c>
    </row>
    <row r="41" spans="1:28" x14ac:dyDescent="0.3">
      <c r="A41" s="20">
        <v>2019</v>
      </c>
      <c r="B41" s="11">
        <f>IF(ISNUMBER('SOCKEYE HARVEST DATA'!B42),'SOCKEYE HARVEST DATA'!B42,"")</f>
        <v>38</v>
      </c>
      <c r="C41" s="4">
        <f>IF(ISNUMBER('SOCKEYE HARVEST DATA'!C42),'SOCKEYE HARVEST DATA'!C42,"")</f>
        <v>3</v>
      </c>
      <c r="D41" s="4">
        <f>IF(ISNUMBER('SOCKEYE HARVEST DATA'!D42),'SOCKEYE HARVEST DATA'!D42,"")</f>
        <v>0</v>
      </c>
      <c r="E41" s="4">
        <f>IF(ISNUMBER('SOCKEYE HARVEST DATA'!E42),'SOCKEYE HARVEST DATA'!E42,"")</f>
        <v>0</v>
      </c>
      <c r="F41" s="4">
        <f>IF(ISNUMBER('SOCKEYE HARVEST DATA'!F42),'SOCKEYE HARVEST DATA'!F42,"")</f>
        <v>1118</v>
      </c>
      <c r="G41" s="4">
        <f>IF(ISNUMBER('SOCKEYE HARVEST DATA'!G42),'SOCKEYE HARVEST DATA'!G42,"")</f>
        <v>0</v>
      </c>
      <c r="H41" s="4">
        <f>IF(ISNUMBER('SOCKEYE HARVEST DATA'!H42),'SOCKEYE HARVEST DATA'!H42,"")</f>
        <v>76</v>
      </c>
      <c r="I41" s="4">
        <f>IF(ISNUMBER('SOCKEYE HARVEST DATA'!I42),'SOCKEYE HARVEST DATA'!I42,"")</f>
        <v>185</v>
      </c>
      <c r="J41" s="15">
        <f>IF(ISNUMBER('SOCKEYE HARVEST DATA'!J42),'SOCKEYE HARVEST DATA'!J42,"")</f>
        <v>2507</v>
      </c>
      <c r="K41" s="79">
        <f t="shared" si="0"/>
        <v>3927</v>
      </c>
      <c r="L41" s="82">
        <f>'SOCKEYE HARVEST DATA'!L42</f>
        <v>0.85</v>
      </c>
      <c r="M41" s="54">
        <f>IF(ISNUMBER('SOCKEYE HARVEST DATA'!M42),'SOCKEYE HARVEST DATA'!M42,"")</f>
        <v>535</v>
      </c>
      <c r="N41" s="45">
        <f>IF(ISNUMBER('SOCKEYE HARVEST DATA'!N42),'SOCKEYE HARVEST DATA'!N42,"")</f>
        <v>0</v>
      </c>
      <c r="O41" s="5">
        <f>IF(ISNUMBER('SOCKEYE HARVEST DATA'!O42),'SOCKEYE HARVEST DATA'!O42,"")</f>
        <v>0</v>
      </c>
      <c r="P41" s="5">
        <f>IF(ISNUMBER('SOCKEYE HARVEST DATA'!P42),'SOCKEYE HARVEST DATA'!P42,"")</f>
        <v>0</v>
      </c>
      <c r="Q41" s="5">
        <f>IF(ISNUMBER('SOCKEYE HARVEST DATA'!Q42),'SOCKEYE HARVEST DATA'!Q42,"")</f>
        <v>300</v>
      </c>
      <c r="R41" s="5">
        <f>IF(ISNUMBER('SOCKEYE HARVEST DATA'!R42),'SOCKEYE HARVEST DATA'!R42,"")</f>
        <v>0</v>
      </c>
      <c r="S41" s="5">
        <f>IF(ISNUMBER('SOCKEYE HARVEST DATA'!S42),'SOCKEYE HARVEST DATA'!S42,"")</f>
        <v>0</v>
      </c>
      <c r="T41" s="5">
        <f>IF(ISNUMBER('SOCKEYE HARVEST DATA'!T42),'SOCKEYE HARVEST DATA'!T42,"")</f>
        <v>150</v>
      </c>
      <c r="U41" s="5" t="str">
        <f>IF(ISNUMBER('SOCKEYE HARVEST DATA'!U42),'SOCKEYE HARVEST DATA'!U42,"")</f>
        <v/>
      </c>
      <c r="V41" s="6" t="str">
        <f>IF(ISNUMBER('SOCKEYE HARVEST DATA'!V42),'SOCKEYE HARVEST DATA'!V42,"")</f>
        <v/>
      </c>
      <c r="W41" s="68">
        <f t="shared" si="5"/>
        <v>985</v>
      </c>
      <c r="X41" s="74">
        <f t="shared" si="2"/>
        <v>3714</v>
      </c>
      <c r="Y41" s="71">
        <f t="shared" si="3"/>
        <v>4699</v>
      </c>
      <c r="Z41" s="30">
        <v>54550</v>
      </c>
      <c r="AA41" s="31">
        <f t="shared" si="1"/>
        <v>8.6141154903758024E-2</v>
      </c>
      <c r="AB41" s="96">
        <f t="shared" si="4"/>
        <v>41</v>
      </c>
    </row>
    <row r="42" spans="1:28" x14ac:dyDescent="0.3">
      <c r="A42" s="20">
        <v>2020</v>
      </c>
      <c r="B42" s="11">
        <f>IF(ISNUMBER('SOCKEYE HARVEST DATA'!B43),'SOCKEYE HARVEST DATA'!B43,"")</f>
        <v>3260</v>
      </c>
      <c r="C42" s="4">
        <f>IF(ISNUMBER('SOCKEYE HARVEST DATA'!C43),'SOCKEYE HARVEST DATA'!C43,"")</f>
        <v>1</v>
      </c>
      <c r="D42" s="4">
        <f>IF(ISNUMBER('SOCKEYE HARVEST DATA'!D43),'SOCKEYE HARVEST DATA'!D43,"")</f>
        <v>18</v>
      </c>
      <c r="E42" s="4">
        <f>IF(ISNUMBER('SOCKEYE HARVEST DATA'!E43),'SOCKEYE HARVEST DATA'!E43,"")</f>
        <v>85</v>
      </c>
      <c r="F42" s="4">
        <f>IF(ISNUMBER('SOCKEYE HARVEST DATA'!F43),'SOCKEYE HARVEST DATA'!F43,"")</f>
        <v>15240</v>
      </c>
      <c r="G42" s="4">
        <f>IF(ISNUMBER('SOCKEYE HARVEST DATA'!G43),'SOCKEYE HARVEST DATA'!G43,"")</f>
        <v>6275</v>
      </c>
      <c r="H42" s="4">
        <f>IF(ISNUMBER('SOCKEYE HARVEST DATA'!H43),'SOCKEYE HARVEST DATA'!H43,"")</f>
        <v>176</v>
      </c>
      <c r="I42" s="4">
        <f>IF(ISNUMBER('SOCKEYE HARVEST DATA'!I43),'SOCKEYE HARVEST DATA'!I43,"")</f>
        <v>23949</v>
      </c>
      <c r="J42" s="15">
        <f>IF(ISNUMBER('SOCKEYE HARVEST DATA'!J43),'SOCKEYE HARVEST DATA'!J43,"")</f>
        <v>3902</v>
      </c>
      <c r="K42" s="79">
        <f t="shared" si="0"/>
        <v>52906</v>
      </c>
      <c r="L42" s="82">
        <f>'SOCKEYE HARVEST DATA'!L43</f>
        <v>0.85</v>
      </c>
      <c r="M42" s="54">
        <f>IF(ISNUMBER('SOCKEYE HARVEST DATA'!M43),'SOCKEYE HARVEST DATA'!M43,"")</f>
        <v>1033</v>
      </c>
      <c r="N42" s="45">
        <f>IF(ISNUMBER('SOCKEYE HARVEST DATA'!N43),'SOCKEYE HARVEST DATA'!N43,"")</f>
        <v>5134</v>
      </c>
      <c r="O42" s="5">
        <f>IF(ISNUMBER('SOCKEYE HARVEST DATA'!O43),'SOCKEYE HARVEST DATA'!O43,"")</f>
        <v>1748</v>
      </c>
      <c r="P42" s="5">
        <f>IF(ISNUMBER('SOCKEYE HARVEST DATA'!P43),'SOCKEYE HARVEST DATA'!P43,"")</f>
        <v>12538</v>
      </c>
      <c r="Q42" s="5">
        <f>IF(ISNUMBER('SOCKEYE HARVEST DATA'!Q43),'SOCKEYE HARVEST DATA'!Q43,"")</f>
        <v>1500</v>
      </c>
      <c r="R42" s="5">
        <f>IF(ISNUMBER('SOCKEYE HARVEST DATA'!R43),'SOCKEYE HARVEST DATA'!R43,"")</f>
        <v>0</v>
      </c>
      <c r="S42" s="5">
        <f>IF(ISNUMBER('SOCKEYE HARVEST DATA'!S43),'SOCKEYE HARVEST DATA'!S43,"")</f>
        <v>10480</v>
      </c>
      <c r="T42" s="5">
        <f>IF(ISNUMBER('SOCKEYE HARVEST DATA'!T43),'SOCKEYE HARVEST DATA'!T43,"")</f>
        <v>7551</v>
      </c>
      <c r="U42" s="5" t="str">
        <f>IF(ISNUMBER('SOCKEYE HARVEST DATA'!U43),'SOCKEYE HARVEST DATA'!U43,"")</f>
        <v/>
      </c>
      <c r="V42" s="6" t="str">
        <f>IF(ISNUMBER('SOCKEYE HARVEST DATA'!V43),'SOCKEYE HARVEST DATA'!V43,"")</f>
        <v/>
      </c>
      <c r="W42" s="68">
        <f t="shared" si="5"/>
        <v>39984</v>
      </c>
      <c r="X42" s="74">
        <f t="shared" si="2"/>
        <v>45555</v>
      </c>
      <c r="Y42" s="71">
        <f t="shared" si="3"/>
        <v>85539</v>
      </c>
      <c r="Z42" s="30">
        <v>308842</v>
      </c>
      <c r="AA42" s="31">
        <f t="shared" si="1"/>
        <v>0.27696686331522269</v>
      </c>
      <c r="AB42" s="96">
        <f t="shared" si="4"/>
        <v>3279</v>
      </c>
    </row>
    <row r="43" spans="1:28" x14ac:dyDescent="0.3">
      <c r="A43" s="20">
        <v>2021</v>
      </c>
      <c r="B43" s="11">
        <f>IF(ISNUMBER('SOCKEYE HARVEST DATA'!B44),'SOCKEYE HARVEST DATA'!B44,"")</f>
        <v>555</v>
      </c>
      <c r="C43" s="4">
        <f>IF(ISNUMBER('SOCKEYE HARVEST DATA'!C44),'SOCKEYE HARVEST DATA'!C44,"")</f>
        <v>2</v>
      </c>
      <c r="D43" s="4">
        <f>IF(ISNUMBER('SOCKEYE HARVEST DATA'!D44),'SOCKEYE HARVEST DATA'!D44,"")</f>
        <v>0</v>
      </c>
      <c r="E43" s="4">
        <f>IF(ISNUMBER('SOCKEYE HARVEST DATA'!E44),'SOCKEYE HARVEST DATA'!E44,"")</f>
        <v>7</v>
      </c>
      <c r="F43" s="4">
        <f>IF(ISNUMBER('SOCKEYE HARVEST DATA'!F44),'SOCKEYE HARVEST DATA'!F44,"")</f>
        <v>9528</v>
      </c>
      <c r="G43" s="4">
        <f>IF(ISNUMBER('SOCKEYE HARVEST DATA'!G44),'SOCKEYE HARVEST DATA'!G44,"")</f>
        <v>1784</v>
      </c>
      <c r="H43" s="4">
        <f>IF(ISNUMBER('SOCKEYE HARVEST DATA'!H44),'SOCKEYE HARVEST DATA'!H44,"")</f>
        <v>236</v>
      </c>
      <c r="I43" s="4">
        <f>IF(ISNUMBER('SOCKEYE HARVEST DATA'!I44),'SOCKEYE HARVEST DATA'!I44,"")</f>
        <v>13123</v>
      </c>
      <c r="J43" s="15">
        <f>IF(ISNUMBER('SOCKEYE HARVEST DATA'!J44),'SOCKEYE HARVEST DATA'!J44,"")</f>
        <v>1601</v>
      </c>
      <c r="K43" s="79">
        <f t="shared" si="0"/>
        <v>26836</v>
      </c>
      <c r="L43" s="82">
        <f>'SOCKEYE HARVEST DATA'!L44</f>
        <v>0.72</v>
      </c>
      <c r="M43" s="54">
        <f>IF(ISNUMBER('SOCKEYE HARVEST DATA'!M44),'SOCKEYE HARVEST DATA'!M44,"")</f>
        <v>289</v>
      </c>
      <c r="N43" s="45">
        <f>IF(ISNUMBER('SOCKEYE HARVEST DATA'!N44),'SOCKEYE HARVEST DATA'!N44,"")</f>
        <v>0</v>
      </c>
      <c r="O43" s="5">
        <f>IF(ISNUMBER('SOCKEYE HARVEST DATA'!O44),'SOCKEYE HARVEST DATA'!O44,"")</f>
        <v>0</v>
      </c>
      <c r="P43" s="5">
        <f>IF(ISNUMBER('SOCKEYE HARVEST DATA'!P44),'SOCKEYE HARVEST DATA'!P44,"")</f>
        <v>0</v>
      </c>
      <c r="Q43" s="5">
        <f>IF(ISNUMBER('SOCKEYE HARVEST DATA'!Q44),'SOCKEYE HARVEST DATA'!Q44,"")</f>
        <v>750</v>
      </c>
      <c r="R43" s="5">
        <f>IF(ISNUMBER('SOCKEYE HARVEST DATA'!R44),'SOCKEYE HARVEST DATA'!R44,"")</f>
        <v>0</v>
      </c>
      <c r="S43" s="5">
        <f>IF(ISNUMBER('SOCKEYE HARVEST DATA'!S44),'SOCKEYE HARVEST DATA'!S44,"")</f>
        <v>0</v>
      </c>
      <c r="T43" s="5">
        <f>IF(ISNUMBER('SOCKEYE HARVEST DATA'!T44),'SOCKEYE HARVEST DATA'!T44,"")</f>
        <v>4810</v>
      </c>
      <c r="U43" s="5" t="str">
        <f>IF(ISNUMBER('SOCKEYE HARVEST DATA'!U44),'SOCKEYE HARVEST DATA'!U44,"")</f>
        <v/>
      </c>
      <c r="V43" s="6" t="str">
        <f>IF(ISNUMBER('SOCKEYE HARVEST DATA'!V44),'SOCKEYE HARVEST DATA'!V44,"")</f>
        <v/>
      </c>
      <c r="W43" s="68">
        <f t="shared" si="5"/>
        <v>5849</v>
      </c>
      <c r="X43" s="74">
        <f t="shared" si="2"/>
        <v>19770</v>
      </c>
      <c r="Y43" s="71">
        <f t="shared" si="3"/>
        <v>25619</v>
      </c>
      <c r="Z43" s="30">
        <v>114044</v>
      </c>
      <c r="AA43" s="31">
        <f t="shared" si="1"/>
        <v>0.22464136649012661</v>
      </c>
      <c r="AB43" s="96">
        <f t="shared" si="4"/>
        <v>557</v>
      </c>
    </row>
    <row r="44" spans="1:28" x14ac:dyDescent="0.3">
      <c r="A44" s="20">
        <v>2022</v>
      </c>
      <c r="B44" s="11">
        <f>IF(ISNUMBER('SOCKEYE HARVEST DATA'!B45),'SOCKEYE HARVEST DATA'!B45,"")</f>
        <v>1351</v>
      </c>
      <c r="C44" s="4">
        <f>IF(ISNUMBER('SOCKEYE HARVEST DATA'!C45),'SOCKEYE HARVEST DATA'!C45,"")</f>
        <v>30</v>
      </c>
      <c r="D44" s="4">
        <f>IF(ISNUMBER('SOCKEYE HARVEST DATA'!D45),'SOCKEYE HARVEST DATA'!D45,"")</f>
        <v>300</v>
      </c>
      <c r="E44" s="4">
        <f>IF(ISNUMBER('SOCKEYE HARVEST DATA'!E45),'SOCKEYE HARVEST DATA'!E45,"")</f>
        <v>68</v>
      </c>
      <c r="F44" s="4">
        <f>IF(ISNUMBER('SOCKEYE HARVEST DATA'!F45),'SOCKEYE HARVEST DATA'!F45,"")</f>
        <v>28220</v>
      </c>
      <c r="G44" s="4">
        <f>IF(ISNUMBER('SOCKEYE HARVEST DATA'!G45),'SOCKEYE HARVEST DATA'!G45,"")</f>
        <v>7703</v>
      </c>
      <c r="H44" s="4">
        <f>IF(ISNUMBER('SOCKEYE HARVEST DATA'!H45),'SOCKEYE HARVEST DATA'!H45,"")</f>
        <v>97</v>
      </c>
      <c r="I44" s="4">
        <f>IF(ISNUMBER('SOCKEYE HARVEST DATA'!I45),'SOCKEYE HARVEST DATA'!I45,"")</f>
        <v>55619</v>
      </c>
      <c r="J44" s="15">
        <f>IF(ISNUMBER('SOCKEYE HARVEST DATA'!J45),'SOCKEYE HARVEST DATA'!J45,"")</f>
        <v>9947</v>
      </c>
      <c r="K44" s="79">
        <f t="shared" si="0"/>
        <v>103335</v>
      </c>
      <c r="L44" s="82">
        <f>'SOCKEYE HARVEST DATA'!L45</f>
        <v>0.83</v>
      </c>
      <c r="M44" s="54">
        <f>IF(ISNUMBER('SOCKEYE HARVEST DATA'!M45),'SOCKEYE HARVEST DATA'!M45,"")</f>
        <v>1179</v>
      </c>
      <c r="N44" s="45">
        <f>IF(ISNUMBER('SOCKEYE HARVEST DATA'!N45),'SOCKEYE HARVEST DATA'!N45,"")</f>
        <v>7408</v>
      </c>
      <c r="O44" s="5">
        <f>IF(ISNUMBER('SOCKEYE HARVEST DATA'!O45),'SOCKEYE HARVEST DATA'!O45,"")</f>
        <v>625</v>
      </c>
      <c r="P44" s="5">
        <f>IF(ISNUMBER('SOCKEYE HARVEST DATA'!P45),'SOCKEYE HARVEST DATA'!P45,"")</f>
        <v>50997</v>
      </c>
      <c r="Q44" s="5">
        <f>IF(ISNUMBER('SOCKEYE HARVEST DATA'!Q45),'SOCKEYE HARVEST DATA'!Q45,"")</f>
        <v>1703</v>
      </c>
      <c r="R44" s="5">
        <f>IF(ISNUMBER('SOCKEYE HARVEST DATA'!R45),'SOCKEYE HARVEST DATA'!R45,"")</f>
        <v>75</v>
      </c>
      <c r="S44" s="5">
        <f>IF(ISNUMBER('SOCKEYE HARVEST DATA'!S45),'SOCKEYE HARVEST DATA'!S45,"")</f>
        <v>9724</v>
      </c>
      <c r="T44" s="5">
        <f>IF(ISNUMBER('SOCKEYE HARVEST DATA'!T45),'SOCKEYE HARVEST DATA'!T45,"")</f>
        <v>10766</v>
      </c>
      <c r="U44" s="5">
        <f>IF(ISNUMBER('SOCKEYE HARVEST DATA'!U45),'SOCKEYE HARVEST DATA'!U45,"")</f>
        <v>16</v>
      </c>
      <c r="V44" s="6" t="str">
        <f>IF(ISNUMBER('SOCKEYE HARVEST DATA'!V45),'SOCKEYE HARVEST DATA'!V45,"")</f>
        <v/>
      </c>
      <c r="W44" s="68">
        <f t="shared" si="5"/>
        <v>82493</v>
      </c>
      <c r="X44" s="74">
        <f t="shared" si="2"/>
        <v>87459</v>
      </c>
      <c r="Y44" s="71">
        <f t="shared" si="3"/>
        <v>169952</v>
      </c>
      <c r="Z44" s="30">
        <v>582362</v>
      </c>
      <c r="AA44" s="31">
        <f t="shared" si="1"/>
        <v>0.29183222806433112</v>
      </c>
      <c r="AB44" s="96">
        <f t="shared" si="4"/>
        <v>1681</v>
      </c>
    </row>
    <row r="45" spans="1:28" ht="15" thickBot="1" x14ac:dyDescent="0.35">
      <c r="A45" s="18">
        <v>2023</v>
      </c>
      <c r="B45" s="88">
        <f>IF(ISNUMBER('SOCKEYE HARVEST DATA'!B46),'SOCKEYE HARVEST DATA'!B46,"")</f>
        <v>1376</v>
      </c>
      <c r="C45" s="8">
        <f>IF(ISNUMBER('SOCKEYE HARVEST DATA'!C46),'SOCKEYE HARVEST DATA'!C46,"")</f>
        <v>4</v>
      </c>
      <c r="D45" s="8">
        <f>IF(ISNUMBER('SOCKEYE HARVEST DATA'!D46),'SOCKEYE HARVEST DATA'!D46,"")</f>
        <v>60</v>
      </c>
      <c r="E45" s="8">
        <f>IF(ISNUMBER('SOCKEYE HARVEST DATA'!E46),'SOCKEYE HARVEST DATA'!E46,"")</f>
        <v>55</v>
      </c>
      <c r="F45" s="8">
        <f>IF(ISNUMBER('SOCKEYE HARVEST DATA'!F46),'SOCKEYE HARVEST DATA'!F46,"")</f>
        <v>22001</v>
      </c>
      <c r="G45" s="8">
        <f>IF(ISNUMBER('SOCKEYE HARVEST DATA'!G46),'SOCKEYE HARVEST DATA'!G46,"")</f>
        <v>1067</v>
      </c>
      <c r="H45" s="8">
        <f>IF(ISNUMBER('SOCKEYE HARVEST DATA'!H46),'SOCKEYE HARVEST DATA'!H46,"")</f>
        <v>195</v>
      </c>
      <c r="I45" s="8">
        <f>IF(ISNUMBER('SOCKEYE HARVEST DATA'!I46),'SOCKEYE HARVEST DATA'!I46,"")</f>
        <v>33917</v>
      </c>
      <c r="J45" s="89">
        <f>IF(ISNUMBER('SOCKEYE HARVEST DATA'!J46),'SOCKEYE HARVEST DATA'!J46,"")</f>
        <v>7169</v>
      </c>
      <c r="K45" s="80">
        <f t="shared" si="0"/>
        <v>65844</v>
      </c>
      <c r="L45" s="83">
        <f>'SOCKEYE HARVEST DATA'!L46</f>
        <v>0.6</v>
      </c>
      <c r="M45" s="34">
        <f>IF(ISNUMBER('SOCKEYE HARVEST DATA'!M46),'SOCKEYE HARVEST DATA'!M46,"")</f>
        <v>942</v>
      </c>
      <c r="N45" s="46">
        <f>IF(ISNUMBER('SOCKEYE HARVEST DATA'!N46),'SOCKEYE HARVEST DATA'!N46,"")</f>
        <v>0</v>
      </c>
      <c r="O45" s="7">
        <f>IF(ISNUMBER('SOCKEYE HARVEST DATA'!O46),'SOCKEYE HARVEST DATA'!O46,"")</f>
        <v>0</v>
      </c>
      <c r="P45" s="7">
        <f>IF(ISNUMBER('SOCKEYE HARVEST DATA'!P46),'SOCKEYE HARVEST DATA'!P46,"")</f>
        <v>0</v>
      </c>
      <c r="Q45" s="116">
        <v>190</v>
      </c>
      <c r="R45" s="117"/>
      <c r="S45" s="118"/>
      <c r="T45" s="116">
        <f>278+5</f>
        <v>283</v>
      </c>
      <c r="U45" s="117"/>
      <c r="V45" s="119"/>
      <c r="W45" s="69">
        <f t="shared" si="5"/>
        <v>1415</v>
      </c>
      <c r="X45" s="75">
        <f t="shared" si="2"/>
        <v>42374</v>
      </c>
      <c r="Y45" s="72">
        <f t="shared" si="3"/>
        <v>43789</v>
      </c>
      <c r="Z45" s="30">
        <v>207084</v>
      </c>
      <c r="AA45" s="31">
        <f t="shared" si="1"/>
        <v>0.21145525487241892</v>
      </c>
      <c r="AB45" s="97">
        <f t="shared" si="4"/>
        <v>1440</v>
      </c>
    </row>
  </sheetData>
  <mergeCells count="3">
    <mergeCell ref="Q31:V31"/>
    <mergeCell ref="Q45:S45"/>
    <mergeCell ref="T45:V45"/>
  </mergeCells>
  <conditionalFormatting sqref="AA2:AA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Header>&amp;R&amp;"Calibri"&amp;12&amp;K000000 Unclassified - Non-Classifié&amp;1#_x000D_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INFO</vt:lpstr>
      <vt:lpstr>SOCKEYE HARVEST DATA</vt:lpstr>
      <vt:lpstr>SockeyeHarvestDataForR</vt:lpstr>
      <vt:lpstr>Time-series Plot</vt:lpstr>
      <vt:lpstr>Harvest Rate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Lothrop, Ryan L (DFW)</dc:creator>
  <cp:keywords/>
  <dc:description/>
  <cp:lastModifiedBy>Stiff, Howard</cp:lastModifiedBy>
  <cp:revision/>
  <dcterms:created xsi:type="dcterms:W3CDTF">2024-05-03T18:38:58Z</dcterms:created>
  <dcterms:modified xsi:type="dcterms:W3CDTF">2024-07-02T22:32:14Z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2024-05-03T18:39:02Z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569af3c5-c15d-46f5-8575-f90a02b2d65b</vt:lpwstr>
  </property>
  <property fmtid="{D5CDD505-2E9C-101B-9397-08002B2CF9AE}" pid="8" name="MSIP_Label_45011977-b912-4387-97a4-f4c94a801377_ContentBits">
    <vt:lpwstr>0</vt:lpwstr>
  </property>
  <property fmtid="{D5CDD505-2E9C-101B-9397-08002B2CF9AE}" pid="9" name="MSIP_Label_4e6cdb53-fd15-486d-84de-c510e3a62203_Enabled">
    <vt:lpwstr>true</vt:lpwstr>
  </property>
  <property fmtid="{D5CDD505-2E9C-101B-9397-08002B2CF9AE}" pid="10" name="MSIP_Label_4e6cdb53-fd15-486d-84de-c510e3a62203_SetDate">
    <vt:lpwstr>2024-07-02T22:24:37Z</vt:lpwstr>
  </property>
  <property fmtid="{D5CDD505-2E9C-101B-9397-08002B2CF9AE}" pid="11" name="MSIP_Label_4e6cdb53-fd15-486d-84de-c510e3a62203_Method">
    <vt:lpwstr>Privileged</vt:lpwstr>
  </property>
  <property fmtid="{D5CDD505-2E9C-101B-9397-08002B2CF9AE}" pid="12" name="MSIP_Label_4e6cdb53-fd15-486d-84de-c510e3a62203_Name">
    <vt:lpwstr>UNCLASSIFIED - NON-CLASSIFIÉ</vt:lpwstr>
  </property>
  <property fmtid="{D5CDD505-2E9C-101B-9397-08002B2CF9AE}" pid="13" name="MSIP_Label_4e6cdb53-fd15-486d-84de-c510e3a62203_SiteId">
    <vt:lpwstr>1594fdae-a1d9-4405-915d-011467234338</vt:lpwstr>
  </property>
  <property fmtid="{D5CDD505-2E9C-101B-9397-08002B2CF9AE}" pid="14" name="MSIP_Label_4e6cdb53-fd15-486d-84de-c510e3a62203_ActionId">
    <vt:lpwstr>d948ce7b-5a7f-4e3f-bcd4-df311eacf8e9</vt:lpwstr>
  </property>
  <property fmtid="{D5CDD505-2E9C-101B-9397-08002B2CF9AE}" pid="15" name="MSIP_Label_4e6cdb53-fd15-486d-84de-c510e3a62203_ContentBits">
    <vt:lpwstr>1</vt:lpwstr>
  </property>
</Properties>
</file>