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40009_{3E2C6647-D22B-4FD3-B9A6-5F21853F9F51}" xr6:coauthVersionLast="47" xr6:coauthVersionMax="47" xr10:uidLastSave="{00000000-0000-0000-0000-000000000000}"/>
  <bookViews>
    <workbookView xWindow="-120" yWindow="-16320" windowWidth="29040" windowHeight="16440" firstSheet="1" activeTab="1"/>
  </bookViews>
  <sheets>
    <sheet name="Columbia_Sockeye_Dam_Counts_Adj" sheetId="1" r:id="rId1"/>
    <sheet name="Columbia_Sockeye_Dam_Counts ori" sheetId="2" r:id="rId2"/>
  </sheets>
  <definedNames>
    <definedName name="_xlnm._FilterDatabase" localSheetId="0" hidden="1">Columbia_Sockeye_Dam_Counts_Adj!$A$1:$H$48</definedName>
  </definedNames>
  <calcPr calcId="0"/>
</workbook>
</file>

<file path=xl/calcChain.xml><?xml version="1.0" encoding="utf-8"?>
<calcChain xmlns="http://schemas.openxmlformats.org/spreadsheetml/2006/main">
  <c r="U32" i="2" l="1"/>
  <c r="V32" i="2"/>
  <c r="U33" i="2"/>
  <c r="V33" i="2"/>
  <c r="U34" i="2"/>
  <c r="V34" i="2"/>
  <c r="U35" i="2"/>
  <c r="V35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V31" i="2"/>
  <c r="U31" i="2"/>
  <c r="U49" i="2" l="1"/>
  <c r="V49" i="2"/>
  <c r="R38" i="2" l="1"/>
  <c r="R39" i="2"/>
  <c r="R40" i="2"/>
  <c r="R41" i="2"/>
  <c r="R42" i="2"/>
  <c r="R43" i="2"/>
  <c r="R44" i="2"/>
  <c r="R45" i="2"/>
  <c r="R46" i="2"/>
  <c r="R47" i="2"/>
  <c r="R48" i="2"/>
  <c r="R37" i="2"/>
  <c r="R32" i="2"/>
  <c r="R33" i="2"/>
  <c r="R34" i="2"/>
  <c r="R35" i="2"/>
  <c r="R31" i="2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Q2" i="2"/>
  <c r="P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comments1.xml><?xml version="1.0" encoding="utf-8"?>
<comments xmlns="http://schemas.openxmlformats.org/spreadsheetml/2006/main">
  <authors>
    <author xml:space="preserve">[hs] 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[hs] :</t>
        </r>
        <r>
          <rPr>
            <sz val="9"/>
            <color indexed="81"/>
            <rFont val="Tahoma"/>
            <family val="2"/>
          </rPr>
          <t xml:space="preserve">
mean pct error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[hs] :</t>
        </r>
        <r>
          <rPr>
            <sz val="9"/>
            <color indexed="81"/>
            <rFont val="Tahoma"/>
            <family val="2"/>
          </rPr>
          <t xml:space="preserve">
mean pct error
</t>
        </r>
      </text>
    </comment>
  </commentList>
</comments>
</file>

<file path=xl/sharedStrings.xml><?xml version="1.0" encoding="utf-8"?>
<sst xmlns="http://schemas.openxmlformats.org/spreadsheetml/2006/main" count="33" uniqueCount="24">
  <si>
    <t>Return_Year</t>
  </si>
  <si>
    <t>Bonn_Sockeye_24hr</t>
  </si>
  <si>
    <t>Bonn_Sockeye_adj</t>
  </si>
  <si>
    <t>RockI_gt_Bonn_diff</t>
  </si>
  <si>
    <t>RockI_Sockeye_24hr</t>
  </si>
  <si>
    <t>RockI_Sockeye_adj</t>
  </si>
  <si>
    <t>RRH_gt_RockI_diff</t>
  </si>
  <si>
    <t>RRH_Sockeye_24hr</t>
  </si>
  <si>
    <t>RRH_Sockeye_adj</t>
  </si>
  <si>
    <t>Well_gt_RRH_diff</t>
  </si>
  <si>
    <t>Wells_Sockeye_24hr</t>
  </si>
  <si>
    <t>Wells_Sockeye_adj</t>
  </si>
  <si>
    <t>Tum_Sockeye_24hr</t>
  </si>
  <si>
    <t>Tum_Sockeye_adj</t>
  </si>
  <si>
    <t>RRH - Wells</t>
  </si>
  <si>
    <t>RRH:RIS</t>
  </si>
  <si>
    <t>WELLS:RIS</t>
  </si>
  <si>
    <t>PIT Ratio</t>
  </si>
  <si>
    <t>GSI</t>
  </si>
  <si>
    <t>CRITFC (PIT/GSI)</t>
  </si>
  <si>
    <t>MPE</t>
  </si>
  <si>
    <t xml:space="preserve">&lt;-- Mean % Error between PIT stock composition and either stock comp based on dam counts suggests WELLS:RIS is the better indicator </t>
  </si>
  <si>
    <t>%ERROR (PIT-RRH:RIS)/PIT</t>
  </si>
  <si>
    <t>%ERROR (PIT-WELL:RIS)/PIT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</si>
</sst>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4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0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Wells_Sockeye_24hr as a function of</a:t>
            </a:r>
            <a:r>
              <a:rPr lang="en-US" baseline="0"/>
              <a:t> RRH_Sockeye_24hr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Columbia_Sockeye_Dam_Counts_Adj!$C$1</c:f>
              <c:strCache>
                <c:ptCount val="1"/>
                <c:pt idx="0">
                  <c:v>Wells_Sockeye_24hr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0EEDF5-519B-4DD6-B565-12ADBA8F2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B2-4982-AD26-4FBA23ABB0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A135BB-AF9F-47A3-A8DE-2EB73A904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B2-4982-AD26-4FBA23ABB0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159687-23D2-4927-BA80-711A107A7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B2-4982-AD26-4FBA23ABB0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37E409-6610-413F-941F-397B0C558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B2-4982-AD26-4FBA23ABB0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AB47CE-0F74-46F4-BD11-6419E6478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B2-4982-AD26-4FBA23ABB0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D582B8-6DAF-429A-93F8-9342AC641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B2-4982-AD26-4FBA23ABB0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18828F-2DAB-4846-B6FF-B6E0A2926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B2-4982-AD26-4FBA23ABB04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EBF298-F106-409F-9C38-3AC47DB51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B2-4982-AD26-4FBA23ABB04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D61298-01F2-4FC7-AE21-409D6DA5A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B2-4982-AD26-4FBA23ABB04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11B98C5-8DB3-43D2-B02D-3ECB4551D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CB2-4982-AD26-4FBA23ABB04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EA67DD-A404-45F7-84DF-7F50FDAEB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CB2-4982-AD26-4FBA23ABB04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E02834-B53D-4B02-ABE5-4D55D4C66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CB2-4982-AD26-4FBA23ABB04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399B9FE-8751-42A5-A16B-20572A610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CB2-4982-AD26-4FBA23ABB04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4D9127-0CFE-4645-97A5-97BB14716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CB2-4982-AD26-4FBA23ABB0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D0760E3-2A5C-43F7-B8D4-8F12B681F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CB2-4982-AD26-4FBA23ABB04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8230DD-4C26-4281-917F-A602099E3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CB2-4982-AD26-4FBA23ABB04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60A4D9E-1237-4486-897A-4638B7DDF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CB2-4982-AD26-4FBA23ABB04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67E62C-1968-4158-BAE0-012ECC6C3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CB2-4982-AD26-4FBA23ABB04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40B93A-FBD0-4DD2-8474-A8DC1CDD6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CB2-4982-AD26-4FBA23ABB04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DE406F4-B79E-4209-A682-566C6C484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CB2-4982-AD26-4FBA23ABB04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F84251-921B-46D1-914D-25F3EFCDF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CB2-4982-AD26-4FBA23ABB04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BD0036A-885E-4403-8FB9-A4C33BC65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CB2-4982-AD26-4FBA23ABB04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6C4BD6-E796-4105-BD0F-FE26850F8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CB2-4982-AD26-4FBA23ABB04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59737D-7811-4B78-9F7F-E0B104CEB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CB2-4982-AD26-4FBA23ABB04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CD012CF-7FEE-4312-8075-44A0CEF46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B2-4982-AD26-4FBA23ABB04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4E0FF20-E340-42F0-9F13-7583589D7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CB2-4982-AD26-4FBA23ABB04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C29A80-699F-4DEA-9A46-869BA072C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B2-4982-AD26-4FBA23ABB04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4AAB41F-56CC-43C3-AD07-8F2F8CE61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B2-4982-AD26-4FBA23ABB04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6B0D4F1-7649-497D-AC43-3135F4761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B2-4982-AD26-4FBA23ABB04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DBDD4BB-5835-44D1-AA73-54E905C11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B2-4982-AD26-4FBA23ABB04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189CCB6-2421-4FAD-8519-523E17EC5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B2-4982-AD26-4FBA23ABB04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1AACEEC-77C2-4105-B080-AC0F02D20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B2-4982-AD26-4FBA23ABB04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614556E-D8EC-424B-9FC7-EEED6651D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B2-4982-AD26-4FBA23ABB04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BBEB986-10DA-4F33-84BB-FB10AA94B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B2-4982-AD26-4FBA23ABB04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53F5EE-DD80-4B1D-92E8-B802FC570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B2-4982-AD26-4FBA23ABB04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9A6DA99-5C1C-4343-818E-50D2D8969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B2-4982-AD26-4FBA23ABB04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6C61B4E-C1A1-44BA-865A-ED21A8284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B2-4982-AD26-4FBA23ABB04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96904DA-85A6-4C4A-82C6-955EAB017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B2-4982-AD26-4FBA23ABB04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6EFEC98-D24E-4D15-BBB6-C6C41A32E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B2-4982-AD26-4FBA23ABB04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5024800-7305-4652-9B78-136D5F8D7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CB2-4982-AD26-4FBA23ABB04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C8F19E8-C5F4-435A-9551-BEBE69C6A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CB2-4982-AD26-4FBA23ABB04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776641D-42A0-4080-A944-C607CB612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CB2-4982-AD26-4FBA23ABB04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8CB408A-064D-4C70-ABA0-199DD236D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CB2-4982-AD26-4FBA23ABB04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C64CED-D6CB-4FB6-8D2F-3A062F813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CB2-4982-AD26-4FBA23ABB04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08119B-773D-4550-9197-F555E074B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CB2-4982-AD26-4FBA23ABB04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EE88AEB-1378-4DAD-B083-C080D063A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CB2-4982-AD26-4FBA23ABB04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71D7DB9-A2FB-4359-96E4-732C1920E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CB2-4982-AD26-4FBA23ABB0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60893263117809"/>
                  <c:y val="8.7630819482079819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Columbia_Sockeye_Dam_Counts_Adj!$B$2:$B$48</c:f>
              <c:numCache>
                <c:formatCode>General</c:formatCode>
                <c:ptCount val="47"/>
                <c:pt idx="0">
                  <c:v>28726</c:v>
                </c:pt>
                <c:pt idx="1">
                  <c:v>9351</c:v>
                </c:pt>
                <c:pt idx="2">
                  <c:v>32418</c:v>
                </c:pt>
                <c:pt idx="3">
                  <c:v>33495</c:v>
                </c:pt>
                <c:pt idx="4">
                  <c:v>34327</c:v>
                </c:pt>
                <c:pt idx="5">
                  <c:v>19464</c:v>
                </c:pt>
                <c:pt idx="6">
                  <c:v>29208</c:v>
                </c:pt>
                <c:pt idx="7">
                  <c:v>82085</c:v>
                </c:pt>
                <c:pt idx="8">
                  <c:v>60566</c:v>
                </c:pt>
                <c:pt idx="9">
                  <c:v>36857</c:v>
                </c:pt>
                <c:pt idx="10">
                  <c:v>46049</c:v>
                </c:pt>
                <c:pt idx="11">
                  <c:v>38180</c:v>
                </c:pt>
                <c:pt idx="12">
                  <c:v>18116</c:v>
                </c:pt>
                <c:pt idx="13">
                  <c:v>10412</c:v>
                </c:pt>
                <c:pt idx="14">
                  <c:v>30733</c:v>
                </c:pt>
                <c:pt idx="15">
                  <c:v>46820</c:v>
                </c:pt>
                <c:pt idx="16">
                  <c:v>31717</c:v>
                </c:pt>
                <c:pt idx="17">
                  <c:v>1662</c:v>
                </c:pt>
                <c:pt idx="18">
                  <c:v>4988</c:v>
                </c:pt>
                <c:pt idx="19">
                  <c:v>21741</c:v>
                </c:pt>
                <c:pt idx="20">
                  <c:v>30661</c:v>
                </c:pt>
                <c:pt idx="21">
                  <c:v>5988</c:v>
                </c:pt>
                <c:pt idx="22">
                  <c:v>14111</c:v>
                </c:pt>
                <c:pt idx="23">
                  <c:v>57428</c:v>
                </c:pt>
                <c:pt idx="24">
                  <c:v>66220</c:v>
                </c:pt>
                <c:pt idx="25">
                  <c:v>12373</c:v>
                </c:pt>
                <c:pt idx="26">
                  <c:v>30355</c:v>
                </c:pt>
                <c:pt idx="27">
                  <c:v>81338</c:v>
                </c:pt>
                <c:pt idx="28">
                  <c:v>55570</c:v>
                </c:pt>
                <c:pt idx="29">
                  <c:v>25377</c:v>
                </c:pt>
                <c:pt idx="30">
                  <c:v>20683</c:v>
                </c:pt>
                <c:pt idx="31">
                  <c:v>161343</c:v>
                </c:pt>
                <c:pt idx="32">
                  <c:v>133106</c:v>
                </c:pt>
                <c:pt idx="33">
                  <c:v>295638</c:v>
                </c:pt>
                <c:pt idx="34">
                  <c:v>132096</c:v>
                </c:pt>
                <c:pt idx="35">
                  <c:v>363314</c:v>
                </c:pt>
                <c:pt idx="36">
                  <c:v>131655</c:v>
                </c:pt>
                <c:pt idx="37">
                  <c:v>492892</c:v>
                </c:pt>
                <c:pt idx="38">
                  <c:v>216389</c:v>
                </c:pt>
                <c:pt idx="39">
                  <c:v>235925</c:v>
                </c:pt>
                <c:pt idx="40">
                  <c:v>46701</c:v>
                </c:pt>
                <c:pt idx="41">
                  <c:v>162684</c:v>
                </c:pt>
                <c:pt idx="42">
                  <c:v>50464</c:v>
                </c:pt>
                <c:pt idx="43">
                  <c:v>249521</c:v>
                </c:pt>
                <c:pt idx="44">
                  <c:v>82643</c:v>
                </c:pt>
                <c:pt idx="45">
                  <c:v>562721</c:v>
                </c:pt>
                <c:pt idx="46">
                  <c:v>149525</c:v>
                </c:pt>
              </c:numCache>
            </c:numRef>
          </c:xVal>
          <c:yVal>
            <c:numRef>
              <c:f>Columbia_Sockeye_Dam_Counts_Adj!$C$2:$C$48</c:f>
              <c:numCache>
                <c:formatCode>General</c:formatCode>
                <c:ptCount val="47"/>
                <c:pt idx="0">
                  <c:v>21973</c:v>
                </c:pt>
                <c:pt idx="1">
                  <c:v>7644</c:v>
                </c:pt>
                <c:pt idx="2">
                  <c:v>26655</c:v>
                </c:pt>
                <c:pt idx="3">
                  <c:v>26573</c:v>
                </c:pt>
                <c:pt idx="4">
                  <c:v>28234</c:v>
                </c:pt>
                <c:pt idx="5">
                  <c:v>19005</c:v>
                </c:pt>
                <c:pt idx="6">
                  <c:v>27925</c:v>
                </c:pt>
                <c:pt idx="7">
                  <c:v>81054</c:v>
                </c:pt>
                <c:pt idx="8">
                  <c:v>59984</c:v>
                </c:pt>
                <c:pt idx="9">
                  <c:v>39380</c:v>
                </c:pt>
                <c:pt idx="10">
                  <c:v>45416</c:v>
                </c:pt>
                <c:pt idx="11">
                  <c:v>38463</c:v>
                </c:pt>
                <c:pt idx="12">
                  <c:v>18085</c:v>
                </c:pt>
                <c:pt idx="13">
                  <c:v>8613</c:v>
                </c:pt>
                <c:pt idx="14">
                  <c:v>31119</c:v>
                </c:pt>
                <c:pt idx="15">
                  <c:v>47489</c:v>
                </c:pt>
                <c:pt idx="16">
                  <c:v>31525</c:v>
                </c:pt>
                <c:pt idx="17">
                  <c:v>1886</c:v>
                </c:pt>
                <c:pt idx="18">
                  <c:v>5538</c:v>
                </c:pt>
                <c:pt idx="19">
                  <c:v>20038</c:v>
                </c:pt>
                <c:pt idx="20">
                  <c:v>27871</c:v>
                </c:pt>
                <c:pt idx="21">
                  <c:v>4666</c:v>
                </c:pt>
                <c:pt idx="22">
                  <c:v>12388</c:v>
                </c:pt>
                <c:pt idx="23">
                  <c:v>59944</c:v>
                </c:pt>
                <c:pt idx="24">
                  <c:v>74486</c:v>
                </c:pt>
                <c:pt idx="25">
                  <c:v>10659</c:v>
                </c:pt>
                <c:pt idx="26">
                  <c:v>29374</c:v>
                </c:pt>
                <c:pt idx="27">
                  <c:v>78053</c:v>
                </c:pt>
                <c:pt idx="28">
                  <c:v>55559</c:v>
                </c:pt>
                <c:pt idx="29">
                  <c:v>22075</c:v>
                </c:pt>
                <c:pt idx="30">
                  <c:v>22273</c:v>
                </c:pt>
                <c:pt idx="31">
                  <c:v>165334</c:v>
                </c:pt>
                <c:pt idx="32">
                  <c:v>134937</c:v>
                </c:pt>
                <c:pt idx="33">
                  <c:v>291764</c:v>
                </c:pt>
                <c:pt idx="34">
                  <c:v>111508</c:v>
                </c:pt>
                <c:pt idx="35">
                  <c:v>326107</c:v>
                </c:pt>
                <c:pt idx="36">
                  <c:v>129993</c:v>
                </c:pt>
                <c:pt idx="37">
                  <c:v>490804</c:v>
                </c:pt>
                <c:pt idx="38">
                  <c:v>187055</c:v>
                </c:pt>
                <c:pt idx="39">
                  <c:v>216036</c:v>
                </c:pt>
                <c:pt idx="40">
                  <c:v>42299</c:v>
                </c:pt>
                <c:pt idx="41">
                  <c:v>153637</c:v>
                </c:pt>
                <c:pt idx="42">
                  <c:v>49862</c:v>
                </c:pt>
                <c:pt idx="43">
                  <c:v>226107</c:v>
                </c:pt>
                <c:pt idx="44">
                  <c:v>76255</c:v>
                </c:pt>
                <c:pt idx="45">
                  <c:v>478418</c:v>
                </c:pt>
                <c:pt idx="46">
                  <c:v>136956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Columbia_Sockeye_Dam_Counts_Adj!$A$2:$A$48</c15:f>
                <c15:dlblRangeCache>
                  <c:ptCount val="47"/>
                  <c:pt idx="0">
                    <c:v>1977</c:v>
                  </c:pt>
                  <c:pt idx="1">
                    <c:v>1978</c:v>
                  </c:pt>
                  <c:pt idx="2">
                    <c:v>1979</c:v>
                  </c:pt>
                  <c:pt idx="3">
                    <c:v>1980</c:v>
                  </c:pt>
                  <c:pt idx="4">
                    <c:v>1981</c:v>
                  </c:pt>
                  <c:pt idx="5">
                    <c:v>1982</c:v>
                  </c:pt>
                  <c:pt idx="6">
                    <c:v>1983</c:v>
                  </c:pt>
                  <c:pt idx="7">
                    <c:v>1984</c:v>
                  </c:pt>
                  <c:pt idx="8">
                    <c:v>1985</c:v>
                  </c:pt>
                  <c:pt idx="9">
                    <c:v>1986</c:v>
                  </c:pt>
                  <c:pt idx="10">
                    <c:v>1987</c:v>
                  </c:pt>
                  <c:pt idx="11">
                    <c:v>1988</c:v>
                  </c:pt>
                  <c:pt idx="12">
                    <c:v>1989</c:v>
                  </c:pt>
                  <c:pt idx="13">
                    <c:v>1990</c:v>
                  </c:pt>
                  <c:pt idx="14">
                    <c:v>1991</c:v>
                  </c:pt>
                  <c:pt idx="15">
                    <c:v>1992</c:v>
                  </c:pt>
                  <c:pt idx="16">
                    <c:v>1993</c:v>
                  </c:pt>
                  <c:pt idx="17">
                    <c:v>1994</c:v>
                  </c:pt>
                  <c:pt idx="18">
                    <c:v>1995</c:v>
                  </c:pt>
                  <c:pt idx="19">
                    <c:v>1996</c:v>
                  </c:pt>
                  <c:pt idx="20">
                    <c:v>1997</c:v>
                  </c:pt>
                  <c:pt idx="21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4">
                    <c:v>2001</c:v>
                  </c:pt>
                  <c:pt idx="25">
                    <c:v>2002</c:v>
                  </c:pt>
                  <c:pt idx="26">
                    <c:v>2003</c:v>
                  </c:pt>
                  <c:pt idx="27">
                    <c:v>2004</c:v>
                  </c:pt>
                  <c:pt idx="28">
                    <c:v>2005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2008</c:v>
                  </c:pt>
                  <c:pt idx="32">
                    <c:v>2009</c:v>
                  </c:pt>
                  <c:pt idx="33">
                    <c:v>2010</c:v>
                  </c:pt>
                  <c:pt idx="34">
                    <c:v>2011</c:v>
                  </c:pt>
                  <c:pt idx="35">
                    <c:v>2012</c:v>
                  </c:pt>
                  <c:pt idx="36">
                    <c:v>2013</c:v>
                  </c:pt>
                  <c:pt idx="37">
                    <c:v>2014</c:v>
                  </c:pt>
                  <c:pt idx="38">
                    <c:v>2015</c:v>
                  </c:pt>
                  <c:pt idx="39">
                    <c:v>2016</c:v>
                  </c:pt>
                  <c:pt idx="40">
                    <c:v>2017</c:v>
                  </c:pt>
                  <c:pt idx="41">
                    <c:v>2018</c:v>
                  </c:pt>
                  <c:pt idx="42">
                    <c:v>2019</c:v>
                  </c:pt>
                  <c:pt idx="43">
                    <c:v>2020</c:v>
                  </c:pt>
                  <c:pt idx="44">
                    <c:v>2021</c:v>
                  </c:pt>
                  <c:pt idx="45">
                    <c:v>2022</c:v>
                  </c:pt>
                  <c:pt idx="46">
                    <c:v>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B2-4982-AD26-4FBA23AB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59567"/>
        <c:axId val="1222897119"/>
      </c:scatterChart>
      <c:valAx>
        <c:axId val="1221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7119"/>
        <c:crosses val="autoZero"/>
        <c:crossBetween val="midCat"/>
      </c:valAx>
      <c:valAx>
        <c:axId val="12228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(RRH</a:t>
            </a:r>
            <a:r>
              <a:rPr lang="en-US" baseline="0"/>
              <a:t> - Wells) </a:t>
            </a:r>
            <a:r>
              <a:rPr lang="en-US"/>
              <a:t>as a function of</a:t>
            </a:r>
            <a:r>
              <a:rPr lang="en-US" baseline="0"/>
              <a:t> RRH_Sockeye_24hr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Columbia_Sockeye_Dam_Counts_Adj!$D$1</c:f>
              <c:strCache>
                <c:ptCount val="1"/>
                <c:pt idx="0">
                  <c:v>RRH - Wells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48B-4E40-9463-F10DF0C4D85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64AAC33-6067-455C-8B4A-A759E52DA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48B-4E40-9463-F10DF0C4D8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A49774-1D0F-4F38-AFA9-B310EB801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48B-4E40-9463-F10DF0C4D8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7CE0E9-1203-4AA5-A56F-73B969CBE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48B-4E40-9463-F10DF0C4D8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C47768-1B1F-486B-B301-90BC4731E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8B-4E40-9463-F10DF0C4D8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ED5647-4B1A-4768-915C-F9C576CA3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8B-4E40-9463-F10DF0C4D8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C5898D-DD51-414C-82FE-339F1AF3B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48B-4E40-9463-F10DF0C4D8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1FA781-A73C-4ADA-B0B7-2AB903CD9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48B-4E40-9463-F10DF0C4D8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58D159-47CC-432B-8DC3-79C88DF52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48B-4E40-9463-F10DF0C4D8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8C930B-5ED0-4080-9A43-19D2750E3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48B-4E40-9463-F10DF0C4D8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47FBA2-FAE7-4797-AEB2-1AB30181A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48B-4E40-9463-F10DF0C4D8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83FB85-A3E0-45D4-B301-DB992EA8F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48B-4E40-9463-F10DF0C4D8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2F42B3-0855-47FF-B976-8928F1899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48B-4E40-9463-F10DF0C4D85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970818-2C74-4780-A57D-868622A45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48B-4E40-9463-F10DF0C4D85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AF85655-58C3-4070-9141-473735991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48B-4E40-9463-F10DF0C4D85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8E0FD4-A9B9-405B-8091-3EE792DE0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48B-4E40-9463-F10DF0C4D85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B95A65-A934-4128-B99D-4FF93185C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48B-4E40-9463-F10DF0C4D85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3E72D4-14B0-47BC-872E-62E0643B1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48B-4E40-9463-F10DF0C4D85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3440630-E111-4BDA-9A35-FC63D1AB1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48B-4E40-9463-F10DF0C4D85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06BFE8-6D9A-4867-92F6-16B26BC26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48B-4E40-9463-F10DF0C4D85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B73E18A-2CD5-49C7-A7C8-B7719C7BF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48B-4E40-9463-F10DF0C4D85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E0C53E2-0C9B-4D4A-AB68-11790724F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48B-4E40-9463-F10DF0C4D85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F6F833B-B7F6-42FD-9341-408A4DA1E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48B-4E40-9463-F10DF0C4D85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94161B9-22C2-40F6-8CE8-6517B043A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48B-4E40-9463-F10DF0C4D85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5E222FC-A5E5-4C7B-9BD5-5893D4C28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48B-4E40-9463-F10DF0C4D854}"/>
                </c:ext>
              </c:extLst>
            </c:dLbl>
            <c:dLbl>
              <c:idx val="2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96AACA-B435-4E89-A373-E1E412115C12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48B-4E40-9463-F10DF0C4D85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01C4FF-2D1A-4BA9-B94E-4F4EC810E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48B-4E40-9463-F10DF0C4D85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796A2DD-DA7A-41E5-BE0D-DCBADC2F2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48B-4E40-9463-F10DF0C4D85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C21180C-0B9E-4254-84AE-05283EBE1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48B-4E40-9463-F10DF0C4D85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DE0507D-821B-48CE-B4BB-F5C738762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48B-4E40-9463-F10DF0C4D85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A744EE8-B9EE-4948-A92C-CD1342559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48B-4E40-9463-F10DF0C4D85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26C34AF-A72C-43EE-BD84-25C912784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48B-4E40-9463-F10DF0C4D85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75208CA-E41C-4834-88AC-FB9C0E077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48B-4E40-9463-F10DF0C4D85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44B7CB-917E-4E6B-86D6-688348F8E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48B-4E40-9463-F10DF0C4D85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1B481DE-24D2-4067-AC3C-3472CA6B2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48B-4E40-9463-F10DF0C4D85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09190CC-9DEA-448E-9CF6-53EB61058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48B-4E40-9463-F10DF0C4D85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E6B4E33-5654-4F37-8E38-FD3DF255D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48B-4E40-9463-F10DF0C4D85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BFA2389-FFDB-4A4B-AA39-23E6A00ED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48B-4E40-9463-F10DF0C4D85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D794EE1-D5C5-4FED-9A23-20142FA80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48B-4E40-9463-F10DF0C4D85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F2CBE10-1674-4D24-8AB9-14C352B4A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48B-4E40-9463-F10DF0C4D85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C14C95C-37A1-41B4-A49B-12FB72069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48B-4E40-9463-F10DF0C4D85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0BFD098-7287-4034-9DB7-AF438A3F3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48B-4E40-9463-F10DF0C4D85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4CDFC4F-9C70-441D-9388-650AEDDB9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48B-4E40-9463-F10DF0C4D85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FD27D7C-0F08-42EF-AF7E-E0D793E00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48B-4E40-9463-F10DF0C4D85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8AFE547-CCE8-4E6D-AC95-1350B7EC8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48B-4E40-9463-F10DF0C4D85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F48B948-9C8E-4885-A99A-F35E07D2A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48B-4E40-9463-F10DF0C4D85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28B1427-9D09-46BE-AD17-96186ACD8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48B-4E40-9463-F10DF0C4D85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944F70C-5C3D-401C-B45F-0B0C4FF52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48B-4E40-9463-F10DF0C4D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78433956970457"/>
                  <c:y val="-3.982736572113732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Columbia_Sockeye_Dam_Counts_Adj!$B$2:$B$48</c:f>
              <c:numCache>
                <c:formatCode>General</c:formatCode>
                <c:ptCount val="47"/>
                <c:pt idx="0">
                  <c:v>28726</c:v>
                </c:pt>
                <c:pt idx="1">
                  <c:v>9351</c:v>
                </c:pt>
                <c:pt idx="2">
                  <c:v>32418</c:v>
                </c:pt>
                <c:pt idx="3">
                  <c:v>33495</c:v>
                </c:pt>
                <c:pt idx="4">
                  <c:v>34327</c:v>
                </c:pt>
                <c:pt idx="5">
                  <c:v>19464</c:v>
                </c:pt>
                <c:pt idx="6">
                  <c:v>29208</c:v>
                </c:pt>
                <c:pt idx="7">
                  <c:v>82085</c:v>
                </c:pt>
                <c:pt idx="8">
                  <c:v>60566</c:v>
                </c:pt>
                <c:pt idx="9">
                  <c:v>36857</c:v>
                </c:pt>
                <c:pt idx="10">
                  <c:v>46049</c:v>
                </c:pt>
                <c:pt idx="11">
                  <c:v>38180</c:v>
                </c:pt>
                <c:pt idx="12">
                  <c:v>18116</c:v>
                </c:pt>
                <c:pt idx="13">
                  <c:v>10412</c:v>
                </c:pt>
                <c:pt idx="14">
                  <c:v>30733</c:v>
                </c:pt>
                <c:pt idx="15">
                  <c:v>46820</c:v>
                </c:pt>
                <c:pt idx="16">
                  <c:v>31717</c:v>
                </c:pt>
                <c:pt idx="17">
                  <c:v>1662</c:v>
                </c:pt>
                <c:pt idx="18">
                  <c:v>4988</c:v>
                </c:pt>
                <c:pt idx="19">
                  <c:v>21741</c:v>
                </c:pt>
                <c:pt idx="20">
                  <c:v>30661</c:v>
                </c:pt>
                <c:pt idx="21">
                  <c:v>5988</c:v>
                </c:pt>
                <c:pt idx="22">
                  <c:v>14111</c:v>
                </c:pt>
                <c:pt idx="23">
                  <c:v>57428</c:v>
                </c:pt>
                <c:pt idx="24">
                  <c:v>66220</c:v>
                </c:pt>
                <c:pt idx="25">
                  <c:v>12373</c:v>
                </c:pt>
                <c:pt idx="26">
                  <c:v>30355</c:v>
                </c:pt>
                <c:pt idx="27">
                  <c:v>81338</c:v>
                </c:pt>
                <c:pt idx="28">
                  <c:v>55570</c:v>
                </c:pt>
                <c:pt idx="29">
                  <c:v>25377</c:v>
                </c:pt>
                <c:pt idx="30">
                  <c:v>20683</c:v>
                </c:pt>
                <c:pt idx="31">
                  <c:v>161343</c:v>
                </c:pt>
                <c:pt idx="32">
                  <c:v>133106</c:v>
                </c:pt>
                <c:pt idx="33">
                  <c:v>295638</c:v>
                </c:pt>
                <c:pt idx="34">
                  <c:v>132096</c:v>
                </c:pt>
                <c:pt idx="35">
                  <c:v>363314</c:v>
                </c:pt>
                <c:pt idx="36">
                  <c:v>131655</c:v>
                </c:pt>
                <c:pt idx="37">
                  <c:v>492892</c:v>
                </c:pt>
                <c:pt idx="38">
                  <c:v>216389</c:v>
                </c:pt>
                <c:pt idx="39">
                  <c:v>235925</c:v>
                </c:pt>
                <c:pt idx="40">
                  <c:v>46701</c:v>
                </c:pt>
                <c:pt idx="41">
                  <c:v>162684</c:v>
                </c:pt>
                <c:pt idx="42">
                  <c:v>50464</c:v>
                </c:pt>
                <c:pt idx="43">
                  <c:v>249521</c:v>
                </c:pt>
                <c:pt idx="44">
                  <c:v>82643</c:v>
                </c:pt>
                <c:pt idx="45">
                  <c:v>562721</c:v>
                </c:pt>
                <c:pt idx="46">
                  <c:v>149525</c:v>
                </c:pt>
              </c:numCache>
            </c:numRef>
          </c:xVal>
          <c:yVal>
            <c:numRef>
              <c:f>Columbia_Sockeye_Dam_Counts_Adj!$D$2:$D$48</c:f>
              <c:numCache>
                <c:formatCode>General</c:formatCode>
                <c:ptCount val="47"/>
                <c:pt idx="0">
                  <c:v>6753</c:v>
                </c:pt>
                <c:pt idx="1">
                  <c:v>1707</c:v>
                </c:pt>
                <c:pt idx="2">
                  <c:v>5763</c:v>
                </c:pt>
                <c:pt idx="3">
                  <c:v>6922</c:v>
                </c:pt>
                <c:pt idx="4">
                  <c:v>6093</c:v>
                </c:pt>
                <c:pt idx="5">
                  <c:v>459</c:v>
                </c:pt>
                <c:pt idx="6">
                  <c:v>1283</c:v>
                </c:pt>
                <c:pt idx="7">
                  <c:v>1031</c:v>
                </c:pt>
                <c:pt idx="8">
                  <c:v>582</c:v>
                </c:pt>
                <c:pt idx="9">
                  <c:v>-2523</c:v>
                </c:pt>
                <c:pt idx="10">
                  <c:v>633</c:v>
                </c:pt>
                <c:pt idx="11">
                  <c:v>-283</c:v>
                </c:pt>
                <c:pt idx="12">
                  <c:v>31</c:v>
                </c:pt>
                <c:pt idx="13">
                  <c:v>1799</c:v>
                </c:pt>
                <c:pt idx="14">
                  <c:v>-386</c:v>
                </c:pt>
                <c:pt idx="15">
                  <c:v>-669</c:v>
                </c:pt>
                <c:pt idx="16">
                  <c:v>192</c:v>
                </c:pt>
                <c:pt idx="17">
                  <c:v>-224</c:v>
                </c:pt>
                <c:pt idx="18">
                  <c:v>-550</c:v>
                </c:pt>
                <c:pt idx="19">
                  <c:v>1703</c:v>
                </c:pt>
                <c:pt idx="20">
                  <c:v>2790</c:v>
                </c:pt>
                <c:pt idx="21">
                  <c:v>1322</c:v>
                </c:pt>
                <c:pt idx="22">
                  <c:v>1723</c:v>
                </c:pt>
                <c:pt idx="23">
                  <c:v>-2516</c:v>
                </c:pt>
                <c:pt idx="24">
                  <c:v>-8266</c:v>
                </c:pt>
                <c:pt idx="25">
                  <c:v>1714</c:v>
                </c:pt>
                <c:pt idx="26">
                  <c:v>981</c:v>
                </c:pt>
                <c:pt idx="27">
                  <c:v>3285</c:v>
                </c:pt>
                <c:pt idx="28">
                  <c:v>11</c:v>
                </c:pt>
                <c:pt idx="29">
                  <c:v>3302</c:v>
                </c:pt>
                <c:pt idx="30">
                  <c:v>-1590</c:v>
                </c:pt>
                <c:pt idx="31">
                  <c:v>-3991</c:v>
                </c:pt>
                <c:pt idx="32">
                  <c:v>-1831</c:v>
                </c:pt>
                <c:pt idx="33">
                  <c:v>3874</c:v>
                </c:pt>
                <c:pt idx="34">
                  <c:v>20588</c:v>
                </c:pt>
                <c:pt idx="35">
                  <c:v>37207</c:v>
                </c:pt>
                <c:pt idx="36">
                  <c:v>1662</c:v>
                </c:pt>
                <c:pt idx="37">
                  <c:v>2088</c:v>
                </c:pt>
                <c:pt idx="38">
                  <c:v>29334</c:v>
                </c:pt>
                <c:pt idx="39">
                  <c:v>19889</c:v>
                </c:pt>
                <c:pt idx="40">
                  <c:v>4402</c:v>
                </c:pt>
                <c:pt idx="41">
                  <c:v>9047</c:v>
                </c:pt>
                <c:pt idx="42">
                  <c:v>602</c:v>
                </c:pt>
                <c:pt idx="43">
                  <c:v>23414</c:v>
                </c:pt>
                <c:pt idx="44">
                  <c:v>6388</c:v>
                </c:pt>
                <c:pt idx="45">
                  <c:v>84303</c:v>
                </c:pt>
                <c:pt idx="46">
                  <c:v>12569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Columbia_Sockeye_Dam_Counts_Adj!$A$2:$A$48</c15:f>
                <c15:dlblRangeCache>
                  <c:ptCount val="47"/>
                  <c:pt idx="0">
                    <c:v>1977</c:v>
                  </c:pt>
                  <c:pt idx="1">
                    <c:v>1978</c:v>
                  </c:pt>
                  <c:pt idx="2">
                    <c:v>1979</c:v>
                  </c:pt>
                  <c:pt idx="3">
                    <c:v>1980</c:v>
                  </c:pt>
                  <c:pt idx="4">
                    <c:v>1981</c:v>
                  </c:pt>
                  <c:pt idx="5">
                    <c:v>1982</c:v>
                  </c:pt>
                  <c:pt idx="6">
                    <c:v>1983</c:v>
                  </c:pt>
                  <c:pt idx="7">
                    <c:v>1984</c:v>
                  </c:pt>
                  <c:pt idx="8">
                    <c:v>1985</c:v>
                  </c:pt>
                  <c:pt idx="9">
                    <c:v>1986</c:v>
                  </c:pt>
                  <c:pt idx="10">
                    <c:v>1987</c:v>
                  </c:pt>
                  <c:pt idx="11">
                    <c:v>1988</c:v>
                  </c:pt>
                  <c:pt idx="12">
                    <c:v>1989</c:v>
                  </c:pt>
                  <c:pt idx="13">
                    <c:v>1990</c:v>
                  </c:pt>
                  <c:pt idx="14">
                    <c:v>1991</c:v>
                  </c:pt>
                  <c:pt idx="15">
                    <c:v>1992</c:v>
                  </c:pt>
                  <c:pt idx="16">
                    <c:v>1993</c:v>
                  </c:pt>
                  <c:pt idx="17">
                    <c:v>1994</c:v>
                  </c:pt>
                  <c:pt idx="18">
                    <c:v>1995</c:v>
                  </c:pt>
                  <c:pt idx="19">
                    <c:v>1996</c:v>
                  </c:pt>
                  <c:pt idx="20">
                    <c:v>1997</c:v>
                  </c:pt>
                  <c:pt idx="21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4">
                    <c:v>2001</c:v>
                  </c:pt>
                  <c:pt idx="25">
                    <c:v>2002</c:v>
                  </c:pt>
                  <c:pt idx="26">
                    <c:v>2003</c:v>
                  </c:pt>
                  <c:pt idx="27">
                    <c:v>2004</c:v>
                  </c:pt>
                  <c:pt idx="28">
                    <c:v>2005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2008</c:v>
                  </c:pt>
                  <c:pt idx="32">
                    <c:v>2009</c:v>
                  </c:pt>
                  <c:pt idx="33">
                    <c:v>2010</c:v>
                  </c:pt>
                  <c:pt idx="34">
                    <c:v>2011</c:v>
                  </c:pt>
                  <c:pt idx="35">
                    <c:v>2012</c:v>
                  </c:pt>
                  <c:pt idx="36">
                    <c:v>2013</c:v>
                  </c:pt>
                  <c:pt idx="37">
                    <c:v>2014</c:v>
                  </c:pt>
                  <c:pt idx="38">
                    <c:v>2015</c:v>
                  </c:pt>
                  <c:pt idx="39">
                    <c:v>2016</c:v>
                  </c:pt>
                  <c:pt idx="40">
                    <c:v>2017</c:v>
                  </c:pt>
                  <c:pt idx="41">
                    <c:v>2018</c:v>
                  </c:pt>
                  <c:pt idx="42">
                    <c:v>2019</c:v>
                  </c:pt>
                  <c:pt idx="43">
                    <c:v>2020</c:v>
                  </c:pt>
                  <c:pt idx="44">
                    <c:v>2021</c:v>
                  </c:pt>
                  <c:pt idx="45">
                    <c:v>2022</c:v>
                  </c:pt>
                  <c:pt idx="46">
                    <c:v>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348B-4E40-9463-F10DF0C4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59567"/>
        <c:axId val="1222897119"/>
      </c:scatterChart>
      <c:valAx>
        <c:axId val="1221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7119"/>
        <c:crosses val="autoZero"/>
        <c:crossBetween val="midCat"/>
      </c:valAx>
      <c:valAx>
        <c:axId val="12228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Okanagan Stock Composition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'Columbia_Sockeye_Dam_Counts ori'!$P$1</c:f>
              <c:strCache>
                <c:ptCount val="1"/>
                <c:pt idx="0">
                  <c:v>RRH:RIS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'Columbia_Sockeye_Dam_Counts ori'!$A$31:$A$48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'Columbia_Sockeye_Dam_Counts ori'!$P$31:$P$47</c:f>
              <c:numCache>
                <c:formatCode>0%</c:formatCode>
                <c:ptCount val="17"/>
                <c:pt idx="0">
                  <c:v>0.72233291586018444</c:v>
                </c:pt>
                <c:pt idx="1">
                  <c:v>0.82330228484993229</c:v>
                </c:pt>
                <c:pt idx="2">
                  <c:v>0.83278534523250347</c:v>
                </c:pt>
                <c:pt idx="3">
                  <c:v>0.81745378615734199</c:v>
                </c:pt>
                <c:pt idx="4">
                  <c:v>0.87386716325263813</c:v>
                </c:pt>
                <c:pt idx="5">
                  <c:v>0.90407977496560832</c:v>
                </c:pt>
                <c:pt idx="6">
                  <c:v>0.88479372655983635</c:v>
                </c:pt>
                <c:pt idx="7">
                  <c:v>0.82693708858851311</c:v>
                </c:pt>
                <c:pt idx="8">
                  <c:v>0.84817447657200484</c:v>
                </c:pt>
                <c:pt idx="9">
                  <c:v>0.81755567141961172</c:v>
                </c:pt>
                <c:pt idx="10">
                  <c:v>0.7602121537276737</c:v>
                </c:pt>
                <c:pt idx="11">
                  <c:v>0.63783495861673356</c:v>
                </c:pt>
                <c:pt idx="12">
                  <c:v>0.94578772040997849</c:v>
                </c:pt>
                <c:pt idx="13">
                  <c:v>0.86171920357911269</c:v>
                </c:pt>
                <c:pt idx="14">
                  <c:v>0.88974825274568536</c:v>
                </c:pt>
                <c:pt idx="15">
                  <c:v>0.75564841314107545</c:v>
                </c:pt>
                <c:pt idx="16">
                  <c:v>0.85269413713210285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EB5-9B12-3AFDF680A6B3}"/>
            </c:ext>
          </c:extLst>
        </c:ser>
        <c:ser>
          <c:idx val="1"/>
          <c:order val="1"/>
          <c:tx>
            <c:strRef>
              <c:f>'Columbia_Sockeye_Dam_Counts ori'!$Q$1</c:f>
              <c:strCache>
                <c:ptCount val="1"/>
                <c:pt idx="0">
                  <c:v>WELLS:RIS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'Columbia_Sockeye_Dam_Counts ori'!$A$31:$A$48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'Columbia_Sockeye_Dam_Counts ori'!$Q$31:$Q$47</c:f>
              <c:numCache>
                <c:formatCode>0%</c:formatCode>
                <c:ptCount val="17"/>
                <c:pt idx="0">
                  <c:v>0.62834452920414441</c:v>
                </c:pt>
                <c:pt idx="1">
                  <c:v>0.88659342409043862</c:v>
                </c:pt>
                <c:pt idx="2">
                  <c:v>0.85338522445145271</c:v>
                </c:pt>
                <c:pt idx="3">
                  <c:v>0.82869864275624883</c:v>
                </c:pt>
                <c:pt idx="4">
                  <c:v>0.86241612722059646</c:v>
                </c:pt>
                <c:pt idx="5">
                  <c:v>0.76317320393399535</c:v>
                </c:pt>
                <c:pt idx="6">
                  <c:v>0.79418196873021285</c:v>
                </c:pt>
                <c:pt idx="7">
                  <c:v>0.81649791467765442</c:v>
                </c:pt>
                <c:pt idx="8">
                  <c:v>0.84458142108097967</c:v>
                </c:pt>
                <c:pt idx="9">
                  <c:v>0.70672666409750717</c:v>
                </c:pt>
                <c:pt idx="10">
                  <c:v>0.69612458553655499</c:v>
                </c:pt>
                <c:pt idx="11">
                  <c:v>0.57771313065093288</c:v>
                </c:pt>
                <c:pt idx="12">
                  <c:v>0.89319163532140755</c:v>
                </c:pt>
                <c:pt idx="13">
                  <c:v>0.85143950001707591</c:v>
                </c:pt>
                <c:pt idx="14">
                  <c:v>0.80625802310654682</c:v>
                </c:pt>
                <c:pt idx="15">
                  <c:v>0.69723956952279942</c:v>
                </c:pt>
                <c:pt idx="16">
                  <c:v>0.72494935091895696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EB5-9B12-3AFDF680A6B3}"/>
            </c:ext>
          </c:extLst>
        </c:ser>
        <c:ser>
          <c:idx val="2"/>
          <c:order val="2"/>
          <c:tx>
            <c:strRef>
              <c:f>'Columbia_Sockeye_Dam_Counts ori'!$R$1</c:f>
              <c:strCache>
                <c:ptCount val="1"/>
                <c:pt idx="0">
                  <c:v>CRITFC (PIT/GSI)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'Columbia_Sockeye_Dam_Counts ori'!$A$31:$A$48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'Columbia_Sockeye_Dam_Counts ori'!$R$31:$R$47</c:f>
              <c:numCache>
                <c:formatCode>0%</c:formatCode>
                <c:ptCount val="17"/>
                <c:pt idx="0">
                  <c:v>0.73</c:v>
                </c:pt>
                <c:pt idx="1">
                  <c:v>0.85</c:v>
                </c:pt>
                <c:pt idx="2">
                  <c:v>0.87</c:v>
                </c:pt>
                <c:pt idx="3">
                  <c:v>0.83</c:v>
                </c:pt>
                <c:pt idx="4">
                  <c:v>0.82</c:v>
                </c:pt>
                <c:pt idx="6">
                  <c:v>0.81</c:v>
                </c:pt>
                <c:pt idx="7">
                  <c:v>0.7</c:v>
                </c:pt>
                <c:pt idx="8">
                  <c:v>0.8</c:v>
                </c:pt>
                <c:pt idx="9">
                  <c:v>0.63</c:v>
                </c:pt>
                <c:pt idx="10">
                  <c:v>0.7</c:v>
                </c:pt>
                <c:pt idx="11">
                  <c:v>0.59</c:v>
                </c:pt>
                <c:pt idx="12">
                  <c:v>0.86</c:v>
                </c:pt>
                <c:pt idx="13">
                  <c:v>0.86</c:v>
                </c:pt>
                <c:pt idx="14">
                  <c:v>0.81</c:v>
                </c:pt>
                <c:pt idx="15">
                  <c:v>0.7</c:v>
                </c:pt>
                <c:pt idx="16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1-4EB5-9B12-3AFDF680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92511"/>
        <c:axId val="30985679"/>
      </c:lineChart>
      <c:catAx>
        <c:axId val="12214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5679"/>
        <c:crosses val="autoZero"/>
        <c:auto val="1"/>
        <c:lblAlgn val="ctr"/>
        <c:lblOffset val="100"/>
        <c:noMultiLvlLbl val="0"/>
      </c:catAx>
      <c:valAx>
        <c:axId val="309856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Percent Error</a:t>
            </a:r>
          </a:p>
          <a:p>
            <a:pPr>
              <a:defRPr/>
            </a:pPr>
            <a:r>
              <a:rPr lang="en-US"/>
              <a:t>CRITFC PIT/GSI vs Dam Count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'Columbia_Sockeye_Dam_Counts ori'!$U$1</c:f>
              <c:strCache>
                <c:ptCount val="1"/>
                <c:pt idx="0">
                  <c:v>%ERROR (PIT-RRH:RIS)/PIT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'Columbia_Sockeye_Dam_Counts ori'!$A$31:$A$47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'Columbia_Sockeye_Dam_Counts ori'!$U$31:$U$47</c:f>
              <c:numCache>
                <c:formatCode>0.0%</c:formatCode>
                <c:ptCount val="17"/>
                <c:pt idx="0">
                  <c:v>1.0502854986048683E-2</c:v>
                </c:pt>
                <c:pt idx="1">
                  <c:v>3.1409076647138462E-2</c:v>
                </c:pt>
                <c:pt idx="2">
                  <c:v>4.2775465249996009E-2</c:v>
                </c:pt>
                <c:pt idx="3">
                  <c:v>1.5115920292359003E-2</c:v>
                </c:pt>
                <c:pt idx="4">
                  <c:v>6.5691662503217299E-2</c:v>
                </c:pt>
                <c:pt idx="6">
                  <c:v>9.233793402448924E-2</c:v>
                </c:pt>
                <c:pt idx="7">
                  <c:v>0.18133869798359023</c:v>
                </c:pt>
                <c:pt idx="8">
                  <c:v>6.0218095715005998E-2</c:v>
                </c:pt>
                <c:pt idx="9">
                  <c:v>0.29770741495176462</c:v>
                </c:pt>
                <c:pt idx="10">
                  <c:v>8.601736246810536E-2</c:v>
                </c:pt>
                <c:pt idx="11">
                  <c:v>8.1076201045311172E-2</c:v>
                </c:pt>
                <c:pt idx="12">
                  <c:v>9.9753163267416872E-2</c:v>
                </c:pt>
                <c:pt idx="13">
                  <c:v>1.9990739292008197E-3</c:v>
                </c:pt>
                <c:pt idx="14">
                  <c:v>9.8454633019364579E-2</c:v>
                </c:pt>
                <c:pt idx="15">
                  <c:v>7.9497733058679285E-2</c:v>
                </c:pt>
                <c:pt idx="16">
                  <c:v>0.10739498328844523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F-49F5-8D03-003C70586DFA}"/>
            </c:ext>
          </c:extLst>
        </c:ser>
        <c:ser>
          <c:idx val="1"/>
          <c:order val="1"/>
          <c:tx>
            <c:strRef>
              <c:f>'Columbia_Sockeye_Dam_Counts ori'!$V$1</c:f>
              <c:strCache>
                <c:ptCount val="1"/>
                <c:pt idx="0">
                  <c:v>%ERROR (PIT-WELL:RIS)/PIT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'Columbia_Sockeye_Dam_Counts ori'!$A$31:$A$47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'Columbia_Sockeye_Dam_Counts ori'!$V$31:$V$47</c:f>
              <c:numCache>
                <c:formatCode>0.0%</c:formatCode>
                <c:ptCount val="17"/>
                <c:pt idx="0">
                  <c:v>0.13925406958336381</c:v>
                </c:pt>
                <c:pt idx="1">
                  <c:v>4.3051087165221935E-2</c:v>
                </c:pt>
                <c:pt idx="2">
                  <c:v>1.9097443159249758E-2</c:v>
                </c:pt>
                <c:pt idx="3">
                  <c:v>1.5679002936760645E-3</c:v>
                </c:pt>
                <c:pt idx="4">
                  <c:v>5.1726984415361603E-2</c:v>
                </c:pt>
                <c:pt idx="6">
                  <c:v>1.9528433666403954E-2</c:v>
                </c:pt>
                <c:pt idx="7">
                  <c:v>0.16642559239664925</c:v>
                </c:pt>
                <c:pt idx="8">
                  <c:v>5.5726776351224527E-2</c:v>
                </c:pt>
                <c:pt idx="9">
                  <c:v>0.12178835571032884</c:v>
                </c:pt>
                <c:pt idx="10">
                  <c:v>5.5363063763499585E-3</c:v>
                </c:pt>
                <c:pt idx="11">
                  <c:v>2.0825202286554385E-2</c:v>
                </c:pt>
                <c:pt idx="12">
                  <c:v>3.8594924792334374E-2</c:v>
                </c:pt>
                <c:pt idx="13">
                  <c:v>9.954069747586133E-3</c:v>
                </c:pt>
                <c:pt idx="14">
                  <c:v>4.6197245598188098E-3</c:v>
                </c:pt>
                <c:pt idx="15">
                  <c:v>3.9434721102864822E-3</c:v>
                </c:pt>
                <c:pt idx="16">
                  <c:v>5.8507336468887089E-2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F-49F5-8D03-003C7058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06415"/>
        <c:axId val="1835621135"/>
      </c:barChart>
      <c:catAx>
        <c:axId val="133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21135"/>
        <c:crosses val="autoZero"/>
        <c:auto val="1"/>
        <c:lblAlgn val="ctr"/>
        <c:lblOffset val="100"/>
        <c:noMultiLvlLbl val="0"/>
      </c:catAx>
      <c:valAx>
        <c:axId val="18356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188594</xdr:colOff>
      <xdr:row>48</xdr:row>
      <xdr:rowOff>168591</xdr:rowOff>
    </xdr:from>
    <xdr:to>
      <xdr:col>7</xdr:col>
      <xdr:colOff>809624</xdr:colOff>
      <xdr:row>80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41606-82AF-E2A1-0453-7A8B4083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1</xdr:row>
      <xdr:rowOff>112395</xdr:rowOff>
    </xdr:from>
    <xdr:to>
      <xdr:col>24</xdr:col>
      <xdr:colOff>377190</xdr:colOff>
      <xdr:row>33</xdr:row>
      <xdr:rowOff>88583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1075D-673A-42F8-B891-37DD40A9F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266700</xdr:colOff>
      <xdr:row>20</xdr:row>
      <xdr:rowOff>45720</xdr:rowOff>
    </xdr:from>
    <xdr:to>
      <xdr:col>35</xdr:col>
      <xdr:colOff>571500</xdr:colOff>
      <xdr:row>42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576EF-E4FF-945A-8A1B-B4FA9743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571499</xdr:colOff>
      <xdr:row>51</xdr:row>
      <xdr:rowOff>34290</xdr:rowOff>
    </xdr:from>
    <xdr:to>
      <xdr:col>28</xdr:col>
      <xdr:colOff>447674</xdr:colOff>
      <xdr:row>75</xdr:row>
      <xdr:rowOff>141744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22E9C-8C75-4D2A-D079-DFF6953D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K1"/>
    </sheetView>
  </sheetViews>
  <sheetFormatPr defaultRowHeight="14.4" x14ac:dyDescent="0.3"/>
  <cols>
    <col min="1" max="1" width="11.5546875" bestFit="1" customWidth="1"/>
    <col min="2" max="2" width="17.44140625" bestFit="1" customWidth="1"/>
    <col min="3" max="3" width="18.88671875" bestFit="1" customWidth="1"/>
    <col min="4" max="4" width="10.77734375" bestFit="1" customWidth="1"/>
    <col min="5" max="6" width="17.77734375" bestFit="1" customWidth="1"/>
    <col min="7" max="7" width="16.5546875" bestFit="1" customWidth="1"/>
    <col min="8" max="8" width="16.21875" bestFit="1" customWidth="1"/>
    <col min="9" max="12" width="16.21875" customWidth="1"/>
  </cols>
  <sheetData>
    <row r="1" spans="1:11" x14ac:dyDescent="0.3">
      <c r="A1" t="s">
        <v>0</v>
      </c>
      <c r="B1" t="s">
        <v>7</v>
      </c>
      <c r="C1" t="s">
        <v>10</v>
      </c>
      <c r="D1" t="s">
        <v>14</v>
      </c>
      <c r="E1" t="s">
        <v>11</v>
      </c>
      <c r="F1" t="s">
        <v>12</v>
      </c>
      <c r="G1" t="s">
        <v>13</v>
      </c>
      <c r="H1" t="s">
        <v>9</v>
      </c>
      <c r="J1" t="s">
        <v>15</v>
      </c>
      <c r="K1" t="s">
        <v>16</v>
      </c>
    </row>
    <row r="2" spans="1:11" x14ac:dyDescent="0.3">
      <c r="A2">
        <v>1977</v>
      </c>
      <c r="B2">
        <v>28726</v>
      </c>
      <c r="C2">
        <v>21973</v>
      </c>
      <c r="D2">
        <f>B2-C2</f>
        <v>6753</v>
      </c>
      <c r="E2">
        <v>21973</v>
      </c>
    </row>
    <row r="3" spans="1:11" x14ac:dyDescent="0.3">
      <c r="A3">
        <v>1978</v>
      </c>
      <c r="B3">
        <v>9351</v>
      </c>
      <c r="C3">
        <v>7644</v>
      </c>
      <c r="D3">
        <f t="shared" ref="D3:D48" si="0">B3-C3</f>
        <v>1707</v>
      </c>
      <c r="E3">
        <v>7644</v>
      </c>
    </row>
    <row r="4" spans="1:11" x14ac:dyDescent="0.3">
      <c r="A4">
        <v>1979</v>
      </c>
      <c r="B4">
        <v>32418</v>
      </c>
      <c r="C4">
        <v>26655</v>
      </c>
      <c r="D4">
        <f t="shared" si="0"/>
        <v>5763</v>
      </c>
      <c r="E4">
        <v>26655</v>
      </c>
    </row>
    <row r="5" spans="1:11" x14ac:dyDescent="0.3">
      <c r="A5">
        <v>1980</v>
      </c>
      <c r="B5">
        <v>33495</v>
      </c>
      <c r="C5">
        <v>26573</v>
      </c>
      <c r="D5">
        <f t="shared" si="0"/>
        <v>6922</v>
      </c>
      <c r="E5">
        <v>26573</v>
      </c>
    </row>
    <row r="6" spans="1:11" x14ac:dyDescent="0.3">
      <c r="A6">
        <v>1981</v>
      </c>
      <c r="B6">
        <v>34327</v>
      </c>
      <c r="C6">
        <v>28234</v>
      </c>
      <c r="D6">
        <f t="shared" si="0"/>
        <v>6093</v>
      </c>
      <c r="E6">
        <v>28234</v>
      </c>
    </row>
    <row r="7" spans="1:11" x14ac:dyDescent="0.3">
      <c r="A7">
        <v>1982</v>
      </c>
      <c r="B7">
        <v>19464</v>
      </c>
      <c r="C7">
        <v>19005</v>
      </c>
      <c r="D7">
        <f t="shared" si="0"/>
        <v>459</v>
      </c>
      <c r="E7">
        <v>19005</v>
      </c>
    </row>
    <row r="8" spans="1:11" x14ac:dyDescent="0.3">
      <c r="A8">
        <v>1983</v>
      </c>
      <c r="B8">
        <v>29208</v>
      </c>
      <c r="C8">
        <v>27925</v>
      </c>
      <c r="D8">
        <f t="shared" si="0"/>
        <v>1283</v>
      </c>
      <c r="E8">
        <v>27925</v>
      </c>
    </row>
    <row r="9" spans="1:11" x14ac:dyDescent="0.3">
      <c r="A9">
        <v>1984</v>
      </c>
      <c r="B9">
        <v>82085</v>
      </c>
      <c r="C9">
        <v>81054</v>
      </c>
      <c r="D9">
        <f t="shared" si="0"/>
        <v>1031</v>
      </c>
      <c r="E9">
        <v>81054</v>
      </c>
    </row>
    <row r="10" spans="1:11" x14ac:dyDescent="0.3">
      <c r="A10">
        <v>1985</v>
      </c>
      <c r="B10">
        <v>60566</v>
      </c>
      <c r="C10">
        <v>59984</v>
      </c>
      <c r="D10">
        <f t="shared" si="0"/>
        <v>582</v>
      </c>
      <c r="E10">
        <v>59984</v>
      </c>
    </row>
    <row r="11" spans="1:11" x14ac:dyDescent="0.3">
      <c r="A11">
        <v>1986</v>
      </c>
      <c r="B11">
        <v>36857</v>
      </c>
      <c r="C11">
        <v>39380</v>
      </c>
      <c r="D11" s="1">
        <f t="shared" si="0"/>
        <v>-2523</v>
      </c>
      <c r="E11">
        <v>36857</v>
      </c>
      <c r="H11">
        <v>2523</v>
      </c>
    </row>
    <row r="12" spans="1:11" x14ac:dyDescent="0.3">
      <c r="A12">
        <v>1987</v>
      </c>
      <c r="B12">
        <v>46049</v>
      </c>
      <c r="C12">
        <v>45416</v>
      </c>
      <c r="D12">
        <f t="shared" si="0"/>
        <v>633</v>
      </c>
      <c r="E12">
        <v>45416</v>
      </c>
    </row>
    <row r="13" spans="1:11" x14ac:dyDescent="0.3">
      <c r="A13">
        <v>1988</v>
      </c>
      <c r="B13">
        <v>38180</v>
      </c>
      <c r="C13">
        <v>38463</v>
      </c>
      <c r="D13" s="1">
        <f t="shared" si="0"/>
        <v>-283</v>
      </c>
      <c r="E13">
        <v>38180</v>
      </c>
      <c r="H13">
        <v>283</v>
      </c>
    </row>
    <row r="14" spans="1:11" x14ac:dyDescent="0.3">
      <c r="A14">
        <v>1989</v>
      </c>
      <c r="B14">
        <v>18116</v>
      </c>
      <c r="C14">
        <v>18085</v>
      </c>
      <c r="D14">
        <f t="shared" si="0"/>
        <v>31</v>
      </c>
      <c r="E14">
        <v>18085</v>
      </c>
    </row>
    <row r="15" spans="1:11" x14ac:dyDescent="0.3">
      <c r="A15">
        <v>1990</v>
      </c>
      <c r="B15">
        <v>10412</v>
      </c>
      <c r="C15">
        <v>8613</v>
      </c>
      <c r="D15">
        <f t="shared" si="0"/>
        <v>1799</v>
      </c>
      <c r="E15">
        <v>8613</v>
      </c>
    </row>
    <row r="16" spans="1:11" x14ac:dyDescent="0.3">
      <c r="A16">
        <v>1991</v>
      </c>
      <c r="B16">
        <v>30733</v>
      </c>
      <c r="C16">
        <v>31119</v>
      </c>
      <c r="D16" s="1">
        <f t="shared" si="0"/>
        <v>-386</v>
      </c>
      <c r="E16">
        <v>30733</v>
      </c>
      <c r="H16">
        <v>386</v>
      </c>
    </row>
    <row r="17" spans="1:8" x14ac:dyDescent="0.3">
      <c r="A17">
        <v>1992</v>
      </c>
      <c r="B17">
        <v>46820</v>
      </c>
      <c r="C17">
        <v>47489</v>
      </c>
      <c r="D17" s="1">
        <f t="shared" si="0"/>
        <v>-669</v>
      </c>
      <c r="E17">
        <v>46820</v>
      </c>
      <c r="H17">
        <v>669</v>
      </c>
    </row>
    <row r="18" spans="1:8" x14ac:dyDescent="0.3">
      <c r="A18">
        <v>1993</v>
      </c>
      <c r="B18">
        <v>31717</v>
      </c>
      <c r="C18">
        <v>31525</v>
      </c>
      <c r="D18">
        <f t="shared" si="0"/>
        <v>192</v>
      </c>
      <c r="E18">
        <v>31525</v>
      </c>
    </row>
    <row r="19" spans="1:8" x14ac:dyDescent="0.3">
      <c r="A19">
        <v>1994</v>
      </c>
      <c r="B19">
        <v>1662</v>
      </c>
      <c r="C19">
        <v>1886</v>
      </c>
      <c r="D19" s="1">
        <f t="shared" si="0"/>
        <v>-224</v>
      </c>
      <c r="E19">
        <v>1662</v>
      </c>
      <c r="H19">
        <v>224</v>
      </c>
    </row>
    <row r="20" spans="1:8" x14ac:dyDescent="0.3">
      <c r="A20">
        <v>1995</v>
      </c>
      <c r="B20">
        <v>4988</v>
      </c>
      <c r="C20">
        <v>5538</v>
      </c>
      <c r="D20" s="1">
        <f t="shared" si="0"/>
        <v>-550</v>
      </c>
      <c r="E20">
        <v>4988</v>
      </c>
      <c r="H20">
        <v>550</v>
      </c>
    </row>
    <row r="21" spans="1:8" x14ac:dyDescent="0.3">
      <c r="A21">
        <v>1996</v>
      </c>
      <c r="B21">
        <v>21741</v>
      </c>
      <c r="C21">
        <v>20038</v>
      </c>
      <c r="D21">
        <f t="shared" si="0"/>
        <v>1703</v>
      </c>
      <c r="E21">
        <v>20038</v>
      </c>
    </row>
    <row r="22" spans="1:8" x14ac:dyDescent="0.3">
      <c r="A22">
        <v>1997</v>
      </c>
      <c r="B22">
        <v>30661</v>
      </c>
      <c r="C22">
        <v>27871</v>
      </c>
      <c r="D22">
        <f t="shared" si="0"/>
        <v>2790</v>
      </c>
      <c r="E22">
        <v>27871</v>
      </c>
    </row>
    <row r="23" spans="1:8" x14ac:dyDescent="0.3">
      <c r="A23">
        <v>1998</v>
      </c>
      <c r="B23">
        <v>5988</v>
      </c>
      <c r="C23">
        <v>4666</v>
      </c>
      <c r="D23">
        <f t="shared" si="0"/>
        <v>1322</v>
      </c>
      <c r="E23">
        <v>4666</v>
      </c>
    </row>
    <row r="24" spans="1:8" x14ac:dyDescent="0.3">
      <c r="A24">
        <v>1999</v>
      </c>
      <c r="B24">
        <v>14111</v>
      </c>
      <c r="C24">
        <v>12388</v>
      </c>
      <c r="D24">
        <f t="shared" si="0"/>
        <v>1723</v>
      </c>
      <c r="E24">
        <v>12388</v>
      </c>
      <c r="F24">
        <v>1172</v>
      </c>
      <c r="G24">
        <v>1172</v>
      </c>
    </row>
    <row r="25" spans="1:8" x14ac:dyDescent="0.3">
      <c r="A25">
        <v>2000</v>
      </c>
      <c r="B25">
        <v>57428</v>
      </c>
      <c r="C25">
        <v>59944</v>
      </c>
      <c r="D25" s="1">
        <f t="shared" si="0"/>
        <v>-2516</v>
      </c>
      <c r="E25">
        <v>57428</v>
      </c>
      <c r="F25">
        <v>20979</v>
      </c>
      <c r="G25">
        <v>20979</v>
      </c>
      <c r="H25">
        <v>2516</v>
      </c>
    </row>
    <row r="26" spans="1:8" s="1" customFormat="1" x14ac:dyDescent="0.3">
      <c r="A26" s="1">
        <v>2001</v>
      </c>
      <c r="B26" s="1">
        <v>66220</v>
      </c>
      <c r="C26" s="1">
        <v>74486</v>
      </c>
      <c r="D26" s="1">
        <f t="shared" si="0"/>
        <v>-8266</v>
      </c>
      <c r="E26" s="1">
        <v>66220</v>
      </c>
      <c r="F26" s="1">
        <v>32633</v>
      </c>
      <c r="G26" s="1">
        <v>32633</v>
      </c>
      <c r="H26" s="1">
        <v>8266</v>
      </c>
    </row>
    <row r="27" spans="1:8" x14ac:dyDescent="0.3">
      <c r="A27">
        <v>2002</v>
      </c>
      <c r="B27">
        <v>12373</v>
      </c>
      <c r="C27">
        <v>10659</v>
      </c>
      <c r="D27">
        <f t="shared" si="0"/>
        <v>1714</v>
      </c>
      <c r="E27">
        <v>10659</v>
      </c>
      <c r="F27">
        <v>27821</v>
      </c>
      <c r="G27">
        <v>27821</v>
      </c>
    </row>
    <row r="28" spans="1:8" x14ac:dyDescent="0.3">
      <c r="A28">
        <v>2003</v>
      </c>
      <c r="B28">
        <v>30355</v>
      </c>
      <c r="C28">
        <v>29374</v>
      </c>
      <c r="D28">
        <f t="shared" si="0"/>
        <v>981</v>
      </c>
      <c r="E28">
        <v>29374</v>
      </c>
      <c r="F28">
        <v>5074</v>
      </c>
      <c r="G28">
        <v>5074</v>
      </c>
    </row>
    <row r="29" spans="1:8" x14ac:dyDescent="0.3">
      <c r="A29">
        <v>2004</v>
      </c>
      <c r="B29">
        <v>81338</v>
      </c>
      <c r="C29">
        <v>78053</v>
      </c>
      <c r="D29">
        <f t="shared" si="0"/>
        <v>3285</v>
      </c>
      <c r="E29">
        <v>78053</v>
      </c>
      <c r="F29">
        <v>33167</v>
      </c>
      <c r="G29">
        <v>33167</v>
      </c>
    </row>
    <row r="30" spans="1:8" x14ac:dyDescent="0.3">
      <c r="A30">
        <v>2005</v>
      </c>
      <c r="B30">
        <v>55570</v>
      </c>
      <c r="C30">
        <v>55559</v>
      </c>
      <c r="D30">
        <f t="shared" si="0"/>
        <v>11</v>
      </c>
      <c r="E30">
        <v>55559</v>
      </c>
      <c r="F30">
        <v>14218</v>
      </c>
      <c r="G30">
        <v>14218</v>
      </c>
    </row>
    <row r="31" spans="1:8" x14ac:dyDescent="0.3">
      <c r="A31">
        <v>2006</v>
      </c>
      <c r="B31">
        <v>25377</v>
      </c>
      <c r="C31">
        <v>22075</v>
      </c>
      <c r="D31">
        <f t="shared" si="0"/>
        <v>3302</v>
      </c>
      <c r="E31">
        <v>22075</v>
      </c>
      <c r="F31">
        <v>9657</v>
      </c>
      <c r="G31">
        <v>9657</v>
      </c>
    </row>
    <row r="32" spans="1:8" x14ac:dyDescent="0.3">
      <c r="A32">
        <v>2007</v>
      </c>
      <c r="B32">
        <v>20683</v>
      </c>
      <c r="C32">
        <v>22273</v>
      </c>
      <c r="D32" s="1">
        <f t="shared" si="0"/>
        <v>-1590</v>
      </c>
      <c r="E32">
        <v>20683</v>
      </c>
      <c r="F32">
        <v>2607</v>
      </c>
      <c r="G32">
        <v>2607</v>
      </c>
      <c r="H32">
        <v>1590</v>
      </c>
    </row>
    <row r="33" spans="1:8" x14ac:dyDescent="0.3">
      <c r="A33">
        <v>2008</v>
      </c>
      <c r="B33">
        <v>161343</v>
      </c>
      <c r="C33">
        <v>165334</v>
      </c>
      <c r="D33" s="1">
        <f t="shared" si="0"/>
        <v>-3991</v>
      </c>
      <c r="E33">
        <v>161343</v>
      </c>
      <c r="F33">
        <v>28340</v>
      </c>
      <c r="G33">
        <v>28340</v>
      </c>
      <c r="H33">
        <v>3991</v>
      </c>
    </row>
    <row r="34" spans="1:8" x14ac:dyDescent="0.3">
      <c r="A34">
        <v>2009</v>
      </c>
      <c r="B34">
        <v>133106</v>
      </c>
      <c r="C34">
        <v>134937</v>
      </c>
      <c r="D34" s="1">
        <f t="shared" si="0"/>
        <v>-1831</v>
      </c>
      <c r="E34">
        <v>133106</v>
      </c>
      <c r="F34">
        <v>16034</v>
      </c>
      <c r="G34">
        <v>16034</v>
      </c>
      <c r="H34">
        <v>1831</v>
      </c>
    </row>
    <row r="35" spans="1:8" x14ac:dyDescent="0.3">
      <c r="A35">
        <v>2010</v>
      </c>
      <c r="B35">
        <v>295638</v>
      </c>
      <c r="C35">
        <v>291764</v>
      </c>
      <c r="D35">
        <f t="shared" si="0"/>
        <v>3874</v>
      </c>
      <c r="E35">
        <v>291764</v>
      </c>
      <c r="F35">
        <v>35821</v>
      </c>
      <c r="G35">
        <v>35821</v>
      </c>
    </row>
    <row r="36" spans="1:8" x14ac:dyDescent="0.3">
      <c r="A36">
        <v>2011</v>
      </c>
      <c r="B36">
        <v>132096</v>
      </c>
      <c r="C36">
        <v>111508</v>
      </c>
      <c r="D36">
        <f t="shared" si="0"/>
        <v>20588</v>
      </c>
      <c r="E36">
        <v>111508</v>
      </c>
      <c r="F36">
        <v>18634</v>
      </c>
      <c r="G36">
        <v>18634</v>
      </c>
    </row>
    <row r="37" spans="1:8" x14ac:dyDescent="0.3">
      <c r="A37">
        <v>2012</v>
      </c>
      <c r="B37">
        <v>363314</v>
      </c>
      <c r="C37">
        <v>326107</v>
      </c>
      <c r="D37">
        <f t="shared" si="0"/>
        <v>37207</v>
      </c>
      <c r="E37">
        <v>326107</v>
      </c>
      <c r="F37">
        <v>66520</v>
      </c>
      <c r="G37">
        <v>66520</v>
      </c>
    </row>
    <row r="38" spans="1:8" x14ac:dyDescent="0.3">
      <c r="A38">
        <v>2013</v>
      </c>
      <c r="B38">
        <v>131655</v>
      </c>
      <c r="C38">
        <v>129993</v>
      </c>
      <c r="D38">
        <f t="shared" si="0"/>
        <v>1662</v>
      </c>
      <c r="E38">
        <v>129993</v>
      </c>
      <c r="F38">
        <v>29015</v>
      </c>
      <c r="G38">
        <v>29015</v>
      </c>
    </row>
    <row r="39" spans="1:8" x14ac:dyDescent="0.3">
      <c r="A39">
        <v>2014</v>
      </c>
      <c r="B39">
        <v>492892</v>
      </c>
      <c r="C39">
        <v>490804</v>
      </c>
      <c r="D39">
        <f t="shared" si="0"/>
        <v>2088</v>
      </c>
      <c r="E39">
        <v>490804</v>
      </c>
      <c r="F39">
        <v>99901</v>
      </c>
      <c r="G39">
        <v>99901</v>
      </c>
    </row>
    <row r="40" spans="1:8" x14ac:dyDescent="0.3">
      <c r="A40">
        <v>2015</v>
      </c>
      <c r="B40">
        <v>216389</v>
      </c>
      <c r="C40">
        <v>187055</v>
      </c>
      <c r="D40">
        <f t="shared" si="0"/>
        <v>29334</v>
      </c>
      <c r="E40">
        <v>187055</v>
      </c>
      <c r="F40">
        <v>51566</v>
      </c>
      <c r="G40">
        <v>51566</v>
      </c>
    </row>
    <row r="41" spans="1:8" x14ac:dyDescent="0.3">
      <c r="A41">
        <v>2016</v>
      </c>
      <c r="B41">
        <v>235925</v>
      </c>
      <c r="C41">
        <v>216036</v>
      </c>
      <c r="D41">
        <f t="shared" si="0"/>
        <v>19889</v>
      </c>
      <c r="E41">
        <v>216036</v>
      </c>
      <c r="F41">
        <v>73697</v>
      </c>
      <c r="G41">
        <v>73697</v>
      </c>
    </row>
    <row r="42" spans="1:8" x14ac:dyDescent="0.3">
      <c r="A42">
        <v>2017</v>
      </c>
      <c r="B42">
        <v>46701</v>
      </c>
      <c r="C42">
        <v>42299</v>
      </c>
      <c r="D42">
        <f t="shared" si="0"/>
        <v>4402</v>
      </c>
      <c r="E42">
        <v>42299</v>
      </c>
      <c r="F42">
        <v>23854</v>
      </c>
      <c r="G42">
        <v>23854</v>
      </c>
    </row>
    <row r="43" spans="1:8" x14ac:dyDescent="0.3">
      <c r="A43">
        <v>2018</v>
      </c>
      <c r="B43">
        <v>162684</v>
      </c>
      <c r="C43">
        <v>153637</v>
      </c>
      <c r="D43">
        <f t="shared" si="0"/>
        <v>9047</v>
      </c>
      <c r="E43">
        <v>153637</v>
      </c>
      <c r="F43">
        <v>13973</v>
      </c>
      <c r="G43">
        <v>13973</v>
      </c>
    </row>
    <row r="44" spans="1:8" x14ac:dyDescent="0.3">
      <c r="A44">
        <v>2019</v>
      </c>
      <c r="B44">
        <v>50464</v>
      </c>
      <c r="C44">
        <v>49862</v>
      </c>
      <c r="D44">
        <f t="shared" si="0"/>
        <v>602</v>
      </c>
      <c r="E44">
        <v>49862</v>
      </c>
      <c r="F44">
        <v>8877</v>
      </c>
      <c r="G44">
        <v>8877</v>
      </c>
    </row>
    <row r="45" spans="1:8" x14ac:dyDescent="0.3">
      <c r="A45">
        <v>2020</v>
      </c>
      <c r="B45">
        <v>249521</v>
      </c>
      <c r="C45">
        <v>226107</v>
      </c>
      <c r="D45">
        <f t="shared" si="0"/>
        <v>23414</v>
      </c>
      <c r="E45">
        <v>226107</v>
      </c>
      <c r="F45">
        <v>43391</v>
      </c>
      <c r="G45">
        <v>43391</v>
      </c>
    </row>
    <row r="46" spans="1:8" x14ac:dyDescent="0.3">
      <c r="A46">
        <v>2021</v>
      </c>
      <c r="B46">
        <v>82643</v>
      </c>
      <c r="C46">
        <v>76255</v>
      </c>
      <c r="D46">
        <f t="shared" si="0"/>
        <v>6388</v>
      </c>
      <c r="E46">
        <v>76255</v>
      </c>
      <c r="F46">
        <v>30826</v>
      </c>
      <c r="G46">
        <v>30826</v>
      </c>
    </row>
    <row r="47" spans="1:8" x14ac:dyDescent="0.3">
      <c r="A47">
        <v>2022</v>
      </c>
      <c r="B47">
        <v>562721</v>
      </c>
      <c r="C47">
        <v>478418</v>
      </c>
      <c r="D47">
        <f t="shared" si="0"/>
        <v>84303</v>
      </c>
      <c r="E47">
        <v>478418</v>
      </c>
      <c r="F47">
        <v>110693</v>
      </c>
      <c r="G47">
        <v>110693</v>
      </c>
    </row>
    <row r="48" spans="1:8" x14ac:dyDescent="0.3">
      <c r="A48">
        <v>2023</v>
      </c>
      <c r="B48">
        <v>149525</v>
      </c>
      <c r="C48">
        <v>136956</v>
      </c>
      <c r="D48">
        <f t="shared" si="0"/>
        <v>12569</v>
      </c>
      <c r="E48">
        <v>136956</v>
      </c>
      <c r="F48">
        <v>84473</v>
      </c>
      <c r="G48">
        <v>84473</v>
      </c>
    </row>
  </sheetData>
  <autoFilter ref="A1:H48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tabSelected="1" workbookViewId="0">
      <pane ySplit="1" topLeftCell="A2" activePane="bottomLeft" state="frozen"/>
      <selection pane="bottomLeft" sqref="A1:R1048576"/>
    </sheetView>
  </sheetViews>
  <sheetFormatPr defaultRowHeight="14.4" x14ac:dyDescent="0.3"/>
  <cols>
    <col min="1" max="1" width="11.5546875" bestFit="1" customWidth="1"/>
    <col min="2" max="2" width="18.44140625" bestFit="1" customWidth="1"/>
    <col min="3" max="3" width="17.33203125" bestFit="1" customWidth="1"/>
    <col min="4" max="4" width="17.88671875" bestFit="1" customWidth="1"/>
    <col min="5" max="5" width="18.5546875" bestFit="1" customWidth="1"/>
    <col min="6" max="6" width="17.44140625" bestFit="1" customWidth="1"/>
    <col min="7" max="7" width="16.88671875" bestFit="1" customWidth="1"/>
    <col min="8" max="8" width="17.44140625" bestFit="1" customWidth="1"/>
    <col min="9" max="10" width="16.21875" bestFit="1" customWidth="1"/>
    <col min="11" max="11" width="18.88671875" bestFit="1" customWidth="1"/>
    <col min="12" max="13" width="17.77734375" bestFit="1" customWidth="1"/>
    <col min="14" max="14" width="16.5546875" bestFit="1" customWidth="1"/>
    <col min="15" max="15" width="0" hidden="1" customWidth="1"/>
    <col min="16" max="16" width="7.6640625" bestFit="1" customWidth="1"/>
    <col min="17" max="17" width="9.5546875" bestFit="1" customWidth="1"/>
    <col min="18" max="18" width="15" bestFit="1" customWidth="1"/>
    <col min="21" max="21" width="23.88671875" bestFit="1" customWidth="1"/>
    <col min="22" max="22" width="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3" t="s">
        <v>15</v>
      </c>
      <c r="Q1" s="3" t="s">
        <v>16</v>
      </c>
      <c r="R1" s="3" t="s">
        <v>19</v>
      </c>
      <c r="S1" s="3" t="s">
        <v>17</v>
      </c>
      <c r="T1" s="3" t="s">
        <v>18</v>
      </c>
      <c r="U1" s="6" t="s">
        <v>22</v>
      </c>
      <c r="V1" s="6" t="s">
        <v>23</v>
      </c>
    </row>
    <row r="2" spans="1:22" x14ac:dyDescent="0.3">
      <c r="A2">
        <v>1977</v>
      </c>
      <c r="B2">
        <v>104120</v>
      </c>
      <c r="C2">
        <v>104120</v>
      </c>
      <c r="E2">
        <v>90261</v>
      </c>
      <c r="F2">
        <v>90261</v>
      </c>
      <c r="H2">
        <v>28726</v>
      </c>
      <c r="I2">
        <v>28726</v>
      </c>
      <c r="K2">
        <v>21973</v>
      </c>
      <c r="L2">
        <v>21973</v>
      </c>
      <c r="P2" s="2">
        <f>H2/E2</f>
        <v>0.31825483874541605</v>
      </c>
      <c r="Q2" s="2">
        <f>K2/E2</f>
        <v>0.2434384728731124</v>
      </c>
      <c r="R2" s="2"/>
      <c r="S2" s="2"/>
      <c r="T2" s="2"/>
      <c r="U2" s="7"/>
      <c r="V2" s="8"/>
    </row>
    <row r="3" spans="1:22" x14ac:dyDescent="0.3">
      <c r="A3">
        <v>1978</v>
      </c>
      <c r="B3">
        <v>19049</v>
      </c>
      <c r="C3">
        <v>19049</v>
      </c>
      <c r="E3">
        <v>14936</v>
      </c>
      <c r="F3">
        <v>14936</v>
      </c>
      <c r="H3">
        <v>9351</v>
      </c>
      <c r="I3">
        <v>9351</v>
      </c>
      <c r="K3">
        <v>7644</v>
      </c>
      <c r="L3">
        <v>7644</v>
      </c>
      <c r="P3" s="2">
        <f t="shared" ref="P3:P48" si="0">H3/E3</f>
        <v>0.62607123727905734</v>
      </c>
      <c r="Q3" s="2">
        <f t="shared" ref="Q3:Q48" si="1">K3/E3</f>
        <v>0.51178361006963047</v>
      </c>
      <c r="R3" s="2"/>
      <c r="S3" s="2"/>
      <c r="T3" s="2"/>
      <c r="U3" s="7"/>
      <c r="V3" s="8"/>
    </row>
    <row r="4" spans="1:22" x14ac:dyDescent="0.3">
      <c r="A4">
        <v>1979</v>
      </c>
      <c r="B4">
        <v>54681</v>
      </c>
      <c r="C4">
        <v>54681</v>
      </c>
      <c r="E4">
        <v>50583</v>
      </c>
      <c r="F4">
        <v>50583</v>
      </c>
      <c r="H4">
        <v>32418</v>
      </c>
      <c r="I4">
        <v>32418</v>
      </c>
      <c r="K4">
        <v>26655</v>
      </c>
      <c r="L4">
        <v>26655</v>
      </c>
      <c r="P4" s="2">
        <f t="shared" si="0"/>
        <v>0.64088725461123297</v>
      </c>
      <c r="Q4" s="2">
        <f t="shared" si="1"/>
        <v>0.52695569657790164</v>
      </c>
      <c r="R4" s="2"/>
      <c r="S4" s="2"/>
      <c r="T4" s="2"/>
      <c r="U4" s="7"/>
      <c r="V4" s="8"/>
    </row>
    <row r="5" spans="1:22" x14ac:dyDescent="0.3">
      <c r="A5">
        <v>1980</v>
      </c>
      <c r="B5">
        <v>61218</v>
      </c>
      <c r="C5">
        <v>61218</v>
      </c>
      <c r="E5">
        <v>52657</v>
      </c>
      <c r="F5">
        <v>52657</v>
      </c>
      <c r="H5">
        <v>33495</v>
      </c>
      <c r="I5">
        <v>33495</v>
      </c>
      <c r="K5">
        <v>26573</v>
      </c>
      <c r="L5">
        <v>26573</v>
      </c>
      <c r="P5" s="2">
        <f t="shared" si="0"/>
        <v>0.63609776477961144</v>
      </c>
      <c r="Q5" s="2">
        <f t="shared" si="1"/>
        <v>0.50464325730672088</v>
      </c>
      <c r="R5" s="2"/>
      <c r="S5" s="2"/>
      <c r="T5" s="2"/>
      <c r="U5" s="7"/>
      <c r="V5" s="8"/>
    </row>
    <row r="6" spans="1:22" x14ac:dyDescent="0.3">
      <c r="A6">
        <v>1981</v>
      </c>
      <c r="B6">
        <v>58244</v>
      </c>
      <c r="C6">
        <v>58244</v>
      </c>
      <c r="E6">
        <v>47139</v>
      </c>
      <c r="F6">
        <v>47139</v>
      </c>
      <c r="H6">
        <v>34327</v>
      </c>
      <c r="I6">
        <v>34327</v>
      </c>
      <c r="K6">
        <v>28234</v>
      </c>
      <c r="L6">
        <v>28234</v>
      </c>
      <c r="P6" s="2">
        <f t="shared" si="0"/>
        <v>0.72820806550839012</v>
      </c>
      <c r="Q6" s="2">
        <f t="shared" si="1"/>
        <v>0.59895203546956877</v>
      </c>
      <c r="R6" s="2"/>
      <c r="S6" s="2"/>
      <c r="T6" s="2"/>
      <c r="U6" s="7"/>
      <c r="V6" s="8"/>
    </row>
    <row r="7" spans="1:22" x14ac:dyDescent="0.3">
      <c r="A7">
        <v>1982</v>
      </c>
      <c r="B7">
        <v>52164</v>
      </c>
      <c r="C7">
        <v>52164</v>
      </c>
      <c r="E7">
        <v>41111</v>
      </c>
      <c r="F7">
        <v>41111</v>
      </c>
      <c r="H7">
        <v>19464</v>
      </c>
      <c r="I7">
        <v>19464</v>
      </c>
      <c r="K7">
        <v>19005</v>
      </c>
      <c r="L7">
        <v>19005</v>
      </c>
      <c r="P7" s="2">
        <f t="shared" si="0"/>
        <v>0.47344992824304932</v>
      </c>
      <c r="Q7" s="2">
        <f t="shared" si="1"/>
        <v>0.46228503320279246</v>
      </c>
      <c r="R7" s="2"/>
      <c r="S7" s="2"/>
      <c r="T7" s="2"/>
      <c r="U7" s="7"/>
      <c r="V7" s="8"/>
    </row>
    <row r="8" spans="1:22" x14ac:dyDescent="0.3">
      <c r="A8">
        <v>1983</v>
      </c>
      <c r="B8">
        <v>104852</v>
      </c>
      <c r="C8">
        <v>104852</v>
      </c>
      <c r="E8">
        <v>86424</v>
      </c>
      <c r="F8">
        <v>86424</v>
      </c>
      <c r="H8">
        <v>29208</v>
      </c>
      <c r="I8">
        <v>29208</v>
      </c>
      <c r="K8">
        <v>27925</v>
      </c>
      <c r="L8">
        <v>27925</v>
      </c>
      <c r="P8" s="2">
        <f t="shared" si="0"/>
        <v>0.33796167731185783</v>
      </c>
      <c r="Q8" s="2">
        <f t="shared" si="1"/>
        <v>0.32311626400074056</v>
      </c>
      <c r="R8" s="2"/>
      <c r="S8" s="2"/>
      <c r="T8" s="2"/>
      <c r="U8" s="7"/>
      <c r="V8" s="8"/>
    </row>
    <row r="9" spans="1:22" x14ac:dyDescent="0.3">
      <c r="A9">
        <v>1984</v>
      </c>
      <c r="B9">
        <v>159537</v>
      </c>
      <c r="C9">
        <v>159537</v>
      </c>
      <c r="E9">
        <v>109092</v>
      </c>
      <c r="F9">
        <v>109092</v>
      </c>
      <c r="H9">
        <v>82085</v>
      </c>
      <c r="I9">
        <v>82085</v>
      </c>
      <c r="K9">
        <v>81054</v>
      </c>
      <c r="L9">
        <v>81054</v>
      </c>
      <c r="P9" s="2">
        <f t="shared" si="0"/>
        <v>0.75243830895024388</v>
      </c>
      <c r="Q9" s="2">
        <f t="shared" si="1"/>
        <v>0.74298757012429872</v>
      </c>
      <c r="R9" s="2"/>
      <c r="S9" s="2"/>
      <c r="T9" s="2"/>
      <c r="U9" s="7"/>
      <c r="V9" s="8"/>
    </row>
    <row r="10" spans="1:22" x14ac:dyDescent="0.3">
      <c r="A10">
        <v>1985</v>
      </c>
      <c r="B10">
        <v>174065</v>
      </c>
      <c r="C10">
        <v>174065</v>
      </c>
      <c r="E10">
        <v>103200</v>
      </c>
      <c r="F10">
        <v>103200</v>
      </c>
      <c r="H10">
        <v>60566</v>
      </c>
      <c r="I10">
        <v>60566</v>
      </c>
      <c r="K10">
        <v>59984</v>
      </c>
      <c r="L10">
        <v>59984</v>
      </c>
      <c r="P10" s="2">
        <f t="shared" si="0"/>
        <v>0.58687984496124035</v>
      </c>
      <c r="Q10" s="2">
        <f t="shared" si="1"/>
        <v>0.58124031007751942</v>
      </c>
      <c r="R10" s="2"/>
      <c r="S10" s="2"/>
      <c r="T10" s="2"/>
      <c r="U10" s="7"/>
      <c r="V10" s="8"/>
    </row>
    <row r="11" spans="1:22" x14ac:dyDescent="0.3">
      <c r="A11">
        <v>1986</v>
      </c>
      <c r="B11">
        <v>60424</v>
      </c>
      <c r="C11">
        <v>60424</v>
      </c>
      <c r="E11">
        <v>49788</v>
      </c>
      <c r="F11">
        <v>49788</v>
      </c>
      <c r="H11">
        <v>36857</v>
      </c>
      <c r="I11">
        <v>36857</v>
      </c>
      <c r="J11">
        <v>2523</v>
      </c>
      <c r="K11">
        <v>39380</v>
      </c>
      <c r="L11">
        <v>36857</v>
      </c>
      <c r="P11" s="2">
        <f t="shared" si="0"/>
        <v>0.74027878203583197</v>
      </c>
      <c r="Q11" s="2">
        <f t="shared" si="1"/>
        <v>0.7909536434482205</v>
      </c>
      <c r="R11" s="2"/>
      <c r="S11" s="2"/>
      <c r="T11" s="2"/>
      <c r="U11" s="7"/>
      <c r="V11" s="8"/>
    </row>
    <row r="12" spans="1:22" x14ac:dyDescent="0.3">
      <c r="A12">
        <v>1987</v>
      </c>
      <c r="B12">
        <v>122144</v>
      </c>
      <c r="C12">
        <v>122144</v>
      </c>
      <c r="E12">
        <v>69868</v>
      </c>
      <c r="F12">
        <v>69868</v>
      </c>
      <c r="H12">
        <v>46049</v>
      </c>
      <c r="I12">
        <v>46049</v>
      </c>
      <c r="K12">
        <v>45416</v>
      </c>
      <c r="L12">
        <v>45416</v>
      </c>
      <c r="P12" s="2">
        <f t="shared" si="0"/>
        <v>0.65908570447128867</v>
      </c>
      <c r="Q12" s="2">
        <f t="shared" si="1"/>
        <v>0.65002576286712088</v>
      </c>
      <c r="R12" s="2"/>
      <c r="S12" s="2"/>
      <c r="T12" s="2"/>
      <c r="U12" s="7"/>
      <c r="V12" s="8"/>
    </row>
    <row r="13" spans="1:22" x14ac:dyDescent="0.3">
      <c r="A13">
        <v>1988</v>
      </c>
      <c r="B13">
        <v>83025</v>
      </c>
      <c r="C13">
        <v>83025</v>
      </c>
      <c r="E13">
        <v>49177</v>
      </c>
      <c r="F13">
        <v>49177</v>
      </c>
      <c r="H13">
        <v>38180</v>
      </c>
      <c r="I13">
        <v>38180</v>
      </c>
      <c r="J13">
        <v>283</v>
      </c>
      <c r="K13">
        <v>38463</v>
      </c>
      <c r="L13">
        <v>38180</v>
      </c>
      <c r="P13" s="2">
        <f t="shared" si="0"/>
        <v>0.77637920165931229</v>
      </c>
      <c r="Q13" s="2">
        <f t="shared" si="1"/>
        <v>0.78213392439555074</v>
      </c>
      <c r="R13" s="2"/>
      <c r="S13" s="2"/>
      <c r="T13" s="2"/>
      <c r="U13" s="7"/>
      <c r="V13" s="8"/>
    </row>
    <row r="14" spans="1:22" x14ac:dyDescent="0.3">
      <c r="A14">
        <v>1989</v>
      </c>
      <c r="B14">
        <v>43462</v>
      </c>
      <c r="C14">
        <v>43462</v>
      </c>
      <c r="E14">
        <v>37360</v>
      </c>
      <c r="F14">
        <v>37360</v>
      </c>
      <c r="H14">
        <v>18116</v>
      </c>
      <c r="I14">
        <v>18116</v>
      </c>
      <c r="K14">
        <v>18085</v>
      </c>
      <c r="L14">
        <v>18085</v>
      </c>
      <c r="P14" s="2">
        <f t="shared" si="0"/>
        <v>0.48490364025695931</v>
      </c>
      <c r="Q14" s="2">
        <f t="shared" si="1"/>
        <v>0.48407387580299788</v>
      </c>
      <c r="R14" s="2"/>
      <c r="S14" s="2"/>
      <c r="T14" s="2"/>
      <c r="U14" s="7"/>
      <c r="V14" s="8"/>
    </row>
    <row r="15" spans="1:22" x14ac:dyDescent="0.3">
      <c r="A15">
        <v>1990</v>
      </c>
      <c r="B15">
        <v>51497</v>
      </c>
      <c r="C15">
        <v>51497</v>
      </c>
      <c r="E15">
        <v>44143</v>
      </c>
      <c r="F15">
        <v>44143</v>
      </c>
      <c r="H15">
        <v>10412</v>
      </c>
      <c r="I15">
        <v>10412</v>
      </c>
      <c r="K15">
        <v>8613</v>
      </c>
      <c r="L15">
        <v>8613</v>
      </c>
      <c r="P15" s="2">
        <f t="shared" si="0"/>
        <v>0.23586978682916884</v>
      </c>
      <c r="Q15" s="2">
        <f t="shared" si="1"/>
        <v>0.1951158734114129</v>
      </c>
      <c r="R15" s="2"/>
      <c r="S15" s="2"/>
      <c r="T15" s="2"/>
      <c r="U15" s="7"/>
      <c r="V15" s="8"/>
    </row>
    <row r="16" spans="1:22" x14ac:dyDescent="0.3">
      <c r="A16">
        <v>1991</v>
      </c>
      <c r="B16">
        <v>79638</v>
      </c>
      <c r="C16">
        <v>79638</v>
      </c>
      <c r="E16">
        <v>62118</v>
      </c>
      <c r="F16">
        <v>62118</v>
      </c>
      <c r="H16">
        <v>30733</v>
      </c>
      <c r="I16">
        <v>30733</v>
      </c>
      <c r="J16">
        <v>386</v>
      </c>
      <c r="K16">
        <v>31119</v>
      </c>
      <c r="L16">
        <v>30733</v>
      </c>
      <c r="P16" s="2">
        <f t="shared" si="0"/>
        <v>0.49475192375800897</v>
      </c>
      <c r="Q16" s="2">
        <f t="shared" si="1"/>
        <v>0.50096590360282045</v>
      </c>
      <c r="R16" s="2"/>
      <c r="S16" s="2"/>
      <c r="T16" s="2"/>
      <c r="U16" s="7"/>
      <c r="V16" s="8"/>
    </row>
    <row r="17" spans="1:22" x14ac:dyDescent="0.3">
      <c r="A17">
        <v>1992</v>
      </c>
      <c r="B17">
        <v>88557</v>
      </c>
      <c r="C17">
        <v>88557</v>
      </c>
      <c r="E17">
        <v>68359</v>
      </c>
      <c r="F17">
        <v>68359</v>
      </c>
      <c r="H17">
        <v>46820</v>
      </c>
      <c r="I17">
        <v>46820</v>
      </c>
      <c r="J17">
        <v>669</v>
      </c>
      <c r="K17">
        <v>47489</v>
      </c>
      <c r="L17">
        <v>46820</v>
      </c>
      <c r="P17" s="2">
        <f t="shared" si="0"/>
        <v>0.68491347152532955</v>
      </c>
      <c r="Q17" s="2">
        <f t="shared" si="1"/>
        <v>0.69470003949735948</v>
      </c>
      <c r="R17" s="2"/>
      <c r="S17" s="2"/>
      <c r="T17" s="2"/>
      <c r="U17" s="7"/>
      <c r="V17" s="8"/>
    </row>
    <row r="18" spans="1:22" x14ac:dyDescent="0.3">
      <c r="A18">
        <v>1993</v>
      </c>
      <c r="B18">
        <v>83512</v>
      </c>
      <c r="C18">
        <v>83512</v>
      </c>
      <c r="E18">
        <v>65630</v>
      </c>
      <c r="F18">
        <v>65630</v>
      </c>
      <c r="H18">
        <v>31717</v>
      </c>
      <c r="I18">
        <v>31717</v>
      </c>
      <c r="K18">
        <v>31525</v>
      </c>
      <c r="L18">
        <v>31525</v>
      </c>
      <c r="P18" s="2">
        <f t="shared" si="0"/>
        <v>0.48326984610696327</v>
      </c>
      <c r="Q18" s="2">
        <f t="shared" si="1"/>
        <v>0.4803443547158312</v>
      </c>
      <c r="R18" s="2"/>
      <c r="S18" s="2"/>
      <c r="T18" s="2"/>
      <c r="U18" s="7"/>
      <c r="V18" s="8"/>
    </row>
    <row r="19" spans="1:22" x14ac:dyDescent="0.3">
      <c r="A19">
        <v>1994</v>
      </c>
      <c r="B19">
        <v>13141</v>
      </c>
      <c r="C19">
        <v>13141</v>
      </c>
      <c r="E19">
        <v>10976</v>
      </c>
      <c r="F19">
        <v>10976</v>
      </c>
      <c r="H19">
        <v>1662</v>
      </c>
      <c r="I19">
        <v>1662</v>
      </c>
      <c r="J19">
        <v>224</v>
      </c>
      <c r="K19">
        <v>1886</v>
      </c>
      <c r="L19">
        <v>1662</v>
      </c>
      <c r="P19" s="2">
        <f t="shared" si="0"/>
        <v>0.15142128279883382</v>
      </c>
      <c r="Q19" s="2">
        <f t="shared" si="1"/>
        <v>0.17182944606413994</v>
      </c>
      <c r="R19" s="2"/>
      <c r="S19" s="2"/>
      <c r="T19" s="2"/>
      <c r="U19" s="7"/>
      <c r="V19" s="8"/>
    </row>
    <row r="20" spans="1:22" x14ac:dyDescent="0.3">
      <c r="A20">
        <v>1995</v>
      </c>
      <c r="B20">
        <v>9075</v>
      </c>
      <c r="C20">
        <v>9075</v>
      </c>
      <c r="D20">
        <v>387</v>
      </c>
      <c r="E20">
        <v>9462</v>
      </c>
      <c r="F20">
        <v>9075</v>
      </c>
      <c r="H20">
        <v>4988</v>
      </c>
      <c r="I20">
        <v>4988</v>
      </c>
      <c r="J20">
        <v>550</v>
      </c>
      <c r="K20">
        <v>5538</v>
      </c>
      <c r="L20">
        <v>4988</v>
      </c>
      <c r="P20" s="2">
        <f t="shared" si="0"/>
        <v>0.52716127668569013</v>
      </c>
      <c r="Q20" s="2">
        <f t="shared" si="1"/>
        <v>0.58528852251109698</v>
      </c>
      <c r="R20" s="2"/>
      <c r="S20" s="2"/>
      <c r="T20" s="2"/>
      <c r="U20" s="7"/>
      <c r="V20" s="8"/>
    </row>
    <row r="21" spans="1:22" x14ac:dyDescent="0.3">
      <c r="A21">
        <v>1996</v>
      </c>
      <c r="B21">
        <v>31149</v>
      </c>
      <c r="C21">
        <v>31149</v>
      </c>
      <c r="E21">
        <v>29500</v>
      </c>
      <c r="F21">
        <v>29500</v>
      </c>
      <c r="H21">
        <v>21741</v>
      </c>
      <c r="I21">
        <v>21741</v>
      </c>
      <c r="K21">
        <v>20038</v>
      </c>
      <c r="L21">
        <v>20038</v>
      </c>
      <c r="P21" s="2">
        <f t="shared" si="0"/>
        <v>0.73698305084745763</v>
      </c>
      <c r="Q21" s="2">
        <f t="shared" si="1"/>
        <v>0.67925423728813561</v>
      </c>
      <c r="R21" s="2"/>
      <c r="S21" s="2"/>
      <c r="T21" s="2"/>
      <c r="U21" s="7"/>
      <c r="V21" s="8"/>
    </row>
    <row r="22" spans="1:22" x14ac:dyDescent="0.3">
      <c r="A22">
        <v>1997</v>
      </c>
      <c r="B22">
        <v>47951</v>
      </c>
      <c r="C22">
        <v>47951</v>
      </c>
      <c r="E22">
        <v>40375</v>
      </c>
      <c r="F22">
        <v>40375</v>
      </c>
      <c r="H22">
        <v>30661</v>
      </c>
      <c r="I22">
        <v>30661</v>
      </c>
      <c r="K22">
        <v>27871</v>
      </c>
      <c r="L22">
        <v>27871</v>
      </c>
      <c r="P22" s="2">
        <f t="shared" si="0"/>
        <v>0.75940557275541798</v>
      </c>
      <c r="Q22" s="2">
        <f t="shared" si="1"/>
        <v>0.69030340557275538</v>
      </c>
      <c r="R22" s="2"/>
      <c r="S22" s="2"/>
      <c r="T22" s="2"/>
      <c r="U22" s="7"/>
      <c r="V22" s="8"/>
    </row>
    <row r="23" spans="1:22" x14ac:dyDescent="0.3">
      <c r="A23">
        <v>1998</v>
      </c>
      <c r="B23">
        <v>13517</v>
      </c>
      <c r="C23">
        <v>13517</v>
      </c>
      <c r="E23">
        <v>9367</v>
      </c>
      <c r="F23">
        <v>9367</v>
      </c>
      <c r="H23">
        <v>5988</v>
      </c>
      <c r="I23">
        <v>5988</v>
      </c>
      <c r="K23">
        <v>4666</v>
      </c>
      <c r="L23">
        <v>4666</v>
      </c>
      <c r="P23" s="2">
        <f t="shared" si="0"/>
        <v>0.63926550656560266</v>
      </c>
      <c r="Q23" s="2">
        <f t="shared" si="1"/>
        <v>0.49813173908401837</v>
      </c>
      <c r="R23" s="2"/>
      <c r="S23" s="2"/>
      <c r="T23" s="2"/>
      <c r="U23" s="7"/>
      <c r="V23" s="8"/>
    </row>
    <row r="24" spans="1:22" x14ac:dyDescent="0.3">
      <c r="A24">
        <v>1999</v>
      </c>
      <c r="B24">
        <v>18242</v>
      </c>
      <c r="C24">
        <v>18242</v>
      </c>
      <c r="D24">
        <v>129</v>
      </c>
      <c r="E24">
        <v>18371</v>
      </c>
      <c r="F24">
        <v>18242</v>
      </c>
      <c r="H24">
        <v>14111</v>
      </c>
      <c r="I24">
        <v>14111</v>
      </c>
      <c r="K24">
        <v>12388</v>
      </c>
      <c r="L24">
        <v>12388</v>
      </c>
      <c r="M24">
        <v>1172</v>
      </c>
      <c r="N24">
        <v>1172</v>
      </c>
      <c r="P24" s="2">
        <f t="shared" si="0"/>
        <v>0.76811278645691583</v>
      </c>
      <c r="Q24" s="2">
        <f t="shared" si="1"/>
        <v>0.67432366229383267</v>
      </c>
      <c r="R24" s="2"/>
      <c r="S24" s="2"/>
      <c r="T24" s="2"/>
      <c r="U24" s="7"/>
      <c r="V24" s="8"/>
    </row>
    <row r="25" spans="1:22" x14ac:dyDescent="0.3">
      <c r="A25">
        <v>2000</v>
      </c>
      <c r="B25">
        <v>97326</v>
      </c>
      <c r="C25">
        <v>97326</v>
      </c>
      <c r="E25">
        <v>76512</v>
      </c>
      <c r="F25">
        <v>76512</v>
      </c>
      <c r="H25">
        <v>57428</v>
      </c>
      <c r="I25">
        <v>57428</v>
      </c>
      <c r="J25">
        <v>2516</v>
      </c>
      <c r="K25">
        <v>59944</v>
      </c>
      <c r="L25">
        <v>57428</v>
      </c>
      <c r="M25">
        <v>20979</v>
      </c>
      <c r="N25">
        <v>20979</v>
      </c>
      <c r="P25" s="2">
        <f t="shared" si="0"/>
        <v>0.75057507319113337</v>
      </c>
      <c r="Q25" s="2">
        <f t="shared" si="1"/>
        <v>0.78345880384776245</v>
      </c>
      <c r="R25" s="2"/>
      <c r="S25" s="2"/>
      <c r="T25" s="2"/>
      <c r="U25" s="7"/>
      <c r="V25" s="8"/>
    </row>
    <row r="26" spans="1:22" x14ac:dyDescent="0.3">
      <c r="A26">
        <v>2001</v>
      </c>
      <c r="B26">
        <v>119981</v>
      </c>
      <c r="C26">
        <v>119981</v>
      </c>
      <c r="E26">
        <v>104840</v>
      </c>
      <c r="F26">
        <v>104840</v>
      </c>
      <c r="H26">
        <v>66220</v>
      </c>
      <c r="I26">
        <v>66220</v>
      </c>
      <c r="J26">
        <v>8266</v>
      </c>
      <c r="K26">
        <v>74486</v>
      </c>
      <c r="L26">
        <v>66220</v>
      </c>
      <c r="M26">
        <v>32633</v>
      </c>
      <c r="N26">
        <v>32633</v>
      </c>
      <c r="P26" s="2">
        <f t="shared" si="0"/>
        <v>0.63162914917970236</v>
      </c>
      <c r="Q26" s="2">
        <f t="shared" si="1"/>
        <v>0.7104731018695154</v>
      </c>
      <c r="R26" s="2"/>
      <c r="S26" s="2"/>
      <c r="T26" s="2"/>
      <c r="U26" s="7"/>
      <c r="V26" s="8"/>
    </row>
    <row r="27" spans="1:22" x14ac:dyDescent="0.3">
      <c r="A27">
        <v>2002</v>
      </c>
      <c r="B27">
        <v>51109</v>
      </c>
      <c r="C27">
        <v>51109</v>
      </c>
      <c r="E27">
        <v>44319</v>
      </c>
      <c r="F27">
        <v>44319</v>
      </c>
      <c r="H27">
        <v>12373</v>
      </c>
      <c r="I27">
        <v>12373</v>
      </c>
      <c r="K27">
        <v>10659</v>
      </c>
      <c r="L27">
        <v>10659</v>
      </c>
      <c r="M27">
        <v>27821</v>
      </c>
      <c r="N27">
        <v>27821</v>
      </c>
      <c r="P27" s="2">
        <f t="shared" si="0"/>
        <v>0.27918048692434394</v>
      </c>
      <c r="Q27" s="2">
        <f t="shared" si="1"/>
        <v>0.24050632911392406</v>
      </c>
      <c r="R27" s="2"/>
      <c r="S27" s="2"/>
      <c r="T27" s="2"/>
      <c r="U27" s="7"/>
      <c r="V27" s="8"/>
    </row>
    <row r="28" spans="1:22" x14ac:dyDescent="0.3">
      <c r="A28">
        <v>2003</v>
      </c>
      <c r="B28">
        <v>40757</v>
      </c>
      <c r="C28">
        <v>40757</v>
      </c>
      <c r="E28">
        <v>34779</v>
      </c>
      <c r="F28">
        <v>34779</v>
      </c>
      <c r="H28">
        <v>30355</v>
      </c>
      <c r="I28">
        <v>30355</v>
      </c>
      <c r="K28">
        <v>29374</v>
      </c>
      <c r="L28">
        <v>29374</v>
      </c>
      <c r="M28">
        <v>5074</v>
      </c>
      <c r="N28">
        <v>5074</v>
      </c>
      <c r="P28" s="2">
        <f t="shared" si="0"/>
        <v>0.87279680266827686</v>
      </c>
      <c r="Q28" s="2">
        <f t="shared" si="1"/>
        <v>0.84459012622559593</v>
      </c>
      <c r="R28" s="2"/>
      <c r="S28" s="2"/>
      <c r="T28" s="2"/>
      <c r="U28" s="7"/>
      <c r="V28" s="8"/>
    </row>
    <row r="29" spans="1:22" x14ac:dyDescent="0.3">
      <c r="A29">
        <v>2004</v>
      </c>
      <c r="B29">
        <v>128763</v>
      </c>
      <c r="C29">
        <v>128763</v>
      </c>
      <c r="E29">
        <v>106666</v>
      </c>
      <c r="F29">
        <v>106666</v>
      </c>
      <c r="H29">
        <v>81338</v>
      </c>
      <c r="I29">
        <v>81338</v>
      </c>
      <c r="K29">
        <v>78053</v>
      </c>
      <c r="L29">
        <v>78053</v>
      </c>
      <c r="M29">
        <v>33167</v>
      </c>
      <c r="N29">
        <v>33167</v>
      </c>
      <c r="P29" s="2">
        <f t="shared" si="0"/>
        <v>0.76254851592822459</v>
      </c>
      <c r="Q29" s="2">
        <f t="shared" si="1"/>
        <v>0.73175144844655282</v>
      </c>
      <c r="R29" s="2"/>
      <c r="S29" s="2"/>
      <c r="T29" s="2"/>
      <c r="U29" s="7"/>
      <c r="V29" s="8"/>
    </row>
    <row r="30" spans="1:22" x14ac:dyDescent="0.3">
      <c r="A30">
        <v>2005</v>
      </c>
      <c r="B30">
        <v>75962</v>
      </c>
      <c r="C30">
        <v>75962</v>
      </c>
      <c r="E30">
        <v>71226</v>
      </c>
      <c r="F30">
        <v>71226</v>
      </c>
      <c r="H30">
        <v>55570</v>
      </c>
      <c r="I30">
        <v>55570</v>
      </c>
      <c r="K30">
        <v>55559</v>
      </c>
      <c r="L30">
        <v>55559</v>
      </c>
      <c r="M30">
        <v>14218</v>
      </c>
      <c r="N30">
        <v>14218</v>
      </c>
      <c r="P30" s="2">
        <f t="shared" si="0"/>
        <v>0.78019262628815322</v>
      </c>
      <c r="Q30" s="2">
        <f t="shared" si="1"/>
        <v>0.78003818830202454</v>
      </c>
      <c r="R30" s="2"/>
      <c r="S30" s="2"/>
      <c r="T30" s="2"/>
      <c r="U30" s="7"/>
      <c r="V30" s="8"/>
    </row>
    <row r="31" spans="1:22" x14ac:dyDescent="0.3">
      <c r="A31">
        <v>2006</v>
      </c>
      <c r="B31">
        <v>38437</v>
      </c>
      <c r="C31">
        <v>38437</v>
      </c>
      <c r="E31">
        <v>35132</v>
      </c>
      <c r="F31">
        <v>35132</v>
      </c>
      <c r="H31">
        <v>25377</v>
      </c>
      <c r="I31">
        <v>25377</v>
      </c>
      <c r="K31">
        <v>22075</v>
      </c>
      <c r="L31">
        <v>22075</v>
      </c>
      <c r="M31">
        <v>9657</v>
      </c>
      <c r="N31">
        <v>9657</v>
      </c>
      <c r="P31" s="2">
        <f t="shared" si="0"/>
        <v>0.72233291586018444</v>
      </c>
      <c r="Q31" s="2">
        <f t="shared" si="1"/>
        <v>0.62834452920414441</v>
      </c>
      <c r="R31" s="2">
        <f>S31</f>
        <v>0.73</v>
      </c>
      <c r="S31" s="2">
        <v>0.73</v>
      </c>
      <c r="T31" s="2"/>
      <c r="U31" s="5">
        <f>ABS(($R31-P31)/$R31)</f>
        <v>1.0502854986048683E-2</v>
      </c>
      <c r="V31" s="5">
        <f>ABS(($R31-Q31)/$R31)</f>
        <v>0.13925406958336381</v>
      </c>
    </row>
    <row r="32" spans="1:22" x14ac:dyDescent="0.3">
      <c r="A32">
        <v>2007</v>
      </c>
      <c r="B32">
        <v>25222</v>
      </c>
      <c r="C32">
        <v>25222</v>
      </c>
      <c r="E32">
        <v>25122</v>
      </c>
      <c r="F32">
        <v>25122</v>
      </c>
      <c r="H32">
        <v>20683</v>
      </c>
      <c r="I32">
        <v>20683</v>
      </c>
      <c r="J32">
        <v>1590</v>
      </c>
      <c r="K32">
        <v>22273</v>
      </c>
      <c r="L32">
        <v>20683</v>
      </c>
      <c r="M32">
        <v>2607</v>
      </c>
      <c r="N32">
        <v>2607</v>
      </c>
      <c r="P32" s="2">
        <f t="shared" si="0"/>
        <v>0.82330228484993229</v>
      </c>
      <c r="Q32" s="2">
        <f t="shared" si="1"/>
        <v>0.88659342409043862</v>
      </c>
      <c r="R32" s="2">
        <f t="shared" ref="R32:R35" si="2">S32</f>
        <v>0.85</v>
      </c>
      <c r="S32" s="2">
        <v>0.85</v>
      </c>
      <c r="T32" s="2"/>
      <c r="U32" s="5">
        <f t="shared" ref="U32:U47" si="3">ABS(($R32-P32)/$R32)</f>
        <v>3.1409076647138462E-2</v>
      </c>
      <c r="V32" s="5">
        <f t="shared" ref="V32:V47" si="4">ABS(($R32-Q32)/$R32)</f>
        <v>4.3051087165221935E-2</v>
      </c>
    </row>
    <row r="33" spans="1:22" x14ac:dyDescent="0.3">
      <c r="A33">
        <v>2008</v>
      </c>
      <c r="B33">
        <v>223911</v>
      </c>
      <c r="C33">
        <v>223911</v>
      </c>
      <c r="E33">
        <v>193739</v>
      </c>
      <c r="F33">
        <v>193739</v>
      </c>
      <c r="H33">
        <v>161343</v>
      </c>
      <c r="I33">
        <v>161343</v>
      </c>
      <c r="J33">
        <v>3991</v>
      </c>
      <c r="K33">
        <v>165334</v>
      </c>
      <c r="L33">
        <v>161343</v>
      </c>
      <c r="M33">
        <v>28340</v>
      </c>
      <c r="N33">
        <v>28340</v>
      </c>
      <c r="P33" s="2">
        <f t="shared" si="0"/>
        <v>0.83278534523250347</v>
      </c>
      <c r="Q33" s="2">
        <f t="shared" si="1"/>
        <v>0.85338522445145271</v>
      </c>
      <c r="R33" s="2">
        <f t="shared" si="2"/>
        <v>0.87</v>
      </c>
      <c r="S33" s="2">
        <v>0.87</v>
      </c>
      <c r="T33" s="2"/>
      <c r="U33" s="5">
        <f t="shared" si="3"/>
        <v>4.2775465249996009E-2</v>
      </c>
      <c r="V33" s="5">
        <f t="shared" si="4"/>
        <v>1.9097443159249758E-2</v>
      </c>
    </row>
    <row r="34" spans="1:22" x14ac:dyDescent="0.3">
      <c r="A34">
        <v>2009</v>
      </c>
      <c r="B34">
        <v>186166</v>
      </c>
      <c r="C34">
        <v>186166</v>
      </c>
      <c r="E34">
        <v>162830</v>
      </c>
      <c r="F34">
        <v>162830</v>
      </c>
      <c r="H34">
        <v>133106</v>
      </c>
      <c r="I34">
        <v>133106</v>
      </c>
      <c r="J34">
        <v>1831</v>
      </c>
      <c r="K34">
        <v>134937</v>
      </c>
      <c r="L34">
        <v>133106</v>
      </c>
      <c r="M34">
        <v>16034</v>
      </c>
      <c r="N34">
        <v>16034</v>
      </c>
      <c r="P34" s="2">
        <f t="shared" si="0"/>
        <v>0.81745378615734199</v>
      </c>
      <c r="Q34" s="2">
        <f t="shared" si="1"/>
        <v>0.82869864275624883</v>
      </c>
      <c r="R34" s="2">
        <f t="shared" si="2"/>
        <v>0.83</v>
      </c>
      <c r="S34" s="2">
        <v>0.83</v>
      </c>
      <c r="T34" s="2"/>
      <c r="U34" s="5">
        <f t="shared" si="3"/>
        <v>1.5115920292359003E-2</v>
      </c>
      <c r="V34" s="5">
        <f t="shared" si="4"/>
        <v>1.5679002936760645E-3</v>
      </c>
    </row>
    <row r="35" spans="1:22" x14ac:dyDescent="0.3">
      <c r="A35">
        <v>2010</v>
      </c>
      <c r="B35">
        <v>406925</v>
      </c>
      <c r="C35">
        <v>406925</v>
      </c>
      <c r="E35">
        <v>338310</v>
      </c>
      <c r="F35">
        <v>338310</v>
      </c>
      <c r="H35">
        <v>295638</v>
      </c>
      <c r="I35">
        <v>295638</v>
      </c>
      <c r="K35">
        <v>291764</v>
      </c>
      <c r="L35">
        <v>291764</v>
      </c>
      <c r="M35">
        <v>35821</v>
      </c>
      <c r="N35">
        <v>35821</v>
      </c>
      <c r="P35" s="2">
        <f t="shared" si="0"/>
        <v>0.87386716325263813</v>
      </c>
      <c r="Q35" s="2">
        <f t="shared" si="1"/>
        <v>0.86241612722059646</v>
      </c>
      <c r="R35" s="2">
        <f t="shared" si="2"/>
        <v>0.82</v>
      </c>
      <c r="S35" s="2">
        <v>0.82</v>
      </c>
      <c r="U35" s="5">
        <f t="shared" si="3"/>
        <v>6.5691662503217299E-2</v>
      </c>
      <c r="V35" s="5">
        <f t="shared" si="4"/>
        <v>5.1726984415361603E-2</v>
      </c>
    </row>
    <row r="36" spans="1:22" x14ac:dyDescent="0.3">
      <c r="A36">
        <v>2011</v>
      </c>
      <c r="B36">
        <v>194571</v>
      </c>
      <c r="C36">
        <v>194571</v>
      </c>
      <c r="E36">
        <v>146111</v>
      </c>
      <c r="F36">
        <v>146111</v>
      </c>
      <c r="H36">
        <v>132096</v>
      </c>
      <c r="I36">
        <v>132096</v>
      </c>
      <c r="K36">
        <v>111508</v>
      </c>
      <c r="L36">
        <v>111508</v>
      </c>
      <c r="M36">
        <v>18634</v>
      </c>
      <c r="N36">
        <v>18634</v>
      </c>
      <c r="P36" s="2">
        <f t="shared" si="0"/>
        <v>0.90407977496560832</v>
      </c>
      <c r="Q36" s="2">
        <f t="shared" si="1"/>
        <v>0.76317320393399535</v>
      </c>
      <c r="R36" s="2"/>
      <c r="S36" s="2"/>
      <c r="T36" s="2"/>
      <c r="U36" s="5"/>
      <c r="V36" s="5"/>
    </row>
    <row r="37" spans="1:22" x14ac:dyDescent="0.3">
      <c r="A37">
        <v>2012</v>
      </c>
      <c r="B37">
        <v>544106</v>
      </c>
      <c r="C37">
        <v>544106</v>
      </c>
      <c r="E37">
        <v>410620</v>
      </c>
      <c r="F37">
        <v>410620</v>
      </c>
      <c r="H37">
        <v>363314</v>
      </c>
      <c r="I37">
        <v>363314</v>
      </c>
      <c r="K37">
        <v>326107</v>
      </c>
      <c r="L37">
        <v>326107</v>
      </c>
      <c r="M37">
        <v>66520</v>
      </c>
      <c r="N37">
        <v>66520</v>
      </c>
      <c r="P37" s="2">
        <f t="shared" si="0"/>
        <v>0.88479372655983635</v>
      </c>
      <c r="Q37" s="2">
        <f t="shared" si="1"/>
        <v>0.79418196873021285</v>
      </c>
      <c r="R37" s="2">
        <f>T37</f>
        <v>0.81</v>
      </c>
      <c r="S37" s="2"/>
      <c r="T37" s="2">
        <v>0.81</v>
      </c>
      <c r="U37" s="5">
        <f t="shared" si="3"/>
        <v>9.233793402448924E-2</v>
      </c>
      <c r="V37" s="5">
        <f t="shared" si="4"/>
        <v>1.9528433666403954E-2</v>
      </c>
    </row>
    <row r="38" spans="1:22" x14ac:dyDescent="0.3">
      <c r="A38">
        <v>2013</v>
      </c>
      <c r="B38">
        <v>197737</v>
      </c>
      <c r="C38">
        <v>197737</v>
      </c>
      <c r="E38">
        <v>159208</v>
      </c>
      <c r="F38">
        <v>159208</v>
      </c>
      <c r="H38">
        <v>131655</v>
      </c>
      <c r="I38">
        <v>131655</v>
      </c>
      <c r="K38">
        <v>129993</v>
      </c>
      <c r="L38">
        <v>129993</v>
      </c>
      <c r="M38">
        <v>29015</v>
      </c>
      <c r="N38">
        <v>29015</v>
      </c>
      <c r="P38" s="2">
        <f t="shared" si="0"/>
        <v>0.82693708858851311</v>
      </c>
      <c r="Q38" s="2">
        <f t="shared" si="1"/>
        <v>0.81649791467765442</v>
      </c>
      <c r="R38" s="2">
        <f t="shared" ref="R38:R48" si="5">T38</f>
        <v>0.7</v>
      </c>
      <c r="S38" s="2"/>
      <c r="T38" s="2">
        <v>0.7</v>
      </c>
      <c r="U38" s="5">
        <f t="shared" si="3"/>
        <v>0.18133869798359023</v>
      </c>
      <c r="V38" s="5">
        <f t="shared" si="4"/>
        <v>0.16642559239664925</v>
      </c>
    </row>
    <row r="39" spans="1:22" x14ac:dyDescent="0.3">
      <c r="A39">
        <v>2014</v>
      </c>
      <c r="B39">
        <v>655983</v>
      </c>
      <c r="C39">
        <v>655983</v>
      </c>
      <c r="E39">
        <v>581121</v>
      </c>
      <c r="F39">
        <v>581121</v>
      </c>
      <c r="H39">
        <v>492892</v>
      </c>
      <c r="I39">
        <v>492892</v>
      </c>
      <c r="K39">
        <v>490804</v>
      </c>
      <c r="L39">
        <v>490804</v>
      </c>
      <c r="M39">
        <v>99901</v>
      </c>
      <c r="N39">
        <v>99901</v>
      </c>
      <c r="P39" s="2">
        <f t="shared" si="0"/>
        <v>0.84817447657200484</v>
      </c>
      <c r="Q39" s="2">
        <f t="shared" si="1"/>
        <v>0.84458142108097967</v>
      </c>
      <c r="R39" s="2">
        <f t="shared" si="5"/>
        <v>0.8</v>
      </c>
      <c r="S39" s="2"/>
      <c r="T39" s="2">
        <v>0.8</v>
      </c>
      <c r="U39" s="5">
        <f t="shared" si="3"/>
        <v>6.0218095715005998E-2</v>
      </c>
      <c r="V39" s="5">
        <f t="shared" si="4"/>
        <v>5.5726776351224527E-2</v>
      </c>
    </row>
    <row r="40" spans="1:22" x14ac:dyDescent="0.3">
      <c r="A40">
        <v>2015</v>
      </c>
      <c r="B40">
        <v>545156</v>
      </c>
      <c r="C40">
        <v>545156</v>
      </c>
      <c r="E40">
        <v>264678</v>
      </c>
      <c r="F40">
        <v>264678</v>
      </c>
      <c r="H40">
        <v>216389</v>
      </c>
      <c r="I40">
        <v>216389</v>
      </c>
      <c r="K40">
        <v>187055</v>
      </c>
      <c r="L40">
        <v>187055</v>
      </c>
      <c r="M40">
        <v>51566</v>
      </c>
      <c r="N40">
        <v>51566</v>
      </c>
      <c r="P40" s="2">
        <f t="shared" si="0"/>
        <v>0.81755567141961172</v>
      </c>
      <c r="Q40" s="2">
        <f t="shared" si="1"/>
        <v>0.70672666409750717</v>
      </c>
      <c r="R40" s="2">
        <f t="shared" si="5"/>
        <v>0.63</v>
      </c>
      <c r="S40" s="2"/>
      <c r="T40" s="2">
        <v>0.63</v>
      </c>
      <c r="U40" s="5">
        <f t="shared" si="3"/>
        <v>0.29770741495176462</v>
      </c>
      <c r="V40" s="5">
        <f t="shared" si="4"/>
        <v>0.12178835571032884</v>
      </c>
    </row>
    <row r="41" spans="1:22" x14ac:dyDescent="0.3">
      <c r="A41">
        <v>2016</v>
      </c>
      <c r="B41">
        <v>357826</v>
      </c>
      <c r="C41">
        <v>357826</v>
      </c>
      <c r="E41">
        <v>310341</v>
      </c>
      <c r="F41">
        <v>310341</v>
      </c>
      <c r="H41">
        <v>235925</v>
      </c>
      <c r="I41">
        <v>235925</v>
      </c>
      <c r="K41">
        <v>216036</v>
      </c>
      <c r="L41">
        <v>216036</v>
      </c>
      <c r="M41">
        <v>73697</v>
      </c>
      <c r="N41">
        <v>73697</v>
      </c>
      <c r="P41" s="2">
        <f t="shared" si="0"/>
        <v>0.7602121537276737</v>
      </c>
      <c r="Q41" s="2">
        <f t="shared" si="1"/>
        <v>0.69612458553655499</v>
      </c>
      <c r="R41" s="2">
        <f t="shared" si="5"/>
        <v>0.7</v>
      </c>
      <c r="S41" s="2"/>
      <c r="T41" s="2">
        <v>0.7</v>
      </c>
      <c r="U41" s="5">
        <f t="shared" si="3"/>
        <v>8.601736246810536E-2</v>
      </c>
      <c r="V41" s="5">
        <f t="shared" si="4"/>
        <v>5.5363063763499585E-3</v>
      </c>
    </row>
    <row r="42" spans="1:22" x14ac:dyDescent="0.3">
      <c r="A42">
        <v>2017</v>
      </c>
      <c r="B42">
        <v>89955</v>
      </c>
      <c r="C42">
        <v>89955</v>
      </c>
      <c r="E42">
        <v>73218</v>
      </c>
      <c r="F42">
        <v>73218</v>
      </c>
      <c r="H42">
        <v>46701</v>
      </c>
      <c r="I42">
        <v>46701</v>
      </c>
      <c r="K42">
        <v>42299</v>
      </c>
      <c r="L42">
        <v>42299</v>
      </c>
      <c r="M42">
        <v>23854</v>
      </c>
      <c r="N42">
        <v>23854</v>
      </c>
      <c r="P42" s="2">
        <f t="shared" si="0"/>
        <v>0.63783495861673356</v>
      </c>
      <c r="Q42" s="2">
        <f t="shared" si="1"/>
        <v>0.57771313065093288</v>
      </c>
      <c r="R42" s="2">
        <f t="shared" si="5"/>
        <v>0.59</v>
      </c>
      <c r="S42" s="2"/>
      <c r="T42" s="2">
        <v>0.59</v>
      </c>
      <c r="U42" s="5">
        <f t="shared" si="3"/>
        <v>8.1076201045311172E-2</v>
      </c>
      <c r="V42" s="5">
        <f t="shared" si="4"/>
        <v>2.0825202286554385E-2</v>
      </c>
    </row>
    <row r="43" spans="1:22" x14ac:dyDescent="0.3">
      <c r="A43">
        <v>2018</v>
      </c>
      <c r="B43">
        <v>198150</v>
      </c>
      <c r="C43">
        <v>198150</v>
      </c>
      <c r="E43">
        <v>172009</v>
      </c>
      <c r="F43">
        <v>172009</v>
      </c>
      <c r="H43">
        <v>162684</v>
      </c>
      <c r="I43">
        <v>162684</v>
      </c>
      <c r="K43">
        <v>153637</v>
      </c>
      <c r="L43">
        <v>153637</v>
      </c>
      <c r="M43">
        <v>13973</v>
      </c>
      <c r="N43">
        <v>13973</v>
      </c>
      <c r="P43" s="2">
        <f t="shared" si="0"/>
        <v>0.94578772040997849</v>
      </c>
      <c r="Q43" s="2">
        <f t="shared" si="1"/>
        <v>0.89319163532140755</v>
      </c>
      <c r="R43" s="2">
        <f t="shared" si="5"/>
        <v>0.86</v>
      </c>
      <c r="S43" s="2"/>
      <c r="T43" s="2">
        <v>0.86</v>
      </c>
      <c r="U43" s="5">
        <f t="shared" si="3"/>
        <v>9.9753163267416872E-2</v>
      </c>
      <c r="V43" s="5">
        <f t="shared" si="4"/>
        <v>3.8594924792334374E-2</v>
      </c>
    </row>
    <row r="44" spans="1:22" x14ac:dyDescent="0.3">
      <c r="A44">
        <v>2019</v>
      </c>
      <c r="B44">
        <v>66279</v>
      </c>
      <c r="C44">
        <v>66279</v>
      </c>
      <c r="E44">
        <v>58562</v>
      </c>
      <c r="F44">
        <v>58562</v>
      </c>
      <c r="H44">
        <v>50464</v>
      </c>
      <c r="I44">
        <v>50464</v>
      </c>
      <c r="K44">
        <v>49862</v>
      </c>
      <c r="L44">
        <v>49862</v>
      </c>
      <c r="M44">
        <v>8877</v>
      </c>
      <c r="N44">
        <v>8877</v>
      </c>
      <c r="P44" s="2">
        <f t="shared" si="0"/>
        <v>0.86171920357911269</v>
      </c>
      <c r="Q44" s="2">
        <f t="shared" si="1"/>
        <v>0.85143950001707591</v>
      </c>
      <c r="R44" s="2">
        <f t="shared" si="5"/>
        <v>0.86</v>
      </c>
      <c r="S44" s="2"/>
      <c r="T44" s="2">
        <v>0.86</v>
      </c>
      <c r="U44" s="5">
        <f t="shared" si="3"/>
        <v>1.9990739292008197E-3</v>
      </c>
      <c r="V44" s="5">
        <f t="shared" si="4"/>
        <v>9.954069747586133E-3</v>
      </c>
    </row>
    <row r="45" spans="1:22" x14ac:dyDescent="0.3">
      <c r="A45">
        <v>2020</v>
      </c>
      <c r="B45">
        <v>357555</v>
      </c>
      <c r="C45">
        <v>357555</v>
      </c>
      <c r="E45">
        <v>280440</v>
      </c>
      <c r="F45">
        <v>280440</v>
      </c>
      <c r="H45">
        <v>249521</v>
      </c>
      <c r="I45">
        <v>249521</v>
      </c>
      <c r="K45">
        <v>226107</v>
      </c>
      <c r="L45">
        <v>226107</v>
      </c>
      <c r="M45">
        <v>43391</v>
      </c>
      <c r="N45">
        <v>43391</v>
      </c>
      <c r="P45" s="2">
        <f t="shared" si="0"/>
        <v>0.88974825274568536</v>
      </c>
      <c r="Q45" s="2">
        <f t="shared" si="1"/>
        <v>0.80625802310654682</v>
      </c>
      <c r="R45" s="2">
        <f t="shared" si="5"/>
        <v>0.81</v>
      </c>
      <c r="S45" s="2"/>
      <c r="T45" s="2">
        <v>0.81</v>
      </c>
      <c r="U45" s="5">
        <f t="shared" si="3"/>
        <v>9.8454633019364579E-2</v>
      </c>
      <c r="V45" s="5">
        <f t="shared" si="4"/>
        <v>4.6197245598188098E-3</v>
      </c>
    </row>
    <row r="46" spans="1:22" x14ac:dyDescent="0.3">
      <c r="A46">
        <v>2021</v>
      </c>
      <c r="B46">
        <v>161564</v>
      </c>
      <c r="C46">
        <v>161564</v>
      </c>
      <c r="E46">
        <v>109367</v>
      </c>
      <c r="F46">
        <v>109367</v>
      </c>
      <c r="H46">
        <v>82643</v>
      </c>
      <c r="I46">
        <v>82643</v>
      </c>
      <c r="K46">
        <v>76255</v>
      </c>
      <c r="L46">
        <v>76255</v>
      </c>
      <c r="M46">
        <v>30826</v>
      </c>
      <c r="N46">
        <v>30826</v>
      </c>
      <c r="P46" s="2">
        <f t="shared" si="0"/>
        <v>0.75564841314107545</v>
      </c>
      <c r="Q46" s="2">
        <f t="shared" si="1"/>
        <v>0.69723956952279942</v>
      </c>
      <c r="R46" s="2">
        <f t="shared" si="5"/>
        <v>0.7</v>
      </c>
      <c r="S46" s="2"/>
      <c r="T46" s="2">
        <v>0.7</v>
      </c>
      <c r="U46" s="5">
        <f t="shared" si="3"/>
        <v>7.9497733058679285E-2</v>
      </c>
      <c r="V46" s="5">
        <f t="shared" si="4"/>
        <v>3.9434721102864822E-3</v>
      </c>
    </row>
    <row r="47" spans="1:22" x14ac:dyDescent="0.3">
      <c r="A47">
        <v>2022</v>
      </c>
      <c r="B47">
        <v>696983</v>
      </c>
      <c r="C47">
        <v>696983</v>
      </c>
      <c r="E47">
        <v>659933</v>
      </c>
      <c r="F47">
        <v>659933</v>
      </c>
      <c r="H47">
        <v>562721</v>
      </c>
      <c r="I47">
        <v>562721</v>
      </c>
      <c r="K47">
        <v>478418</v>
      </c>
      <c r="L47">
        <v>478418</v>
      </c>
      <c r="M47">
        <v>110693</v>
      </c>
      <c r="N47">
        <v>110693</v>
      </c>
      <c r="P47" s="2">
        <f t="shared" si="0"/>
        <v>0.85269413713210285</v>
      </c>
      <c r="Q47" s="2">
        <f t="shared" si="1"/>
        <v>0.72494935091895696</v>
      </c>
      <c r="R47" s="2">
        <f t="shared" si="5"/>
        <v>0.77</v>
      </c>
      <c r="S47" s="2"/>
      <c r="T47" s="2">
        <v>0.77</v>
      </c>
      <c r="U47" s="5">
        <f t="shared" si="3"/>
        <v>0.10739498328844523</v>
      </c>
      <c r="V47" s="5">
        <f t="shared" si="4"/>
        <v>5.8507336468887089E-2</v>
      </c>
    </row>
    <row r="48" spans="1:22" x14ac:dyDescent="0.3">
      <c r="A48">
        <v>2023</v>
      </c>
      <c r="B48">
        <v>344462</v>
      </c>
      <c r="C48">
        <v>344462</v>
      </c>
      <c r="E48">
        <v>247772</v>
      </c>
      <c r="F48">
        <v>247772</v>
      </c>
      <c r="H48">
        <v>149525</v>
      </c>
      <c r="I48">
        <v>149525</v>
      </c>
      <c r="K48">
        <v>136956</v>
      </c>
      <c r="L48">
        <v>136956</v>
      </c>
      <c r="M48">
        <v>84473</v>
      </c>
      <c r="N48">
        <v>84473</v>
      </c>
      <c r="P48" s="2">
        <f t="shared" si="0"/>
        <v>0.60347819769788358</v>
      </c>
      <c r="Q48" s="2">
        <f t="shared" si="1"/>
        <v>0.55275010897115084</v>
      </c>
      <c r="R48" s="2">
        <f t="shared" si="5"/>
        <v>0</v>
      </c>
      <c r="S48" s="2"/>
      <c r="T48" s="2"/>
    </row>
    <row r="49" spans="21:24" x14ac:dyDescent="0.3">
      <c r="U49" s="4">
        <f>AVERAGE(U31:U48)</f>
        <v>8.4455642026883312E-2</v>
      </c>
      <c r="V49" s="4">
        <f>AVERAGE(V31:V48)</f>
        <v>4.7509229942706059E-2</v>
      </c>
      <c r="W49" t="s">
        <v>20</v>
      </c>
      <c r="X49" t="s">
        <v>21</v>
      </c>
    </row>
  </sheetData>
  <conditionalFormatting sqref="P2:R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9:V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Columbia_Sockeye_Dam_Counts_Adj</vt:lpstr>
      <vt:lpstr>Columbia_Sockeye_Dam_Counts 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 (DFO/MPO)</cp:lastModifiedBy>
  <dcterms:created xsi:type="dcterms:W3CDTF">2024-09-04T21:05:17Z</dcterms:created>
  <dcterms:modified xsi:type="dcterms:W3CDTF">2024-09-13T20:46:48Z</dcterms:modified>
</cp:coreProperties>
</file>