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<sst xmlns="http://schemas.openxmlformats.org/spreadsheetml/2006/main" count="9" uniqueCount="9">
  <si>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end_date</t>
  </si>
  <si>
    <t>start_date</t>
  </si>
  <si>
    <t>02/07/2022</t>
  </si>
  <si>
    <t>ticker</t>
  </si>
  <si>
    <t>IT</t>
  </si>
  <si>
    <t>price</t>
  </si>
  <si>
    <t>marketcap</t>
  </si>
  <si>
    <t>pe</t>
  </si>
  <si>
    <t>datadelay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</si>
</sst>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 h:mm:ss"/>
  </numFmts>
  <fonts count="9">
    <font>
      <sz val="10.0"/>
      <color rgb="FF000000"/>
      <name val="Arial"/>
      <scheme val="minor"/>
    </font>
    <font>
      <sz val="11.0"/>
      <color rgb="FF008000"/>
      <name val="Inconsolata"/>
    </font>
    <font>
      <sz val="11.0"/>
      <color rgb="FF000000"/>
      <name val="Inconsolata"/>
    </font>
    <font>
      <sz val="15.0"/>
      <color rgb="FF292929"/>
      <name val="Charter"/>
    </font>
    <font>
      <sz val="15.0"/>
      <color rgb="FF292929"/>
      <name val="Arial"/>
    </font>
    <font>
      <color theme="1"/>
      <name val="Arial"/>
      <scheme val="minor"/>
    </font>
    <font>
      <sz val="11.0"/>
      <color rgb="FF1155CC"/>
      <name val="Inconsolata"/>
    </font>
    <font>
      <sz val="11.0"/>
      <color rgb="FF198639"/>
      <name val="Arial"/>
    </font>
    <font>
      <sz val="9.0"/>
      <color rgb="FF19863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ont="1"/>
    <xf borderId="0" fillId="0" fontId="6" numFmtId="0" xfId="0" applyFont="1"/>
    <xf borderId="0" fillId="2" fontId="7" numFmtId="0" xfId="0" applyAlignment="1" applyFont="1">
      <alignment horizontal="left" readingOrder="0"/>
    </xf>
    <xf borderId="0" fillId="2" fontId="2" numFmtId="0" xfId="0" applyFont="1"/>
    <xf borderId="0" fillId="2" fontId="8" numFmtId="0" xfId="0" applyAlignment="1" applyFont="1">
      <alignment horizontal="left" readingOrder="0"/>
    </xf>
    <xf borderId="0" fillId="0" fontId="5" numFmtId="0" xfId="0" applyFont="1"/>
    <xf borderId="0" fillId="0" fontId="2" numFmtId="0" xfId="0" applyFont="1"/>
    <xf borderId="0" fillId="0" fontId="5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3.0"/>
    <col customWidth="1" min="3" max="3" width="13.88"/>
    <col customWidth="1" min="4" max="4" width="8.38"/>
    <col customWidth="1" min="5" max="5" width="12.0"/>
    <col customWidth="1" min="6" max="6" width="11.88"/>
    <col customWidth="1" min="7" max="7" width="10.88"/>
  </cols>
  <sheetData>
    <row r="1" ht="16.5" customHeight="1">
      <c r="B1" s="1"/>
      <c r="D1" s="1"/>
      <c r="E1" s="1"/>
      <c r="F1" s="1"/>
      <c r="G1" s="1"/>
    </row>
    <row r="2" ht="16.5" customHeight="1">
      <c r="B2" s="1" t="s">
        <v>0</v>
      </c>
      <c r="C2" s="2">
        <f>TODAY()</f>
        <v>44763</v>
      </c>
      <c r="D2" s="3"/>
      <c r="E2" s="4"/>
      <c r="F2" s="4"/>
    </row>
    <row r="3" ht="16.5" customHeight="1">
      <c r="B3" s="1" t="s">
        <v>1</v>
      </c>
      <c r="C3" s="5" t="s">
        <v>2</v>
      </c>
      <c r="D3" s="3"/>
      <c r="E3" s="4"/>
      <c r="F3" s="4"/>
    </row>
    <row r="4">
      <c r="B4" s="1" t="s">
        <v>3</v>
      </c>
      <c r="C4" s="6" t="s">
        <v>4</v>
      </c>
      <c r="D4" s="3"/>
      <c r="E4" s="4"/>
      <c r="F4" s="4"/>
    </row>
    <row r="5" ht="16.5" customHeight="1">
      <c r="B5" s="1" t="s">
        <v>5</v>
      </c>
      <c r="C5" s="7">
        <f>IFERROR(__xludf.DUMMYFUNCTION("GOOGLEFINANCE(C4,$B5)"),253.47)</f>
        <v>253.47</v>
      </c>
      <c r="D5" s="3"/>
      <c r="E5" s="4"/>
      <c r="F5" s="4"/>
    </row>
    <row r="6">
      <c r="B6" s="1" t="s">
        <v>6</v>
      </c>
      <c r="C6" s="8">
        <f>IFERROR(__xludf.DUMMYFUNCTION("GOOGLEFINANCE(C4,$B6)/1000000000"),20.414233101)</f>
        <v>20.4142331</v>
      </c>
      <c r="D6" s="3"/>
      <c r="E6" s="4"/>
      <c r="F6" s="4"/>
    </row>
    <row r="7">
      <c r="B7" s="1" t="s">
        <v>7</v>
      </c>
      <c r="C7" s="8">
        <f>IFERROR(__xludf.DUMMYFUNCTION("GOOGLEFINANCE(C4,$B7)"),26.79)</f>
        <v>26.79</v>
      </c>
      <c r="D7" s="3"/>
      <c r="E7" s="4"/>
      <c r="F7" s="4"/>
    </row>
    <row r="8">
      <c r="B8" s="9" t="s">
        <v>8</v>
      </c>
      <c r="C8" s="10">
        <f>IFERROR(__xludf.DUMMYFUNCTION("GOOGLEFINANCE(C4,$B8)"),0.0)</f>
        <v>0</v>
      </c>
      <c r="D8" s="3"/>
      <c r="E8" s="4"/>
      <c r="F8" s="4"/>
    </row>
    <row r="9">
      <c r="A9" s="11" t="str">
        <f>IFERROR(__xludf.DUMMYFUNCTION("GOOGLEFINANCE(C4,""price"",C3,C2)"),"Date")</f>
        <v>Date</v>
      </c>
      <c r="B9" s="12" t="str">
        <f>IFERROR(__xludf.DUMMYFUNCTION("""COMPUTED_VALUE"""),"Close")</f>
        <v>Close</v>
      </c>
      <c r="C9" s="13" t="str">
        <f>IFERROR(__xludf.DUMMYFUNCTION("INDEX(GOOGLEFINANCE(C4,""volume"",C3,C2), 0, 2)"),"Volume")</f>
        <v>Volume</v>
      </c>
      <c r="D9" s="3"/>
      <c r="E9" s="4"/>
      <c r="F9" s="4"/>
    </row>
    <row r="10">
      <c r="A10" s="14">
        <f>IFERROR(__xludf.DUMMYFUNCTION("""COMPUTED_VALUE"""),44599.66666666667)</f>
        <v>44599.66667</v>
      </c>
      <c r="B10" s="12">
        <f>IFERROR(__xludf.DUMMYFUNCTION("""COMPUTED_VALUE"""),294.85)</f>
        <v>294.85</v>
      </c>
      <c r="C10" s="12">
        <f>IFERROR(__xludf.DUMMYFUNCTION("""COMPUTED_VALUE"""),595249.0)</f>
        <v>595249</v>
      </c>
      <c r="D10" s="3"/>
      <c r="E10" s="4"/>
      <c r="F10" s="4"/>
    </row>
    <row r="11">
      <c r="A11" s="14">
        <f>IFERROR(__xludf.DUMMYFUNCTION("""COMPUTED_VALUE"""),44600.66666666667)</f>
        <v>44600.66667</v>
      </c>
      <c r="B11" s="12">
        <f>IFERROR(__xludf.DUMMYFUNCTION("""COMPUTED_VALUE"""),302.66)</f>
        <v>302.66</v>
      </c>
      <c r="C11" s="12">
        <f>IFERROR(__xludf.DUMMYFUNCTION("""COMPUTED_VALUE"""),1018713.0)</f>
        <v>1018713</v>
      </c>
      <c r="D11" s="3"/>
      <c r="E11" s="4"/>
      <c r="F11" s="4"/>
    </row>
    <row r="12">
      <c r="A12" s="14">
        <f>IFERROR(__xludf.DUMMYFUNCTION("""COMPUTED_VALUE"""),44601.66666666667)</f>
        <v>44601.66667</v>
      </c>
      <c r="B12" s="12">
        <f>IFERROR(__xludf.DUMMYFUNCTION("""COMPUTED_VALUE"""),302.9)</f>
        <v>302.9</v>
      </c>
      <c r="C12" s="12">
        <f>IFERROR(__xludf.DUMMYFUNCTION("""COMPUTED_VALUE"""),527708.0)</f>
        <v>527708</v>
      </c>
      <c r="D12" s="3"/>
      <c r="E12" s="4"/>
      <c r="F12" s="4"/>
    </row>
    <row r="13">
      <c r="A13" s="14">
        <f>IFERROR(__xludf.DUMMYFUNCTION("""COMPUTED_VALUE"""),44602.66666666667)</f>
        <v>44602.66667</v>
      </c>
      <c r="B13" s="12">
        <f>IFERROR(__xludf.DUMMYFUNCTION("""COMPUTED_VALUE"""),291.12)</f>
        <v>291.12</v>
      </c>
      <c r="C13" s="12">
        <f>IFERROR(__xludf.DUMMYFUNCTION("""COMPUTED_VALUE"""),572326.0)</f>
        <v>572326</v>
      </c>
      <c r="D13" s="3"/>
      <c r="E13" s="4"/>
      <c r="F13" s="4"/>
    </row>
    <row r="14">
      <c r="A14" s="14">
        <f>IFERROR(__xludf.DUMMYFUNCTION("""COMPUTED_VALUE"""),44603.66666666667)</f>
        <v>44603.66667</v>
      </c>
      <c r="B14" s="12">
        <f>IFERROR(__xludf.DUMMYFUNCTION("""COMPUTED_VALUE"""),288.75)</f>
        <v>288.75</v>
      </c>
      <c r="C14" s="12">
        <f>IFERROR(__xludf.DUMMYFUNCTION("""COMPUTED_VALUE"""),580751.0)</f>
        <v>580751</v>
      </c>
      <c r="D14" s="3"/>
      <c r="E14" s="4"/>
      <c r="F14" s="4"/>
    </row>
    <row r="15">
      <c r="A15" s="14">
        <f>IFERROR(__xludf.DUMMYFUNCTION("""COMPUTED_VALUE"""),44606.66666666667)</f>
        <v>44606.66667</v>
      </c>
      <c r="B15" s="12">
        <f>IFERROR(__xludf.DUMMYFUNCTION("""COMPUTED_VALUE"""),288.58)</f>
        <v>288.58</v>
      </c>
      <c r="C15" s="12">
        <f>IFERROR(__xludf.DUMMYFUNCTION("""COMPUTED_VALUE"""),620229.0)</f>
        <v>620229</v>
      </c>
      <c r="D15" s="3"/>
      <c r="E15" s="4"/>
      <c r="F15" s="4"/>
    </row>
    <row r="16">
      <c r="A16" s="14">
        <f>IFERROR(__xludf.DUMMYFUNCTION("""COMPUTED_VALUE"""),44607.66666666667)</f>
        <v>44607.66667</v>
      </c>
      <c r="B16" s="12">
        <f>IFERROR(__xludf.DUMMYFUNCTION("""COMPUTED_VALUE"""),296.99)</f>
        <v>296.99</v>
      </c>
      <c r="C16" s="12">
        <f>IFERROR(__xludf.DUMMYFUNCTION("""COMPUTED_VALUE"""),574206.0)</f>
        <v>574206</v>
      </c>
      <c r="D16" s="3"/>
      <c r="E16" s="4"/>
      <c r="F16" s="4"/>
    </row>
    <row r="17">
      <c r="A17" s="14">
        <f>IFERROR(__xludf.DUMMYFUNCTION("""COMPUTED_VALUE"""),44608.66666666667)</f>
        <v>44608.66667</v>
      </c>
      <c r="B17" s="12">
        <f>IFERROR(__xludf.DUMMYFUNCTION("""COMPUTED_VALUE"""),298.23)</f>
        <v>298.23</v>
      </c>
      <c r="C17" s="12">
        <f>IFERROR(__xludf.DUMMYFUNCTION("""COMPUTED_VALUE"""),601529.0)</f>
        <v>601529</v>
      </c>
      <c r="D17" s="3"/>
      <c r="E17" s="4"/>
      <c r="F17" s="4"/>
    </row>
    <row r="18">
      <c r="A18" s="14">
        <f>IFERROR(__xludf.DUMMYFUNCTION("""COMPUTED_VALUE"""),44609.66666666667)</f>
        <v>44609.66667</v>
      </c>
      <c r="B18" s="12">
        <f>IFERROR(__xludf.DUMMYFUNCTION("""COMPUTED_VALUE"""),286.5)</f>
        <v>286.5</v>
      </c>
      <c r="C18" s="12">
        <f>IFERROR(__xludf.DUMMYFUNCTION("""COMPUTED_VALUE"""),535070.0)</f>
        <v>535070</v>
      </c>
      <c r="D18" s="3"/>
      <c r="E18" s="4"/>
      <c r="F18" s="4"/>
    </row>
    <row r="19">
      <c r="A19" s="14">
        <f>IFERROR(__xludf.DUMMYFUNCTION("""COMPUTED_VALUE"""),44610.66666666667)</f>
        <v>44610.66667</v>
      </c>
      <c r="B19" s="12">
        <f>IFERROR(__xludf.DUMMYFUNCTION("""COMPUTED_VALUE"""),288.23)</f>
        <v>288.23</v>
      </c>
      <c r="C19" s="12">
        <f>IFERROR(__xludf.DUMMYFUNCTION("""COMPUTED_VALUE"""),435641.0)</f>
        <v>435641</v>
      </c>
      <c r="D19" s="8"/>
      <c r="F19" s="4"/>
    </row>
    <row r="20">
      <c r="A20" s="14">
        <f>IFERROR(__xludf.DUMMYFUNCTION("""COMPUTED_VALUE"""),44614.66666666667)</f>
        <v>44614.66667</v>
      </c>
      <c r="B20" s="12">
        <f>IFERROR(__xludf.DUMMYFUNCTION("""COMPUTED_VALUE"""),281.8)</f>
        <v>281.8</v>
      </c>
      <c r="C20" s="12">
        <f>IFERROR(__xludf.DUMMYFUNCTION("""COMPUTED_VALUE"""),682591.0)</f>
        <v>682591</v>
      </c>
      <c r="D20" s="8"/>
      <c r="F20" s="8"/>
    </row>
    <row r="21">
      <c r="A21" s="14">
        <f>IFERROR(__xludf.DUMMYFUNCTION("""COMPUTED_VALUE"""),44615.66666666667)</f>
        <v>44615.66667</v>
      </c>
      <c r="B21" s="12">
        <f>IFERROR(__xludf.DUMMYFUNCTION("""COMPUTED_VALUE"""),273.57)</f>
        <v>273.57</v>
      </c>
      <c r="C21" s="12">
        <f>IFERROR(__xludf.DUMMYFUNCTION("""COMPUTED_VALUE"""),570488.0)</f>
        <v>570488</v>
      </c>
      <c r="D21" s="13"/>
      <c r="E21" s="13"/>
      <c r="F21" s="13"/>
      <c r="G21" s="13"/>
    </row>
    <row r="22">
      <c r="A22" s="14">
        <f>IFERROR(__xludf.DUMMYFUNCTION("""COMPUTED_VALUE"""),44616.66666666667)</f>
        <v>44616.66667</v>
      </c>
      <c r="B22" s="12">
        <f>IFERROR(__xludf.DUMMYFUNCTION("""COMPUTED_VALUE"""),281.39)</f>
        <v>281.39</v>
      </c>
      <c r="C22" s="12">
        <f>IFERROR(__xludf.DUMMYFUNCTION("""COMPUTED_VALUE"""),1064708.0)</f>
        <v>1064708</v>
      </c>
      <c r="F22" s="15"/>
    </row>
    <row r="23">
      <c r="A23" s="14">
        <f>IFERROR(__xludf.DUMMYFUNCTION("""COMPUTED_VALUE"""),44617.66666666667)</f>
        <v>44617.66667</v>
      </c>
      <c r="B23" s="12">
        <f>IFERROR(__xludf.DUMMYFUNCTION("""COMPUTED_VALUE"""),286.54)</f>
        <v>286.54</v>
      </c>
      <c r="C23" s="12">
        <f>IFERROR(__xludf.DUMMYFUNCTION("""COMPUTED_VALUE"""),833450.0)</f>
        <v>833450</v>
      </c>
    </row>
    <row r="24">
      <c r="A24" s="14">
        <f>IFERROR(__xludf.DUMMYFUNCTION("""COMPUTED_VALUE"""),44620.66666666667)</f>
        <v>44620.66667</v>
      </c>
      <c r="B24" s="12">
        <f>IFERROR(__xludf.DUMMYFUNCTION("""COMPUTED_VALUE"""),280.42)</f>
        <v>280.42</v>
      </c>
      <c r="C24" s="12">
        <f>IFERROR(__xludf.DUMMYFUNCTION("""COMPUTED_VALUE"""),947396.0)</f>
        <v>947396</v>
      </c>
    </row>
    <row r="25">
      <c r="A25" s="14">
        <f>IFERROR(__xludf.DUMMYFUNCTION("""COMPUTED_VALUE"""),44621.66666666667)</f>
        <v>44621.66667</v>
      </c>
      <c r="B25" s="12">
        <f>IFERROR(__xludf.DUMMYFUNCTION("""COMPUTED_VALUE"""),274.46)</f>
        <v>274.46</v>
      </c>
      <c r="C25" s="12">
        <f>IFERROR(__xludf.DUMMYFUNCTION("""COMPUTED_VALUE"""),640500.0)</f>
        <v>640500</v>
      </c>
    </row>
    <row r="26">
      <c r="A26" s="14">
        <f>IFERROR(__xludf.DUMMYFUNCTION("""COMPUTED_VALUE"""),44622.66666666667)</f>
        <v>44622.66667</v>
      </c>
      <c r="B26" s="12">
        <f>IFERROR(__xludf.DUMMYFUNCTION("""COMPUTED_VALUE"""),283.98)</f>
        <v>283.98</v>
      </c>
      <c r="C26" s="12">
        <f>IFERROR(__xludf.DUMMYFUNCTION("""COMPUTED_VALUE"""),942861.0)</f>
        <v>942861</v>
      </c>
    </row>
    <row r="27">
      <c r="A27" s="14">
        <f>IFERROR(__xludf.DUMMYFUNCTION("""COMPUTED_VALUE"""),44623.66666666667)</f>
        <v>44623.66667</v>
      </c>
      <c r="B27" s="12">
        <f>IFERROR(__xludf.DUMMYFUNCTION("""COMPUTED_VALUE"""),279.07)</f>
        <v>279.07</v>
      </c>
      <c r="C27" s="12">
        <f>IFERROR(__xludf.DUMMYFUNCTION("""COMPUTED_VALUE"""),513780.0)</f>
        <v>513780</v>
      </c>
    </row>
    <row r="28">
      <c r="A28" s="14">
        <f>IFERROR(__xludf.DUMMYFUNCTION("""COMPUTED_VALUE"""),44624.66666666667)</f>
        <v>44624.66667</v>
      </c>
      <c r="B28" s="12">
        <f>IFERROR(__xludf.DUMMYFUNCTION("""COMPUTED_VALUE"""),269.84)</f>
        <v>269.84</v>
      </c>
      <c r="C28" s="12">
        <f>IFERROR(__xludf.DUMMYFUNCTION("""COMPUTED_VALUE"""),646185.0)</f>
        <v>646185</v>
      </c>
    </row>
    <row r="29">
      <c r="A29" s="14">
        <f>IFERROR(__xludf.DUMMYFUNCTION("""COMPUTED_VALUE"""),44627.66666666667)</f>
        <v>44627.66667</v>
      </c>
      <c r="B29" s="12">
        <f>IFERROR(__xludf.DUMMYFUNCTION("""COMPUTED_VALUE"""),257.51)</f>
        <v>257.51</v>
      </c>
      <c r="C29" s="12">
        <f>IFERROR(__xludf.DUMMYFUNCTION("""COMPUTED_VALUE"""),844180.0)</f>
        <v>844180</v>
      </c>
    </row>
    <row r="30">
      <c r="A30" s="14">
        <f>IFERROR(__xludf.DUMMYFUNCTION("""COMPUTED_VALUE"""),44628.66666666667)</f>
        <v>44628.66667</v>
      </c>
      <c r="B30" s="12">
        <f>IFERROR(__xludf.DUMMYFUNCTION("""COMPUTED_VALUE"""),270.44)</f>
        <v>270.44</v>
      </c>
      <c r="C30" s="12">
        <f>IFERROR(__xludf.DUMMYFUNCTION("""COMPUTED_VALUE"""),1118385.0)</f>
        <v>1118385</v>
      </c>
    </row>
    <row r="31">
      <c r="A31" s="14">
        <f>IFERROR(__xludf.DUMMYFUNCTION("""COMPUTED_VALUE"""),44629.66666666667)</f>
        <v>44629.66667</v>
      </c>
      <c r="B31" s="12">
        <f>IFERROR(__xludf.DUMMYFUNCTION("""COMPUTED_VALUE"""),283.2)</f>
        <v>283.2</v>
      </c>
      <c r="C31" s="12">
        <f>IFERROR(__xludf.DUMMYFUNCTION("""COMPUTED_VALUE"""),1116729.0)</f>
        <v>1116729</v>
      </c>
    </row>
    <row r="32">
      <c r="A32" s="14">
        <f>IFERROR(__xludf.DUMMYFUNCTION("""COMPUTED_VALUE"""),44630.66666666667)</f>
        <v>44630.66667</v>
      </c>
      <c r="B32" s="12">
        <f>IFERROR(__xludf.DUMMYFUNCTION("""COMPUTED_VALUE"""),281.09)</f>
        <v>281.09</v>
      </c>
      <c r="C32" s="12">
        <f>IFERROR(__xludf.DUMMYFUNCTION("""COMPUTED_VALUE"""),713681.0)</f>
        <v>713681</v>
      </c>
    </row>
    <row r="33">
      <c r="A33" s="14">
        <f>IFERROR(__xludf.DUMMYFUNCTION("""COMPUTED_VALUE"""),44631.66666666667)</f>
        <v>44631.66667</v>
      </c>
      <c r="B33" s="12">
        <f>IFERROR(__xludf.DUMMYFUNCTION("""COMPUTED_VALUE"""),279.83)</f>
        <v>279.83</v>
      </c>
      <c r="C33" s="12">
        <f>IFERROR(__xludf.DUMMYFUNCTION("""COMPUTED_VALUE"""),535763.0)</f>
        <v>535763</v>
      </c>
    </row>
    <row r="34">
      <c r="A34" s="14">
        <f>IFERROR(__xludf.DUMMYFUNCTION("""COMPUTED_VALUE"""),44634.66666666667)</f>
        <v>44634.66667</v>
      </c>
      <c r="B34" s="12">
        <f>IFERROR(__xludf.DUMMYFUNCTION("""COMPUTED_VALUE"""),273.96)</f>
        <v>273.96</v>
      </c>
      <c r="C34" s="12">
        <f>IFERROR(__xludf.DUMMYFUNCTION("""COMPUTED_VALUE"""),500738.0)</f>
        <v>500738</v>
      </c>
    </row>
    <row r="35">
      <c r="A35" s="14">
        <f>IFERROR(__xludf.DUMMYFUNCTION("""COMPUTED_VALUE"""),44635.66666666667)</f>
        <v>44635.66667</v>
      </c>
      <c r="B35" s="12">
        <f>IFERROR(__xludf.DUMMYFUNCTION("""COMPUTED_VALUE"""),279.59)</f>
        <v>279.59</v>
      </c>
      <c r="C35" s="12">
        <f>IFERROR(__xludf.DUMMYFUNCTION("""COMPUTED_VALUE"""),451779.0)</f>
        <v>451779</v>
      </c>
    </row>
    <row r="36">
      <c r="A36" s="14">
        <f>IFERROR(__xludf.DUMMYFUNCTION("""COMPUTED_VALUE"""),44636.66666666667)</f>
        <v>44636.66667</v>
      </c>
      <c r="B36" s="12">
        <f>IFERROR(__xludf.DUMMYFUNCTION("""COMPUTED_VALUE"""),288.12)</f>
        <v>288.12</v>
      </c>
      <c r="C36" s="12">
        <f>IFERROR(__xludf.DUMMYFUNCTION("""COMPUTED_VALUE"""),457608.0)</f>
        <v>457608</v>
      </c>
    </row>
    <row r="37">
      <c r="A37" s="14">
        <f>IFERROR(__xludf.DUMMYFUNCTION("""COMPUTED_VALUE"""),44637.66666666667)</f>
        <v>44637.66667</v>
      </c>
      <c r="B37" s="12">
        <f>IFERROR(__xludf.DUMMYFUNCTION("""COMPUTED_VALUE"""),290.04)</f>
        <v>290.04</v>
      </c>
      <c r="C37" s="12">
        <f>IFERROR(__xludf.DUMMYFUNCTION("""COMPUTED_VALUE"""),341087.0)</f>
        <v>341087</v>
      </c>
    </row>
    <row r="38">
      <c r="A38" s="14">
        <f>IFERROR(__xludf.DUMMYFUNCTION("""COMPUTED_VALUE"""),44638.66666666667)</f>
        <v>44638.66667</v>
      </c>
      <c r="B38" s="12">
        <f>IFERROR(__xludf.DUMMYFUNCTION("""COMPUTED_VALUE"""),298.35)</f>
        <v>298.35</v>
      </c>
      <c r="C38" s="12">
        <f>IFERROR(__xludf.DUMMYFUNCTION("""COMPUTED_VALUE"""),572161.0)</f>
        <v>572161</v>
      </c>
    </row>
    <row r="39">
      <c r="A39" s="14">
        <f>IFERROR(__xludf.DUMMYFUNCTION("""COMPUTED_VALUE"""),44641.66666666667)</f>
        <v>44641.66667</v>
      </c>
      <c r="B39" s="12">
        <f>IFERROR(__xludf.DUMMYFUNCTION("""COMPUTED_VALUE"""),296.72)</f>
        <v>296.72</v>
      </c>
      <c r="C39" s="12">
        <f>IFERROR(__xludf.DUMMYFUNCTION("""COMPUTED_VALUE"""),275475.0)</f>
        <v>275475</v>
      </c>
    </row>
    <row r="40">
      <c r="A40" s="14">
        <f>IFERROR(__xludf.DUMMYFUNCTION("""COMPUTED_VALUE"""),44642.66666666667)</f>
        <v>44642.66667</v>
      </c>
      <c r="B40" s="12">
        <f>IFERROR(__xludf.DUMMYFUNCTION("""COMPUTED_VALUE"""),300.45)</f>
        <v>300.45</v>
      </c>
      <c r="C40" s="12">
        <f>IFERROR(__xludf.DUMMYFUNCTION("""COMPUTED_VALUE"""),329934.0)</f>
        <v>329934</v>
      </c>
    </row>
    <row r="41">
      <c r="A41" s="14">
        <f>IFERROR(__xludf.DUMMYFUNCTION("""COMPUTED_VALUE"""),44643.66666666667)</f>
        <v>44643.66667</v>
      </c>
      <c r="B41" s="12">
        <f>IFERROR(__xludf.DUMMYFUNCTION("""COMPUTED_VALUE"""),289.48)</f>
        <v>289.48</v>
      </c>
      <c r="C41" s="12">
        <f>IFERROR(__xludf.DUMMYFUNCTION("""COMPUTED_VALUE"""),406868.0)</f>
        <v>406868</v>
      </c>
    </row>
    <row r="42">
      <c r="A42" s="14">
        <f>IFERROR(__xludf.DUMMYFUNCTION("""COMPUTED_VALUE"""),44644.66666666667)</f>
        <v>44644.66667</v>
      </c>
      <c r="B42" s="12">
        <f>IFERROR(__xludf.DUMMYFUNCTION("""COMPUTED_VALUE"""),296.24)</f>
        <v>296.24</v>
      </c>
      <c r="C42" s="12">
        <f>IFERROR(__xludf.DUMMYFUNCTION("""COMPUTED_VALUE"""),358493.0)</f>
        <v>358493</v>
      </c>
    </row>
    <row r="43">
      <c r="A43" s="14">
        <f>IFERROR(__xludf.DUMMYFUNCTION("""COMPUTED_VALUE"""),44645.66666666667)</f>
        <v>44645.66667</v>
      </c>
      <c r="B43" s="12">
        <f>IFERROR(__xludf.DUMMYFUNCTION("""COMPUTED_VALUE"""),295.42)</f>
        <v>295.42</v>
      </c>
      <c r="C43" s="12">
        <f>IFERROR(__xludf.DUMMYFUNCTION("""COMPUTED_VALUE"""),334933.0)</f>
        <v>334933</v>
      </c>
    </row>
    <row r="44">
      <c r="A44" s="14">
        <f>IFERROR(__xludf.DUMMYFUNCTION("""COMPUTED_VALUE"""),44648.66666666667)</f>
        <v>44648.66667</v>
      </c>
      <c r="B44" s="12">
        <f>IFERROR(__xludf.DUMMYFUNCTION("""COMPUTED_VALUE"""),296.66)</f>
        <v>296.66</v>
      </c>
      <c r="C44" s="12">
        <f>IFERROR(__xludf.DUMMYFUNCTION("""COMPUTED_VALUE"""),380481.0)</f>
        <v>380481</v>
      </c>
    </row>
    <row r="45">
      <c r="A45" s="14">
        <f>IFERROR(__xludf.DUMMYFUNCTION("""COMPUTED_VALUE"""),44649.66666666667)</f>
        <v>44649.66667</v>
      </c>
      <c r="B45" s="12">
        <f>IFERROR(__xludf.DUMMYFUNCTION("""COMPUTED_VALUE"""),306.42)</f>
        <v>306.42</v>
      </c>
      <c r="C45" s="12">
        <f>IFERROR(__xludf.DUMMYFUNCTION("""COMPUTED_VALUE"""),473804.0)</f>
        <v>473804</v>
      </c>
    </row>
    <row r="46">
      <c r="A46" s="14">
        <f>IFERROR(__xludf.DUMMYFUNCTION("""COMPUTED_VALUE"""),44650.66666666667)</f>
        <v>44650.66667</v>
      </c>
      <c r="B46" s="12">
        <f>IFERROR(__xludf.DUMMYFUNCTION("""COMPUTED_VALUE"""),301.55)</f>
        <v>301.55</v>
      </c>
      <c r="C46" s="12">
        <f>IFERROR(__xludf.DUMMYFUNCTION("""COMPUTED_VALUE"""),461340.0)</f>
        <v>461340</v>
      </c>
    </row>
    <row r="47">
      <c r="A47" s="14">
        <f>IFERROR(__xludf.DUMMYFUNCTION("""COMPUTED_VALUE"""),44651.66666666667)</f>
        <v>44651.66667</v>
      </c>
      <c r="B47" s="12">
        <f>IFERROR(__xludf.DUMMYFUNCTION("""COMPUTED_VALUE"""),297.46)</f>
        <v>297.46</v>
      </c>
      <c r="C47" s="12">
        <f>IFERROR(__xludf.DUMMYFUNCTION("""COMPUTED_VALUE"""),646291.0)</f>
        <v>646291</v>
      </c>
    </row>
    <row r="48">
      <c r="A48" s="14">
        <f>IFERROR(__xludf.DUMMYFUNCTION("""COMPUTED_VALUE"""),44652.66666666667)</f>
        <v>44652.66667</v>
      </c>
      <c r="B48" s="12">
        <f>IFERROR(__xludf.DUMMYFUNCTION("""COMPUTED_VALUE"""),299.46)</f>
        <v>299.46</v>
      </c>
      <c r="C48" s="12">
        <f>IFERROR(__xludf.DUMMYFUNCTION("""COMPUTED_VALUE"""),610182.0)</f>
        <v>610182</v>
      </c>
    </row>
    <row r="49">
      <c r="A49" s="14">
        <f>IFERROR(__xludf.DUMMYFUNCTION("""COMPUTED_VALUE"""),44655.66666666667)</f>
        <v>44655.66667</v>
      </c>
      <c r="B49" s="12">
        <f>IFERROR(__xludf.DUMMYFUNCTION("""COMPUTED_VALUE"""),300.29)</f>
        <v>300.29</v>
      </c>
      <c r="C49" s="12">
        <f>IFERROR(__xludf.DUMMYFUNCTION("""COMPUTED_VALUE"""),502546.0)</f>
        <v>502546</v>
      </c>
    </row>
    <row r="50">
      <c r="A50" s="14">
        <f>IFERROR(__xludf.DUMMYFUNCTION("""COMPUTED_VALUE"""),44656.66666666667)</f>
        <v>44656.66667</v>
      </c>
      <c r="B50" s="12">
        <f>IFERROR(__xludf.DUMMYFUNCTION("""COMPUTED_VALUE"""),297.53)</f>
        <v>297.53</v>
      </c>
      <c r="C50" s="12">
        <f>IFERROR(__xludf.DUMMYFUNCTION("""COMPUTED_VALUE"""),529346.0)</f>
        <v>529346</v>
      </c>
    </row>
    <row r="51">
      <c r="A51" s="14">
        <f>IFERROR(__xludf.DUMMYFUNCTION("""COMPUTED_VALUE"""),44657.66666666667)</f>
        <v>44657.66667</v>
      </c>
      <c r="B51" s="12">
        <f>IFERROR(__xludf.DUMMYFUNCTION("""COMPUTED_VALUE"""),294.63)</f>
        <v>294.63</v>
      </c>
      <c r="C51" s="12">
        <f>IFERROR(__xludf.DUMMYFUNCTION("""COMPUTED_VALUE"""),597165.0)</f>
        <v>597165</v>
      </c>
    </row>
    <row r="52">
      <c r="A52" s="14">
        <f>IFERROR(__xludf.DUMMYFUNCTION("""COMPUTED_VALUE"""),44658.66666666667)</f>
        <v>44658.66667</v>
      </c>
      <c r="B52" s="12">
        <f>IFERROR(__xludf.DUMMYFUNCTION("""COMPUTED_VALUE"""),294.75)</f>
        <v>294.75</v>
      </c>
      <c r="C52" s="12">
        <f>IFERROR(__xludf.DUMMYFUNCTION("""COMPUTED_VALUE"""),674216.0)</f>
        <v>674216</v>
      </c>
    </row>
    <row r="53">
      <c r="A53" s="14">
        <f>IFERROR(__xludf.DUMMYFUNCTION("""COMPUTED_VALUE"""),44659.66666666667)</f>
        <v>44659.66667</v>
      </c>
      <c r="B53" s="12">
        <f>IFERROR(__xludf.DUMMYFUNCTION("""COMPUTED_VALUE"""),299.68)</f>
        <v>299.68</v>
      </c>
      <c r="C53" s="12">
        <f>IFERROR(__xludf.DUMMYFUNCTION("""COMPUTED_VALUE"""),538229.0)</f>
        <v>538229</v>
      </c>
    </row>
    <row r="54">
      <c r="A54" s="14">
        <f>IFERROR(__xludf.DUMMYFUNCTION("""COMPUTED_VALUE"""),44662.66666666667)</f>
        <v>44662.66667</v>
      </c>
      <c r="B54" s="12">
        <f>IFERROR(__xludf.DUMMYFUNCTION("""COMPUTED_VALUE"""),288.79)</f>
        <v>288.79</v>
      </c>
      <c r="C54" s="12">
        <f>IFERROR(__xludf.DUMMYFUNCTION("""COMPUTED_VALUE"""),393700.0)</f>
        <v>393700</v>
      </c>
    </row>
    <row r="55">
      <c r="A55" s="14">
        <f>IFERROR(__xludf.DUMMYFUNCTION("""COMPUTED_VALUE"""),44663.66666666667)</f>
        <v>44663.66667</v>
      </c>
      <c r="B55" s="12">
        <f>IFERROR(__xludf.DUMMYFUNCTION("""COMPUTED_VALUE"""),289.47)</f>
        <v>289.47</v>
      </c>
      <c r="C55" s="12">
        <f>IFERROR(__xludf.DUMMYFUNCTION("""COMPUTED_VALUE"""),530312.0)</f>
        <v>530312</v>
      </c>
    </row>
    <row r="56">
      <c r="A56" s="14">
        <f>IFERROR(__xludf.DUMMYFUNCTION("""COMPUTED_VALUE"""),44664.66666666667)</f>
        <v>44664.66667</v>
      </c>
      <c r="B56" s="12">
        <f>IFERROR(__xludf.DUMMYFUNCTION("""COMPUTED_VALUE"""),295.37)</f>
        <v>295.37</v>
      </c>
      <c r="C56" s="12">
        <f>IFERROR(__xludf.DUMMYFUNCTION("""COMPUTED_VALUE"""),339777.0)</f>
        <v>339777</v>
      </c>
    </row>
    <row r="57">
      <c r="A57" s="14">
        <f>IFERROR(__xludf.DUMMYFUNCTION("""COMPUTED_VALUE"""),44665.66666666667)</f>
        <v>44665.66667</v>
      </c>
      <c r="B57" s="12">
        <f>IFERROR(__xludf.DUMMYFUNCTION("""COMPUTED_VALUE"""),298.1)</f>
        <v>298.1</v>
      </c>
      <c r="C57" s="12">
        <f>IFERROR(__xludf.DUMMYFUNCTION("""COMPUTED_VALUE"""),475760.0)</f>
        <v>475760</v>
      </c>
    </row>
    <row r="58">
      <c r="A58" s="14">
        <f>IFERROR(__xludf.DUMMYFUNCTION("""COMPUTED_VALUE"""),44669.66666666667)</f>
        <v>44669.66667</v>
      </c>
      <c r="B58" s="12">
        <f>IFERROR(__xludf.DUMMYFUNCTION("""COMPUTED_VALUE"""),299.04)</f>
        <v>299.04</v>
      </c>
      <c r="C58" s="12">
        <f>IFERROR(__xludf.DUMMYFUNCTION("""COMPUTED_VALUE"""),511201.0)</f>
        <v>511201</v>
      </c>
    </row>
    <row r="59">
      <c r="A59" s="14">
        <f>IFERROR(__xludf.DUMMYFUNCTION("""COMPUTED_VALUE"""),44670.66666666667)</f>
        <v>44670.66667</v>
      </c>
      <c r="B59" s="12">
        <f>IFERROR(__xludf.DUMMYFUNCTION("""COMPUTED_VALUE"""),306.35)</f>
        <v>306.35</v>
      </c>
      <c r="C59" s="12">
        <f>IFERROR(__xludf.DUMMYFUNCTION("""COMPUTED_VALUE"""),374713.0)</f>
        <v>374713</v>
      </c>
    </row>
    <row r="60">
      <c r="A60" s="14">
        <f>IFERROR(__xludf.DUMMYFUNCTION("""COMPUTED_VALUE"""),44671.66666666667)</f>
        <v>44671.66667</v>
      </c>
      <c r="B60" s="12">
        <f>IFERROR(__xludf.DUMMYFUNCTION("""COMPUTED_VALUE"""),310.01)</f>
        <v>310.01</v>
      </c>
      <c r="C60" s="12">
        <f>IFERROR(__xludf.DUMMYFUNCTION("""COMPUTED_VALUE"""),524040.0)</f>
        <v>524040</v>
      </c>
    </row>
    <row r="61">
      <c r="A61" s="14">
        <f>IFERROR(__xludf.DUMMYFUNCTION("""COMPUTED_VALUE"""),44672.66666666667)</f>
        <v>44672.66667</v>
      </c>
      <c r="B61" s="12">
        <f>IFERROR(__xludf.DUMMYFUNCTION("""COMPUTED_VALUE"""),304.76)</f>
        <v>304.76</v>
      </c>
      <c r="C61" s="12">
        <f>IFERROR(__xludf.DUMMYFUNCTION("""COMPUTED_VALUE"""),399763.0)</f>
        <v>399763</v>
      </c>
    </row>
    <row r="62">
      <c r="A62" s="14">
        <f>IFERROR(__xludf.DUMMYFUNCTION("""COMPUTED_VALUE"""),44673.66666666667)</f>
        <v>44673.66667</v>
      </c>
      <c r="B62" s="12">
        <f>IFERROR(__xludf.DUMMYFUNCTION("""COMPUTED_VALUE"""),293.33)</f>
        <v>293.33</v>
      </c>
      <c r="C62" s="12">
        <f>IFERROR(__xludf.DUMMYFUNCTION("""COMPUTED_VALUE"""),385528.0)</f>
        <v>385528</v>
      </c>
    </row>
    <row r="63">
      <c r="A63" s="14">
        <f>IFERROR(__xludf.DUMMYFUNCTION("""COMPUTED_VALUE"""),44676.66666666667)</f>
        <v>44676.66667</v>
      </c>
      <c r="B63" s="12">
        <f>IFERROR(__xludf.DUMMYFUNCTION("""COMPUTED_VALUE"""),298.2)</f>
        <v>298.2</v>
      </c>
      <c r="C63" s="12">
        <f>IFERROR(__xludf.DUMMYFUNCTION("""COMPUTED_VALUE"""),371175.0)</f>
        <v>371175</v>
      </c>
    </row>
    <row r="64">
      <c r="A64" s="14">
        <f>IFERROR(__xludf.DUMMYFUNCTION("""COMPUTED_VALUE"""),44677.66666666667)</f>
        <v>44677.66667</v>
      </c>
      <c r="B64" s="12">
        <f>IFERROR(__xludf.DUMMYFUNCTION("""COMPUTED_VALUE"""),287.48)</f>
        <v>287.48</v>
      </c>
      <c r="C64" s="12">
        <f>IFERROR(__xludf.DUMMYFUNCTION("""COMPUTED_VALUE"""),309397.0)</f>
        <v>309397</v>
      </c>
    </row>
    <row r="65">
      <c r="A65" s="14">
        <f>IFERROR(__xludf.DUMMYFUNCTION("""COMPUTED_VALUE"""),44678.66666666667)</f>
        <v>44678.66667</v>
      </c>
      <c r="B65" s="12">
        <f>IFERROR(__xludf.DUMMYFUNCTION("""COMPUTED_VALUE"""),288.78)</f>
        <v>288.78</v>
      </c>
      <c r="C65" s="12">
        <f>IFERROR(__xludf.DUMMYFUNCTION("""COMPUTED_VALUE"""),348108.0)</f>
        <v>348108</v>
      </c>
    </row>
    <row r="66">
      <c r="A66" s="14">
        <f>IFERROR(__xludf.DUMMYFUNCTION("""COMPUTED_VALUE"""),44679.66666666667)</f>
        <v>44679.66667</v>
      </c>
      <c r="B66" s="12">
        <f>IFERROR(__xludf.DUMMYFUNCTION("""COMPUTED_VALUE"""),298.57)</f>
        <v>298.57</v>
      </c>
      <c r="C66" s="12">
        <f>IFERROR(__xludf.DUMMYFUNCTION("""COMPUTED_VALUE"""),361140.0)</f>
        <v>361140</v>
      </c>
    </row>
    <row r="67">
      <c r="A67" s="14">
        <f>IFERROR(__xludf.DUMMYFUNCTION("""COMPUTED_VALUE"""),44680.66666666667)</f>
        <v>44680.66667</v>
      </c>
      <c r="B67" s="12">
        <f>IFERROR(__xludf.DUMMYFUNCTION("""COMPUTED_VALUE"""),290.55)</f>
        <v>290.55</v>
      </c>
      <c r="C67" s="12">
        <f>IFERROR(__xludf.DUMMYFUNCTION("""COMPUTED_VALUE"""),472422.0)</f>
        <v>472422</v>
      </c>
    </row>
    <row r="68">
      <c r="A68" s="14">
        <f>IFERROR(__xludf.DUMMYFUNCTION("""COMPUTED_VALUE"""),44683.66666666667)</f>
        <v>44683.66667</v>
      </c>
      <c r="B68" s="12">
        <f>IFERROR(__xludf.DUMMYFUNCTION("""COMPUTED_VALUE"""),290.04)</f>
        <v>290.04</v>
      </c>
      <c r="C68" s="12">
        <f>IFERROR(__xludf.DUMMYFUNCTION("""COMPUTED_VALUE"""),572713.0)</f>
        <v>572713</v>
      </c>
    </row>
    <row r="69">
      <c r="A69" s="14">
        <f>IFERROR(__xludf.DUMMYFUNCTION("""COMPUTED_VALUE"""),44684.66666666667)</f>
        <v>44684.66667</v>
      </c>
      <c r="B69" s="12">
        <f>IFERROR(__xludf.DUMMYFUNCTION("""COMPUTED_VALUE"""),281.13)</f>
        <v>281.13</v>
      </c>
      <c r="C69" s="12">
        <f>IFERROR(__xludf.DUMMYFUNCTION("""COMPUTED_VALUE"""),1019767.0)</f>
        <v>1019767</v>
      </c>
    </row>
    <row r="70">
      <c r="A70" s="14">
        <f>IFERROR(__xludf.DUMMYFUNCTION("""COMPUTED_VALUE"""),44685.66666666667)</f>
        <v>44685.66667</v>
      </c>
      <c r="B70" s="12">
        <f>IFERROR(__xludf.DUMMYFUNCTION("""COMPUTED_VALUE"""),280.06)</f>
        <v>280.06</v>
      </c>
      <c r="C70" s="12">
        <f>IFERROR(__xludf.DUMMYFUNCTION("""COMPUTED_VALUE"""),792282.0)</f>
        <v>792282</v>
      </c>
    </row>
    <row r="71">
      <c r="A71" s="14">
        <f>IFERROR(__xludf.DUMMYFUNCTION("""COMPUTED_VALUE"""),44686.66666666667)</f>
        <v>44686.66667</v>
      </c>
      <c r="B71" s="12">
        <f>IFERROR(__xludf.DUMMYFUNCTION("""COMPUTED_VALUE"""),259.55)</f>
        <v>259.55</v>
      </c>
      <c r="C71" s="12">
        <f>IFERROR(__xludf.DUMMYFUNCTION("""COMPUTED_VALUE"""),817103.0)</f>
        <v>817103</v>
      </c>
    </row>
    <row r="72">
      <c r="A72" s="14">
        <f>IFERROR(__xludf.DUMMYFUNCTION("""COMPUTED_VALUE"""),44687.66666666667)</f>
        <v>44687.66667</v>
      </c>
      <c r="B72" s="12">
        <f>IFERROR(__xludf.DUMMYFUNCTION("""COMPUTED_VALUE"""),252.81)</f>
        <v>252.81</v>
      </c>
      <c r="C72" s="12">
        <f>IFERROR(__xludf.DUMMYFUNCTION("""COMPUTED_VALUE"""),789467.0)</f>
        <v>789467</v>
      </c>
    </row>
    <row r="73">
      <c r="A73" s="14">
        <f>IFERROR(__xludf.DUMMYFUNCTION("""COMPUTED_VALUE"""),44690.66666666667)</f>
        <v>44690.66667</v>
      </c>
      <c r="B73" s="12">
        <f>IFERROR(__xludf.DUMMYFUNCTION("""COMPUTED_VALUE"""),239.32)</f>
        <v>239.32</v>
      </c>
      <c r="C73" s="12">
        <f>IFERROR(__xludf.DUMMYFUNCTION("""COMPUTED_VALUE"""),842013.0)</f>
        <v>842013</v>
      </c>
    </row>
    <row r="74">
      <c r="A74" s="14">
        <f>IFERROR(__xludf.DUMMYFUNCTION("""COMPUTED_VALUE"""),44691.66666666667)</f>
        <v>44691.66667</v>
      </c>
      <c r="B74" s="12">
        <f>IFERROR(__xludf.DUMMYFUNCTION("""COMPUTED_VALUE"""),246.01)</f>
        <v>246.01</v>
      </c>
      <c r="C74" s="12">
        <f>IFERROR(__xludf.DUMMYFUNCTION("""COMPUTED_VALUE"""),957607.0)</f>
        <v>957607</v>
      </c>
    </row>
    <row r="75">
      <c r="A75" s="14">
        <f>IFERROR(__xludf.DUMMYFUNCTION("""COMPUTED_VALUE"""),44692.66666666667)</f>
        <v>44692.66667</v>
      </c>
      <c r="B75" s="12">
        <f>IFERROR(__xludf.DUMMYFUNCTION("""COMPUTED_VALUE"""),244.77)</f>
        <v>244.77</v>
      </c>
      <c r="C75" s="12">
        <f>IFERROR(__xludf.DUMMYFUNCTION("""COMPUTED_VALUE"""),864212.0)</f>
        <v>864212</v>
      </c>
    </row>
    <row r="76">
      <c r="A76" s="14">
        <f>IFERROR(__xludf.DUMMYFUNCTION("""COMPUTED_VALUE"""),44693.66666666667)</f>
        <v>44693.66667</v>
      </c>
      <c r="B76" s="12">
        <f>IFERROR(__xludf.DUMMYFUNCTION("""COMPUTED_VALUE"""),247.6)</f>
        <v>247.6</v>
      </c>
      <c r="C76" s="12">
        <f>IFERROR(__xludf.DUMMYFUNCTION("""COMPUTED_VALUE"""),746005.0)</f>
        <v>746005</v>
      </c>
    </row>
    <row r="77">
      <c r="A77" s="14">
        <f>IFERROR(__xludf.DUMMYFUNCTION("""COMPUTED_VALUE"""),44694.66666666667)</f>
        <v>44694.66667</v>
      </c>
      <c r="B77" s="12">
        <f>IFERROR(__xludf.DUMMYFUNCTION("""COMPUTED_VALUE"""),255.52)</f>
        <v>255.52</v>
      </c>
      <c r="C77" s="12">
        <f>IFERROR(__xludf.DUMMYFUNCTION("""COMPUTED_VALUE"""),515901.0)</f>
        <v>515901</v>
      </c>
    </row>
    <row r="78">
      <c r="A78" s="14">
        <f>IFERROR(__xludf.DUMMYFUNCTION("""COMPUTED_VALUE"""),44697.66666666667)</f>
        <v>44697.66667</v>
      </c>
      <c r="B78" s="12">
        <f>IFERROR(__xludf.DUMMYFUNCTION("""COMPUTED_VALUE"""),253.43)</f>
        <v>253.43</v>
      </c>
      <c r="C78" s="12">
        <f>IFERROR(__xludf.DUMMYFUNCTION("""COMPUTED_VALUE"""),356372.0)</f>
        <v>356372</v>
      </c>
    </row>
    <row r="79">
      <c r="A79" s="14">
        <f>IFERROR(__xludf.DUMMYFUNCTION("""COMPUTED_VALUE"""),44698.66666666667)</f>
        <v>44698.66667</v>
      </c>
      <c r="B79" s="12">
        <f>IFERROR(__xludf.DUMMYFUNCTION("""COMPUTED_VALUE"""),254.85)</f>
        <v>254.85</v>
      </c>
      <c r="C79" s="12">
        <f>IFERROR(__xludf.DUMMYFUNCTION("""COMPUTED_VALUE"""),436086.0)</f>
        <v>436086</v>
      </c>
    </row>
    <row r="80">
      <c r="A80" s="14">
        <f>IFERROR(__xludf.DUMMYFUNCTION("""COMPUTED_VALUE"""),44699.66666666667)</f>
        <v>44699.66667</v>
      </c>
      <c r="B80" s="12">
        <f>IFERROR(__xludf.DUMMYFUNCTION("""COMPUTED_VALUE"""),240.0)</f>
        <v>240</v>
      </c>
      <c r="C80" s="12">
        <f>IFERROR(__xludf.DUMMYFUNCTION("""COMPUTED_VALUE"""),620508.0)</f>
        <v>620508</v>
      </c>
    </row>
    <row r="81">
      <c r="A81" s="14">
        <f>IFERROR(__xludf.DUMMYFUNCTION("""COMPUTED_VALUE"""),44700.66666666667)</f>
        <v>44700.66667</v>
      </c>
      <c r="B81" s="12">
        <f>IFERROR(__xludf.DUMMYFUNCTION("""COMPUTED_VALUE"""),248.65)</f>
        <v>248.65</v>
      </c>
      <c r="C81" s="12">
        <f>IFERROR(__xludf.DUMMYFUNCTION("""COMPUTED_VALUE"""),969682.0)</f>
        <v>969682</v>
      </c>
    </row>
    <row r="82">
      <c r="A82" s="14">
        <f>IFERROR(__xludf.DUMMYFUNCTION("""COMPUTED_VALUE"""),44701.66666666667)</f>
        <v>44701.66667</v>
      </c>
      <c r="B82" s="12">
        <f>IFERROR(__xludf.DUMMYFUNCTION("""COMPUTED_VALUE"""),250.04)</f>
        <v>250.04</v>
      </c>
      <c r="C82" s="12">
        <f>IFERROR(__xludf.DUMMYFUNCTION("""COMPUTED_VALUE"""),634342.0)</f>
        <v>634342</v>
      </c>
    </row>
    <row r="83">
      <c r="A83" s="14">
        <f>IFERROR(__xludf.DUMMYFUNCTION("""COMPUTED_VALUE"""),44704.66666666667)</f>
        <v>44704.66667</v>
      </c>
      <c r="B83" s="12">
        <f>IFERROR(__xludf.DUMMYFUNCTION("""COMPUTED_VALUE"""),250.2)</f>
        <v>250.2</v>
      </c>
      <c r="C83" s="12">
        <f>IFERROR(__xludf.DUMMYFUNCTION("""COMPUTED_VALUE"""),545273.0)</f>
        <v>545273</v>
      </c>
    </row>
    <row r="84">
      <c r="A84" s="14">
        <f>IFERROR(__xludf.DUMMYFUNCTION("""COMPUTED_VALUE"""),44705.66666666667)</f>
        <v>44705.66667</v>
      </c>
      <c r="B84" s="12">
        <f>IFERROR(__xludf.DUMMYFUNCTION("""COMPUTED_VALUE"""),248.25)</f>
        <v>248.25</v>
      </c>
      <c r="C84" s="12">
        <f>IFERROR(__xludf.DUMMYFUNCTION("""COMPUTED_VALUE"""),652886.0)</f>
        <v>652886</v>
      </c>
    </row>
    <row r="85">
      <c r="A85" s="14">
        <f>IFERROR(__xludf.DUMMYFUNCTION("""COMPUTED_VALUE"""),44706.66666666667)</f>
        <v>44706.66667</v>
      </c>
      <c r="B85" s="12">
        <f>IFERROR(__xludf.DUMMYFUNCTION("""COMPUTED_VALUE"""),249.83)</f>
        <v>249.83</v>
      </c>
      <c r="C85" s="12">
        <f>IFERROR(__xludf.DUMMYFUNCTION("""COMPUTED_VALUE"""),501331.0)</f>
        <v>501331</v>
      </c>
    </row>
    <row r="86">
      <c r="A86" s="14">
        <f>IFERROR(__xludf.DUMMYFUNCTION("""COMPUTED_VALUE"""),44707.66666666667)</f>
        <v>44707.66667</v>
      </c>
      <c r="B86" s="12">
        <f>IFERROR(__xludf.DUMMYFUNCTION("""COMPUTED_VALUE"""),256.41)</f>
        <v>256.41</v>
      </c>
      <c r="C86" s="12">
        <f>IFERROR(__xludf.DUMMYFUNCTION("""COMPUTED_VALUE"""),511958.0)</f>
        <v>511958</v>
      </c>
    </row>
    <row r="87">
      <c r="A87" s="14">
        <f>IFERROR(__xludf.DUMMYFUNCTION("""COMPUTED_VALUE"""),44708.66666666667)</f>
        <v>44708.66667</v>
      </c>
      <c r="B87" s="12">
        <f>IFERROR(__xludf.DUMMYFUNCTION("""COMPUTED_VALUE"""),266.59)</f>
        <v>266.59</v>
      </c>
      <c r="C87" s="12">
        <f>IFERROR(__xludf.DUMMYFUNCTION("""COMPUTED_VALUE"""),503645.0)</f>
        <v>503645</v>
      </c>
    </row>
    <row r="88">
      <c r="A88" s="14">
        <f>IFERROR(__xludf.DUMMYFUNCTION("""COMPUTED_VALUE"""),44712.66666666667)</f>
        <v>44712.66667</v>
      </c>
      <c r="B88" s="12">
        <f>IFERROR(__xludf.DUMMYFUNCTION("""COMPUTED_VALUE"""),262.4)</f>
        <v>262.4</v>
      </c>
      <c r="C88" s="12">
        <f>IFERROR(__xludf.DUMMYFUNCTION("""COMPUTED_VALUE"""),1197117.0)</f>
        <v>1197117</v>
      </c>
    </row>
    <row r="89">
      <c r="A89" s="14">
        <f>IFERROR(__xludf.DUMMYFUNCTION("""COMPUTED_VALUE"""),44713.66666666667)</f>
        <v>44713.66667</v>
      </c>
      <c r="B89" s="12">
        <f>IFERROR(__xludf.DUMMYFUNCTION("""COMPUTED_VALUE"""),260.86)</f>
        <v>260.86</v>
      </c>
      <c r="C89" s="12">
        <f>IFERROR(__xludf.DUMMYFUNCTION("""COMPUTED_VALUE"""),572759.0)</f>
        <v>572759</v>
      </c>
    </row>
    <row r="90">
      <c r="A90" s="14">
        <f>IFERROR(__xludf.DUMMYFUNCTION("""COMPUTED_VALUE"""),44714.66666666667)</f>
        <v>44714.66667</v>
      </c>
      <c r="B90" s="12">
        <f>IFERROR(__xludf.DUMMYFUNCTION("""COMPUTED_VALUE"""),268.54)</f>
        <v>268.54</v>
      </c>
      <c r="C90" s="12">
        <f>IFERROR(__xludf.DUMMYFUNCTION("""COMPUTED_VALUE"""),490636.0)</f>
        <v>490636</v>
      </c>
    </row>
    <row r="91">
      <c r="A91" s="14">
        <f>IFERROR(__xludf.DUMMYFUNCTION("""COMPUTED_VALUE"""),44715.66666666667)</f>
        <v>44715.66667</v>
      </c>
      <c r="B91" s="12">
        <f>IFERROR(__xludf.DUMMYFUNCTION("""COMPUTED_VALUE"""),266.79)</f>
        <v>266.79</v>
      </c>
      <c r="C91" s="12">
        <f>IFERROR(__xludf.DUMMYFUNCTION("""COMPUTED_VALUE"""),500025.0)</f>
        <v>500025</v>
      </c>
    </row>
    <row r="92">
      <c r="A92" s="14">
        <f>IFERROR(__xludf.DUMMYFUNCTION("""COMPUTED_VALUE"""),44718.66666666667)</f>
        <v>44718.66667</v>
      </c>
      <c r="B92" s="12">
        <f>IFERROR(__xludf.DUMMYFUNCTION("""COMPUTED_VALUE"""),267.1)</f>
        <v>267.1</v>
      </c>
      <c r="C92" s="12">
        <f>IFERROR(__xludf.DUMMYFUNCTION("""COMPUTED_VALUE"""),337994.0)</f>
        <v>337994</v>
      </c>
    </row>
    <row r="93">
      <c r="A93" s="14">
        <f>IFERROR(__xludf.DUMMYFUNCTION("""COMPUTED_VALUE"""),44719.66666666667)</f>
        <v>44719.66667</v>
      </c>
      <c r="B93" s="12">
        <f>IFERROR(__xludf.DUMMYFUNCTION("""COMPUTED_VALUE"""),267.32)</f>
        <v>267.32</v>
      </c>
      <c r="C93" s="12">
        <f>IFERROR(__xludf.DUMMYFUNCTION("""COMPUTED_VALUE"""),358731.0)</f>
        <v>358731</v>
      </c>
    </row>
    <row r="94">
      <c r="A94" s="14">
        <f>IFERROR(__xludf.DUMMYFUNCTION("""COMPUTED_VALUE"""),44720.66666666667)</f>
        <v>44720.66667</v>
      </c>
      <c r="B94" s="12">
        <f>IFERROR(__xludf.DUMMYFUNCTION("""COMPUTED_VALUE"""),261.3)</f>
        <v>261.3</v>
      </c>
      <c r="C94" s="12">
        <f>IFERROR(__xludf.DUMMYFUNCTION("""COMPUTED_VALUE"""),310266.0)</f>
        <v>310266</v>
      </c>
    </row>
    <row r="95">
      <c r="A95" s="14">
        <f>IFERROR(__xludf.DUMMYFUNCTION("""COMPUTED_VALUE"""),44721.66666666667)</f>
        <v>44721.66667</v>
      </c>
      <c r="B95" s="12">
        <f>IFERROR(__xludf.DUMMYFUNCTION("""COMPUTED_VALUE"""),256.18)</f>
        <v>256.18</v>
      </c>
      <c r="C95" s="12">
        <f>IFERROR(__xludf.DUMMYFUNCTION("""COMPUTED_VALUE"""),267194.0)</f>
        <v>267194</v>
      </c>
    </row>
    <row r="96">
      <c r="A96" s="14">
        <f>IFERROR(__xludf.DUMMYFUNCTION("""COMPUTED_VALUE"""),44722.66666666667)</f>
        <v>44722.66667</v>
      </c>
      <c r="B96" s="12">
        <f>IFERROR(__xludf.DUMMYFUNCTION("""COMPUTED_VALUE"""),247.64)</f>
        <v>247.64</v>
      </c>
      <c r="C96" s="12">
        <f>IFERROR(__xludf.DUMMYFUNCTION("""COMPUTED_VALUE"""),459091.0)</f>
        <v>459091</v>
      </c>
    </row>
    <row r="97">
      <c r="A97" s="14">
        <f>IFERROR(__xludf.DUMMYFUNCTION("""COMPUTED_VALUE"""),44725.66666666667)</f>
        <v>44725.66667</v>
      </c>
      <c r="B97" s="12">
        <f>IFERROR(__xludf.DUMMYFUNCTION("""COMPUTED_VALUE"""),232.74)</f>
        <v>232.74</v>
      </c>
      <c r="C97" s="12">
        <f>IFERROR(__xludf.DUMMYFUNCTION("""COMPUTED_VALUE"""),607032.0)</f>
        <v>607032</v>
      </c>
    </row>
    <row r="98">
      <c r="A98" s="14">
        <f>IFERROR(__xludf.DUMMYFUNCTION("""COMPUTED_VALUE"""),44726.66666666667)</f>
        <v>44726.66667</v>
      </c>
      <c r="B98" s="12">
        <f>IFERROR(__xludf.DUMMYFUNCTION("""COMPUTED_VALUE"""),234.6)</f>
        <v>234.6</v>
      </c>
      <c r="C98" s="12">
        <f>IFERROR(__xludf.DUMMYFUNCTION("""COMPUTED_VALUE"""),556835.0)</f>
        <v>556835</v>
      </c>
    </row>
    <row r="99">
      <c r="A99" s="14">
        <f>IFERROR(__xludf.DUMMYFUNCTION("""COMPUTED_VALUE"""),44727.66666666667)</f>
        <v>44727.66667</v>
      </c>
      <c r="B99" s="12">
        <f>IFERROR(__xludf.DUMMYFUNCTION("""COMPUTED_VALUE"""),235.74)</f>
        <v>235.74</v>
      </c>
      <c r="C99" s="12">
        <f>IFERROR(__xludf.DUMMYFUNCTION("""COMPUTED_VALUE"""),532211.0)</f>
        <v>532211</v>
      </c>
    </row>
    <row r="100">
      <c r="A100" s="14">
        <f>IFERROR(__xludf.DUMMYFUNCTION("""COMPUTED_VALUE"""),44728.66666666667)</f>
        <v>44728.66667</v>
      </c>
      <c r="B100" s="12">
        <f>IFERROR(__xludf.DUMMYFUNCTION("""COMPUTED_VALUE"""),224.07)</f>
        <v>224.07</v>
      </c>
      <c r="C100" s="12">
        <f>IFERROR(__xludf.DUMMYFUNCTION("""COMPUTED_VALUE"""),608905.0)</f>
        <v>608905</v>
      </c>
    </row>
    <row r="101">
      <c r="A101" s="14">
        <f>IFERROR(__xludf.DUMMYFUNCTION("""COMPUTED_VALUE"""),44729.66666666667)</f>
        <v>44729.66667</v>
      </c>
      <c r="B101" s="12">
        <f>IFERROR(__xludf.DUMMYFUNCTION("""COMPUTED_VALUE"""),230.33)</f>
        <v>230.33</v>
      </c>
      <c r="C101" s="12">
        <f>IFERROR(__xludf.DUMMYFUNCTION("""COMPUTED_VALUE"""),1036493.0)</f>
        <v>1036493</v>
      </c>
    </row>
    <row r="102">
      <c r="A102" s="14">
        <f>IFERROR(__xludf.DUMMYFUNCTION("""COMPUTED_VALUE"""),44733.66666666667)</f>
        <v>44733.66667</v>
      </c>
      <c r="B102" s="12">
        <f>IFERROR(__xludf.DUMMYFUNCTION("""COMPUTED_VALUE"""),233.28)</f>
        <v>233.28</v>
      </c>
      <c r="C102" s="12">
        <f>IFERROR(__xludf.DUMMYFUNCTION("""COMPUTED_VALUE"""),414597.0)</f>
        <v>414597</v>
      </c>
    </row>
    <row r="103">
      <c r="A103" s="14">
        <f>IFERROR(__xludf.DUMMYFUNCTION("""COMPUTED_VALUE"""),44734.66666666667)</f>
        <v>44734.66667</v>
      </c>
      <c r="B103" s="12">
        <f>IFERROR(__xludf.DUMMYFUNCTION("""COMPUTED_VALUE"""),234.14)</f>
        <v>234.14</v>
      </c>
      <c r="C103" s="12">
        <f>IFERROR(__xludf.DUMMYFUNCTION("""COMPUTED_VALUE"""),377706.0)</f>
        <v>377706</v>
      </c>
    </row>
    <row r="104">
      <c r="A104" s="14">
        <f>IFERROR(__xludf.DUMMYFUNCTION("""COMPUTED_VALUE"""),44735.66666666667)</f>
        <v>44735.66667</v>
      </c>
      <c r="B104" s="12">
        <f>IFERROR(__xludf.DUMMYFUNCTION("""COMPUTED_VALUE"""),241.11)</f>
        <v>241.11</v>
      </c>
      <c r="C104" s="12">
        <f>IFERROR(__xludf.DUMMYFUNCTION("""COMPUTED_VALUE"""),387258.0)</f>
        <v>387258</v>
      </c>
    </row>
    <row r="105">
      <c r="A105" s="14">
        <f>IFERROR(__xludf.DUMMYFUNCTION("""COMPUTED_VALUE"""),44736.66666666667)</f>
        <v>44736.66667</v>
      </c>
      <c r="B105" s="12">
        <f>IFERROR(__xludf.DUMMYFUNCTION("""COMPUTED_VALUE"""),251.29)</f>
        <v>251.29</v>
      </c>
      <c r="C105" s="12">
        <f>IFERROR(__xludf.DUMMYFUNCTION("""COMPUTED_VALUE"""),668849.0)</f>
        <v>668849</v>
      </c>
    </row>
    <row r="106">
      <c r="A106" s="14">
        <f>IFERROR(__xludf.DUMMYFUNCTION("""COMPUTED_VALUE"""),44739.66666666667)</f>
        <v>44739.66667</v>
      </c>
      <c r="B106" s="12">
        <f>IFERROR(__xludf.DUMMYFUNCTION("""COMPUTED_VALUE"""),248.16)</f>
        <v>248.16</v>
      </c>
      <c r="C106" s="12">
        <f>IFERROR(__xludf.DUMMYFUNCTION("""COMPUTED_VALUE"""),332670.0)</f>
        <v>332670</v>
      </c>
    </row>
    <row r="107">
      <c r="A107" s="14">
        <f>IFERROR(__xludf.DUMMYFUNCTION("""COMPUTED_VALUE"""),44740.66666666667)</f>
        <v>44740.66667</v>
      </c>
      <c r="B107" s="12">
        <f>IFERROR(__xludf.DUMMYFUNCTION("""COMPUTED_VALUE"""),239.41)</f>
        <v>239.41</v>
      </c>
      <c r="C107" s="12">
        <f>IFERROR(__xludf.DUMMYFUNCTION("""COMPUTED_VALUE"""),320265.0)</f>
        <v>320265</v>
      </c>
    </row>
    <row r="108">
      <c r="A108" s="14">
        <f>IFERROR(__xludf.DUMMYFUNCTION("""COMPUTED_VALUE"""),44741.66666666667)</f>
        <v>44741.66667</v>
      </c>
      <c r="B108" s="12">
        <f>IFERROR(__xludf.DUMMYFUNCTION("""COMPUTED_VALUE"""),240.14)</f>
        <v>240.14</v>
      </c>
      <c r="C108" s="12">
        <f>IFERROR(__xludf.DUMMYFUNCTION("""COMPUTED_VALUE"""),360665.0)</f>
        <v>360665</v>
      </c>
    </row>
    <row r="109">
      <c r="A109" s="14">
        <f>IFERROR(__xludf.DUMMYFUNCTION("""COMPUTED_VALUE"""),44742.66666666667)</f>
        <v>44742.66667</v>
      </c>
      <c r="B109" s="12">
        <f>IFERROR(__xludf.DUMMYFUNCTION("""COMPUTED_VALUE"""),241.83)</f>
        <v>241.83</v>
      </c>
      <c r="C109" s="12">
        <f>IFERROR(__xludf.DUMMYFUNCTION("""COMPUTED_VALUE"""),533191.0)</f>
        <v>533191</v>
      </c>
    </row>
    <row r="110">
      <c r="A110" s="14">
        <f>IFERROR(__xludf.DUMMYFUNCTION("""COMPUTED_VALUE"""),44743.66666666667)</f>
        <v>44743.66667</v>
      </c>
      <c r="B110" s="12">
        <f>IFERROR(__xludf.DUMMYFUNCTION("""COMPUTED_VALUE"""),244.28)</f>
        <v>244.28</v>
      </c>
      <c r="C110" s="12">
        <f>IFERROR(__xludf.DUMMYFUNCTION("""COMPUTED_VALUE"""),319159.0)</f>
        <v>319159</v>
      </c>
    </row>
    <row r="111">
      <c r="A111" s="14">
        <f>IFERROR(__xludf.DUMMYFUNCTION("""COMPUTED_VALUE"""),44747.66666666667)</f>
        <v>44747.66667</v>
      </c>
      <c r="B111" s="12">
        <f>IFERROR(__xludf.DUMMYFUNCTION("""COMPUTED_VALUE"""),241.21)</f>
        <v>241.21</v>
      </c>
      <c r="C111" s="12">
        <f>IFERROR(__xludf.DUMMYFUNCTION("""COMPUTED_VALUE"""),366698.0)</f>
        <v>366698</v>
      </c>
    </row>
    <row r="112">
      <c r="A112" s="14">
        <f>IFERROR(__xludf.DUMMYFUNCTION("""COMPUTED_VALUE"""),44748.66666666667)</f>
        <v>44748.66667</v>
      </c>
      <c r="B112" s="12">
        <f>IFERROR(__xludf.DUMMYFUNCTION("""COMPUTED_VALUE"""),241.77)</f>
        <v>241.77</v>
      </c>
      <c r="C112" s="12">
        <f>IFERROR(__xludf.DUMMYFUNCTION("""COMPUTED_VALUE"""),349285.0)</f>
        <v>349285</v>
      </c>
    </row>
    <row r="113">
      <c r="A113" s="14">
        <f>IFERROR(__xludf.DUMMYFUNCTION("""COMPUTED_VALUE"""),44749.66666666667)</f>
        <v>44749.66667</v>
      </c>
      <c r="B113" s="12">
        <f>IFERROR(__xludf.DUMMYFUNCTION("""COMPUTED_VALUE"""),245.02)</f>
        <v>245.02</v>
      </c>
      <c r="C113" s="12">
        <f>IFERROR(__xludf.DUMMYFUNCTION("""COMPUTED_VALUE"""),367594.0)</f>
        <v>367594</v>
      </c>
    </row>
    <row r="114">
      <c r="A114" s="14">
        <f>IFERROR(__xludf.DUMMYFUNCTION("""COMPUTED_VALUE"""),44750.66666666667)</f>
        <v>44750.66667</v>
      </c>
      <c r="B114" s="12">
        <f>IFERROR(__xludf.DUMMYFUNCTION("""COMPUTED_VALUE"""),242.63)</f>
        <v>242.63</v>
      </c>
      <c r="C114" s="12">
        <f>IFERROR(__xludf.DUMMYFUNCTION("""COMPUTED_VALUE"""),307020.0)</f>
        <v>307020</v>
      </c>
    </row>
    <row r="115">
      <c r="A115" s="14">
        <f>IFERROR(__xludf.DUMMYFUNCTION("""COMPUTED_VALUE"""),44753.66666666667)</f>
        <v>44753.66667</v>
      </c>
      <c r="B115" s="12">
        <f>IFERROR(__xludf.DUMMYFUNCTION("""COMPUTED_VALUE"""),244.37)</f>
        <v>244.37</v>
      </c>
      <c r="C115" s="12">
        <f>IFERROR(__xludf.DUMMYFUNCTION("""COMPUTED_VALUE"""),439994.0)</f>
        <v>439994</v>
      </c>
    </row>
    <row r="116">
      <c r="A116" s="14">
        <f>IFERROR(__xludf.DUMMYFUNCTION("""COMPUTED_VALUE"""),44754.66666666667)</f>
        <v>44754.66667</v>
      </c>
      <c r="B116" s="12">
        <f>IFERROR(__xludf.DUMMYFUNCTION("""COMPUTED_VALUE"""),237.75)</f>
        <v>237.75</v>
      </c>
      <c r="C116" s="12">
        <f>IFERROR(__xludf.DUMMYFUNCTION("""COMPUTED_VALUE"""),376703.0)</f>
        <v>376703</v>
      </c>
    </row>
    <row r="117">
      <c r="A117" s="14">
        <f>IFERROR(__xludf.DUMMYFUNCTION("""COMPUTED_VALUE"""),44755.66666666667)</f>
        <v>44755.66667</v>
      </c>
      <c r="B117" s="12">
        <f>IFERROR(__xludf.DUMMYFUNCTION("""COMPUTED_VALUE"""),238.27)</f>
        <v>238.27</v>
      </c>
      <c r="C117" s="12">
        <f>IFERROR(__xludf.DUMMYFUNCTION("""COMPUTED_VALUE"""),260903.0)</f>
        <v>260903</v>
      </c>
    </row>
    <row r="118">
      <c r="A118" s="14">
        <f>IFERROR(__xludf.DUMMYFUNCTION("""COMPUTED_VALUE"""),44756.66666666667)</f>
        <v>44756.66667</v>
      </c>
      <c r="B118" s="12">
        <f>IFERROR(__xludf.DUMMYFUNCTION("""COMPUTED_VALUE"""),235.8)</f>
        <v>235.8</v>
      </c>
      <c r="C118" s="12">
        <f>IFERROR(__xludf.DUMMYFUNCTION("""COMPUTED_VALUE"""),332700.0)</f>
        <v>332700</v>
      </c>
    </row>
    <row r="119">
      <c r="A119" s="14">
        <f>IFERROR(__xludf.DUMMYFUNCTION("""COMPUTED_VALUE"""),44757.66666666667)</f>
        <v>44757.66667</v>
      </c>
      <c r="B119" s="12">
        <f>IFERROR(__xludf.DUMMYFUNCTION("""COMPUTED_VALUE"""),240.69)</f>
        <v>240.69</v>
      </c>
      <c r="C119" s="12">
        <f>IFERROR(__xludf.DUMMYFUNCTION("""COMPUTED_VALUE"""),338878.0)</f>
        <v>338878</v>
      </c>
    </row>
    <row r="120">
      <c r="A120" s="14">
        <f>IFERROR(__xludf.DUMMYFUNCTION("""COMPUTED_VALUE"""),44760.66666666667)</f>
        <v>44760.66667</v>
      </c>
      <c r="B120" s="12">
        <f>IFERROR(__xludf.DUMMYFUNCTION("""COMPUTED_VALUE"""),238.77)</f>
        <v>238.77</v>
      </c>
      <c r="C120" s="12">
        <f>IFERROR(__xludf.DUMMYFUNCTION("""COMPUTED_VALUE"""),254069.0)</f>
        <v>254069</v>
      </c>
    </row>
    <row r="121">
      <c r="A121" s="14">
        <f>IFERROR(__xludf.DUMMYFUNCTION("""COMPUTED_VALUE"""),44761.66666666667)</f>
        <v>44761.66667</v>
      </c>
      <c r="B121" s="12">
        <f>IFERROR(__xludf.DUMMYFUNCTION("""COMPUTED_VALUE"""),247.57)</f>
        <v>247.57</v>
      </c>
      <c r="C121" s="12">
        <f>IFERROR(__xludf.DUMMYFUNCTION("""COMPUTED_VALUE"""),387155.0)</f>
        <v>387155</v>
      </c>
    </row>
  </sheetData>
  <mergeCells count="3">
    <mergeCell ref="D19:E19"/>
    <mergeCell ref="D20:E20"/>
    <mergeCell ref="F20:G20"/>
  </mergeCells>
  <drawing r:id="rId1"/>
</worksheet>
</file>