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<sst xmlns="http://schemas.openxmlformats.org/spreadsheetml/2006/main" count="9" uniqueCount="9">
  <si>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end_date</t>
  </si>
  <si>
    <t>start_date</t>
  </si>
  <si>
    <t>02/07/2022</t>
  </si>
  <si>
    <t>ticker</t>
  </si>
  <si>
    <t>SPY</t>
  </si>
  <si>
    <t>price</t>
  </si>
  <si>
    <t>marketcap</t>
  </si>
  <si>
    <t>pe</t>
  </si>
  <si>
    <t>datadelay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</si>
</sst>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 h:mm:ss"/>
  </numFmts>
  <fonts count="9">
    <font>
      <sz val="10.0"/>
      <color rgb="FF000000"/>
      <name val="Arial"/>
      <scheme val="minor"/>
    </font>
    <font>
      <sz val="11.0"/>
      <color rgb="FF008000"/>
      <name val="Inconsolata"/>
    </font>
    <font>
      <sz val="11.0"/>
      <color rgb="FF000000"/>
      <name val="Inconsolata"/>
    </font>
    <font>
      <sz val="15.0"/>
      <color rgb="FF292929"/>
      <name val="Charter"/>
    </font>
    <font>
      <sz val="15.0"/>
      <color rgb="FF292929"/>
      <name val="Arial"/>
    </font>
    <font>
      <color theme="1"/>
      <name val="Arial"/>
      <scheme val="minor"/>
    </font>
    <font>
      <sz val="11.0"/>
      <color rgb="FF1155CC"/>
      <name val="Inconsolata"/>
    </font>
    <font>
      <sz val="11.0"/>
      <color rgb="FF198639"/>
      <name val="Arial"/>
    </font>
    <font>
      <sz val="9.0"/>
      <color rgb="FF19863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Font="1"/>
    <xf borderId="0" fillId="0" fontId="6" numFmtId="0" xfId="0" applyFont="1"/>
    <xf borderId="0" fillId="2" fontId="7" numFmtId="0" xfId="0" applyAlignment="1" applyFont="1">
      <alignment horizontal="left" readingOrder="0"/>
    </xf>
    <xf borderId="0" fillId="2" fontId="2" numFmtId="0" xfId="0" applyFont="1"/>
    <xf borderId="0" fillId="2" fontId="8" numFmtId="0" xfId="0" applyAlignment="1" applyFont="1">
      <alignment horizontal="left" readingOrder="0"/>
    </xf>
    <xf borderId="0" fillId="0" fontId="5" numFmtId="0" xfId="0" applyFont="1"/>
    <xf borderId="0" fillId="0" fontId="2" numFmtId="0" xfId="0" applyFont="1"/>
    <xf borderId="0" fillId="0" fontId="5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3.0"/>
    <col customWidth="1" min="3" max="3" width="13.88"/>
    <col customWidth="1" min="4" max="4" width="8.38"/>
    <col customWidth="1" min="5" max="5" width="12.0"/>
    <col customWidth="1" min="6" max="6" width="11.88"/>
    <col customWidth="1" min="7" max="7" width="10.88"/>
  </cols>
  <sheetData>
    <row r="1" ht="16.5" customHeight="1">
      <c r="B1" s="1"/>
      <c r="D1" s="1"/>
      <c r="E1" s="1"/>
      <c r="F1" s="1"/>
      <c r="G1" s="1"/>
    </row>
    <row r="2" ht="16.5" customHeight="1">
      <c r="B2" s="1" t="s">
        <v>0</v>
      </c>
      <c r="C2" s="2">
        <f>TODAY()</f>
        <v>44782</v>
      </c>
      <c r="D2" s="3"/>
      <c r="E2" s="4"/>
      <c r="F2" s="4"/>
    </row>
    <row r="3" ht="16.5" customHeight="1">
      <c r="B3" s="1" t="s">
        <v>1</v>
      </c>
      <c r="C3" s="5" t="s">
        <v>2</v>
      </c>
      <c r="D3" s="3"/>
      <c r="E3" s="4"/>
      <c r="F3" s="4"/>
    </row>
    <row r="4">
      <c r="B4" s="1" t="s">
        <v>3</v>
      </c>
      <c r="C4" s="6" t="s">
        <v>4</v>
      </c>
      <c r="D4" s="3"/>
      <c r="E4" s="4"/>
      <c r="F4" s="4"/>
    </row>
    <row r="5" ht="16.5" customHeight="1">
      <c r="B5" s="1" t="s">
        <v>5</v>
      </c>
      <c r="C5" s="7">
        <f>IFERROR(__xludf.DUMMYFUNCTION("GOOGLEFINANCE(C4,$B5)"),411.35)</f>
        <v>411.35</v>
      </c>
      <c r="D5" s="3"/>
      <c r="E5" s="4"/>
      <c r="F5" s="4"/>
    </row>
    <row r="6">
      <c r="B6" s="1" t="s">
        <v>6</v>
      </c>
      <c r="C6" s="8">
        <f>IFERROR(__xludf.DUMMYFUNCTION("GOOGLEFINANCE(C4,$B6)/1000000000"),371.284885724)</f>
        <v>371.2848857</v>
      </c>
      <c r="D6" s="3"/>
      <c r="E6" s="4"/>
      <c r="F6" s="4"/>
    </row>
    <row r="7">
      <c r="B7" s="1" t="s">
        <v>7</v>
      </c>
      <c r="C7" s="8" t="str">
        <f>IFERROR(__xludf.DUMMYFUNCTION("GOOGLEFINANCE(C4,$B7)"),"#N/A")</f>
        <v>#N/A</v>
      </c>
      <c r="D7" s="3"/>
      <c r="E7" s="4"/>
      <c r="F7" s="4"/>
    </row>
    <row r="8">
      <c r="B8" s="9" t="s">
        <v>8</v>
      </c>
      <c r="C8" s="10">
        <f>IFERROR(__xludf.DUMMYFUNCTION("GOOGLEFINANCE(C4,$B8)"),0.0)</f>
        <v>0</v>
      </c>
      <c r="D8" s="3"/>
      <c r="E8" s="4"/>
      <c r="F8" s="4"/>
    </row>
    <row r="9">
      <c r="A9" s="11" t="str">
        <f>IFERROR(__xludf.DUMMYFUNCTION("GOOGLEFINANCE(C4,""price"",C3,C2)"),"Date")</f>
        <v>Date</v>
      </c>
      <c r="B9" s="12" t="str">
        <f>IFERROR(__xludf.DUMMYFUNCTION("""COMPUTED_VALUE"""),"Close")</f>
        <v>Close</v>
      </c>
      <c r="C9" s="13" t="str">
        <f>IFERROR(__xludf.DUMMYFUNCTION("INDEX(GOOGLEFINANCE(C4,""volume"",C3,C2), 0, 2)"),"Volume")</f>
        <v>Volume</v>
      </c>
      <c r="D9" s="3"/>
      <c r="E9" s="4"/>
      <c r="F9" s="4"/>
    </row>
    <row r="10">
      <c r="A10" s="14">
        <f>IFERROR(__xludf.DUMMYFUNCTION("""COMPUTED_VALUE"""),44599.66666666667)</f>
        <v>44599.66667</v>
      </c>
      <c r="B10" s="12">
        <f>IFERROR(__xludf.DUMMYFUNCTION("""COMPUTED_VALUE"""),447.26)</f>
        <v>447.26</v>
      </c>
      <c r="C10" s="12">
        <f>IFERROR(__xludf.DUMMYFUNCTION("""COMPUTED_VALUE"""),8.4472859E7)</f>
        <v>84472859</v>
      </c>
      <c r="D10" s="3"/>
      <c r="E10" s="4"/>
      <c r="F10" s="4"/>
    </row>
    <row r="11">
      <c r="A11" s="14">
        <f>IFERROR(__xludf.DUMMYFUNCTION("""COMPUTED_VALUE"""),44600.66666666667)</f>
        <v>44600.66667</v>
      </c>
      <c r="B11" s="12">
        <f>IFERROR(__xludf.DUMMYFUNCTION("""COMPUTED_VALUE"""),450.94)</f>
        <v>450.94</v>
      </c>
      <c r="C11" s="12">
        <f>IFERROR(__xludf.DUMMYFUNCTION("""COMPUTED_VALUE"""),8.1012036E7)</f>
        <v>81012036</v>
      </c>
      <c r="D11" s="3"/>
      <c r="E11" s="4"/>
      <c r="F11" s="4"/>
    </row>
    <row r="12">
      <c r="A12" s="14">
        <f>IFERROR(__xludf.DUMMYFUNCTION("""COMPUTED_VALUE"""),44601.66666666667)</f>
        <v>44601.66667</v>
      </c>
      <c r="B12" s="12">
        <f>IFERROR(__xludf.DUMMYFUNCTION("""COMPUTED_VALUE"""),457.54)</f>
        <v>457.54</v>
      </c>
      <c r="C12" s="12">
        <f>IFERROR(__xludf.DUMMYFUNCTION("""COMPUTED_VALUE"""),9.2589929E7)</f>
        <v>92589929</v>
      </c>
      <c r="D12" s="3"/>
      <c r="E12" s="4"/>
      <c r="F12" s="4"/>
    </row>
    <row r="13">
      <c r="A13" s="14">
        <f>IFERROR(__xludf.DUMMYFUNCTION("""COMPUTED_VALUE"""),44602.66666666667)</f>
        <v>44602.66667</v>
      </c>
      <c r="B13" s="12">
        <f>IFERROR(__xludf.DUMMYFUNCTION("""COMPUTED_VALUE"""),449.32)</f>
        <v>449.32</v>
      </c>
      <c r="C13" s="12">
        <f>IFERROR(__xludf.DUMMYFUNCTION("""COMPUTED_VALUE"""),1.40103712E8)</f>
        <v>140103712</v>
      </c>
      <c r="D13" s="3"/>
      <c r="E13" s="4"/>
      <c r="F13" s="4"/>
    </row>
    <row r="14">
      <c r="A14" s="14">
        <f>IFERROR(__xludf.DUMMYFUNCTION("""COMPUTED_VALUE"""),44603.66666666667)</f>
        <v>44603.66667</v>
      </c>
      <c r="B14" s="12">
        <f>IFERROR(__xludf.DUMMYFUNCTION("""COMPUTED_VALUE"""),440.46)</f>
        <v>440.46</v>
      </c>
      <c r="C14" s="12">
        <f>IFERROR(__xludf.DUMMYFUNCTION("""COMPUTED_VALUE"""),1.53214597E8)</f>
        <v>153214597</v>
      </c>
      <c r="D14" s="3"/>
      <c r="E14" s="4"/>
      <c r="F14" s="4"/>
    </row>
    <row r="15">
      <c r="A15" s="14">
        <f>IFERROR(__xludf.DUMMYFUNCTION("""COMPUTED_VALUE"""),44606.66666666667)</f>
        <v>44606.66667</v>
      </c>
      <c r="B15" s="12">
        <f>IFERROR(__xludf.DUMMYFUNCTION("""COMPUTED_VALUE"""),439.02)</f>
        <v>439.02</v>
      </c>
      <c r="C15" s="12">
        <f>IFERROR(__xludf.DUMMYFUNCTION("""COMPUTED_VALUE"""),1.23006262E8)</f>
        <v>123006262</v>
      </c>
      <c r="D15" s="3"/>
      <c r="E15" s="4"/>
      <c r="F15" s="4"/>
    </row>
    <row r="16">
      <c r="A16" s="14">
        <f>IFERROR(__xludf.DUMMYFUNCTION("""COMPUTED_VALUE"""),44607.66666666667)</f>
        <v>44607.66667</v>
      </c>
      <c r="B16" s="12">
        <f>IFERROR(__xludf.DUMMYFUNCTION("""COMPUTED_VALUE"""),446.1)</f>
        <v>446.1</v>
      </c>
      <c r="C16" s="12">
        <f>IFERROR(__xludf.DUMMYFUNCTION("""COMPUTED_VALUE"""),8.8659503E7)</f>
        <v>88659503</v>
      </c>
      <c r="D16" s="3"/>
      <c r="E16" s="4"/>
      <c r="F16" s="4"/>
    </row>
    <row r="17">
      <c r="A17" s="14">
        <f>IFERROR(__xludf.DUMMYFUNCTION("""COMPUTED_VALUE"""),44608.66666666667)</f>
        <v>44608.66667</v>
      </c>
      <c r="B17" s="12">
        <f>IFERROR(__xludf.DUMMYFUNCTION("""COMPUTED_VALUE"""),446.6)</f>
        <v>446.6</v>
      </c>
      <c r="C17" s="12">
        <f>IFERROR(__xludf.DUMMYFUNCTION("""COMPUTED_VALUE"""),8.4863585E7)</f>
        <v>84863585</v>
      </c>
      <c r="D17" s="3"/>
      <c r="E17" s="4"/>
      <c r="F17" s="4"/>
    </row>
    <row r="18">
      <c r="A18" s="14">
        <f>IFERROR(__xludf.DUMMYFUNCTION("""COMPUTED_VALUE"""),44609.66666666667)</f>
        <v>44609.66667</v>
      </c>
      <c r="B18" s="12">
        <f>IFERROR(__xludf.DUMMYFUNCTION("""COMPUTED_VALUE"""),437.06)</f>
        <v>437.06</v>
      </c>
      <c r="C18" s="12">
        <f>IFERROR(__xludf.DUMMYFUNCTION("""COMPUTED_VALUE"""),1.02259108E8)</f>
        <v>102259108</v>
      </c>
      <c r="D18" s="3"/>
      <c r="E18" s="4"/>
      <c r="F18" s="4"/>
    </row>
    <row r="19">
      <c r="A19" s="14">
        <f>IFERROR(__xludf.DUMMYFUNCTION("""COMPUTED_VALUE"""),44610.66666666667)</f>
        <v>44610.66667</v>
      </c>
      <c r="B19" s="12">
        <f>IFERROR(__xludf.DUMMYFUNCTION("""COMPUTED_VALUE"""),434.23)</f>
        <v>434.23</v>
      </c>
      <c r="C19" s="12">
        <f>IFERROR(__xludf.DUMMYFUNCTION("""COMPUTED_VALUE"""),1.32642896E8)</f>
        <v>132642896</v>
      </c>
      <c r="D19" s="8"/>
      <c r="F19" s="4"/>
    </row>
    <row r="20">
      <c r="A20" s="14">
        <f>IFERROR(__xludf.DUMMYFUNCTION("""COMPUTED_VALUE"""),44614.66666666667)</f>
        <v>44614.66667</v>
      </c>
      <c r="B20" s="12">
        <f>IFERROR(__xludf.DUMMYFUNCTION("""COMPUTED_VALUE"""),429.57)</f>
        <v>429.57</v>
      </c>
      <c r="C20" s="12">
        <f>IFERROR(__xludf.DUMMYFUNCTION("""COMPUTED_VALUE"""),1.2439183E8)</f>
        <v>124391830</v>
      </c>
      <c r="D20" s="8"/>
      <c r="F20" s="8"/>
    </row>
    <row r="21">
      <c r="A21" s="14">
        <f>IFERROR(__xludf.DUMMYFUNCTION("""COMPUTED_VALUE"""),44615.66666666667)</f>
        <v>44615.66667</v>
      </c>
      <c r="B21" s="12">
        <f>IFERROR(__xludf.DUMMYFUNCTION("""COMPUTED_VALUE"""),421.95)</f>
        <v>421.95</v>
      </c>
      <c r="C21" s="12">
        <f>IFERROR(__xludf.DUMMYFUNCTION("""COMPUTED_VALUE"""),1.32578005E8)</f>
        <v>132578005</v>
      </c>
      <c r="D21" s="13"/>
      <c r="E21" s="13"/>
      <c r="F21" s="13"/>
      <c r="G21" s="13"/>
    </row>
    <row r="22">
      <c r="A22" s="14">
        <f>IFERROR(__xludf.DUMMYFUNCTION("""COMPUTED_VALUE"""),44616.66666666667)</f>
        <v>44616.66667</v>
      </c>
      <c r="B22" s="12">
        <f>IFERROR(__xludf.DUMMYFUNCTION("""COMPUTED_VALUE"""),428.3)</f>
        <v>428.3</v>
      </c>
      <c r="C22" s="12">
        <f>IFERROR(__xludf.DUMMYFUNCTION("""COMPUTED_VALUE"""),2.13942946E8)</f>
        <v>213942946</v>
      </c>
      <c r="F22" s="15"/>
    </row>
    <row r="23">
      <c r="A23" s="14">
        <f>IFERROR(__xludf.DUMMYFUNCTION("""COMPUTED_VALUE"""),44617.66666666667)</f>
        <v>44617.66667</v>
      </c>
      <c r="B23" s="12">
        <f>IFERROR(__xludf.DUMMYFUNCTION("""COMPUTED_VALUE"""),437.75)</f>
        <v>437.75</v>
      </c>
      <c r="C23" s="12">
        <f>IFERROR(__xludf.DUMMYFUNCTION("""COMPUTED_VALUE"""),1.21804459E8)</f>
        <v>121804459</v>
      </c>
    </row>
    <row r="24">
      <c r="A24" s="14">
        <f>IFERROR(__xludf.DUMMYFUNCTION("""COMPUTED_VALUE"""),44620.66666666667)</f>
        <v>44620.66667</v>
      </c>
      <c r="B24" s="12">
        <f>IFERROR(__xludf.DUMMYFUNCTION("""COMPUTED_VALUE"""),436.63)</f>
        <v>436.63</v>
      </c>
      <c r="C24" s="12">
        <f>IFERROR(__xludf.DUMMYFUNCTION("""COMPUTED_VALUE"""),1.45615029E8)</f>
        <v>145615029</v>
      </c>
    </row>
    <row r="25">
      <c r="A25" s="14">
        <f>IFERROR(__xludf.DUMMYFUNCTION("""COMPUTED_VALUE"""),44621.66666666667)</f>
        <v>44621.66667</v>
      </c>
      <c r="B25" s="12">
        <f>IFERROR(__xludf.DUMMYFUNCTION("""COMPUTED_VALUE"""),429.98)</f>
        <v>429.98</v>
      </c>
      <c r="C25" s="12">
        <f>IFERROR(__xludf.DUMMYFUNCTION("""COMPUTED_VALUE"""),1.37785908E8)</f>
        <v>137785908</v>
      </c>
    </row>
    <row r="26">
      <c r="A26" s="14">
        <f>IFERROR(__xludf.DUMMYFUNCTION("""COMPUTED_VALUE"""),44622.66666666667)</f>
        <v>44622.66667</v>
      </c>
      <c r="B26" s="12">
        <f>IFERROR(__xludf.DUMMYFUNCTION("""COMPUTED_VALUE"""),437.89)</f>
        <v>437.89</v>
      </c>
      <c r="C26" s="12">
        <f>IFERROR(__xludf.DUMMYFUNCTION("""COMPUTED_VALUE"""),1.17726525E8)</f>
        <v>117726525</v>
      </c>
    </row>
    <row r="27">
      <c r="A27" s="14">
        <f>IFERROR(__xludf.DUMMYFUNCTION("""COMPUTED_VALUE"""),44623.66666666667)</f>
        <v>44623.66667</v>
      </c>
      <c r="B27" s="12">
        <f>IFERROR(__xludf.DUMMYFUNCTION("""COMPUTED_VALUE"""),435.71)</f>
        <v>435.71</v>
      </c>
      <c r="C27" s="12">
        <f>IFERROR(__xludf.DUMMYFUNCTION("""COMPUTED_VALUE"""),1.05501715E8)</f>
        <v>105501715</v>
      </c>
    </row>
    <row r="28">
      <c r="A28" s="14">
        <f>IFERROR(__xludf.DUMMYFUNCTION("""COMPUTED_VALUE"""),44624.66666666667)</f>
        <v>44624.66667</v>
      </c>
      <c r="B28" s="12">
        <f>IFERROR(__xludf.DUMMYFUNCTION("""COMPUTED_VALUE"""),432.17)</f>
        <v>432.17</v>
      </c>
      <c r="C28" s="12">
        <f>IFERROR(__xludf.DUMMYFUNCTION("""COMPUTED_VALUE"""),1.14083256E8)</f>
        <v>114083256</v>
      </c>
    </row>
    <row r="29">
      <c r="A29" s="14">
        <f>IFERROR(__xludf.DUMMYFUNCTION("""COMPUTED_VALUE"""),44627.66666666667)</f>
        <v>44627.66667</v>
      </c>
      <c r="B29" s="12">
        <f>IFERROR(__xludf.DUMMYFUNCTION("""COMPUTED_VALUE"""),419.43)</f>
        <v>419.43</v>
      </c>
      <c r="C29" s="12">
        <f>IFERROR(__xludf.DUMMYFUNCTION("""COMPUTED_VALUE"""),1.3789656E8)</f>
        <v>137896560</v>
      </c>
    </row>
    <row r="30">
      <c r="A30" s="14">
        <f>IFERROR(__xludf.DUMMYFUNCTION("""COMPUTED_VALUE"""),44628.66666666667)</f>
        <v>44628.66667</v>
      </c>
      <c r="B30" s="12">
        <f>IFERROR(__xludf.DUMMYFUNCTION("""COMPUTED_VALUE"""),416.25)</f>
        <v>416.25</v>
      </c>
      <c r="C30" s="12">
        <f>IFERROR(__xludf.DUMMYFUNCTION("""COMPUTED_VALUE"""),1.64772744E8)</f>
        <v>164772744</v>
      </c>
    </row>
    <row r="31">
      <c r="A31" s="14">
        <f>IFERROR(__xludf.DUMMYFUNCTION("""COMPUTED_VALUE"""),44629.66666666667)</f>
        <v>44629.66667</v>
      </c>
      <c r="B31" s="12">
        <f>IFERROR(__xludf.DUMMYFUNCTION("""COMPUTED_VALUE"""),427.41)</f>
        <v>427.41</v>
      </c>
      <c r="C31" s="12">
        <f>IFERROR(__xludf.DUMMYFUNCTION("""COMPUTED_VALUE"""),1.16990765E8)</f>
        <v>116990765</v>
      </c>
    </row>
    <row r="32">
      <c r="A32" s="14">
        <f>IFERROR(__xludf.DUMMYFUNCTION("""COMPUTED_VALUE"""),44630.66666666667)</f>
        <v>44630.66667</v>
      </c>
      <c r="B32" s="12">
        <f>IFERROR(__xludf.DUMMYFUNCTION("""COMPUTED_VALUE"""),425.48)</f>
        <v>425.48</v>
      </c>
      <c r="C32" s="12">
        <f>IFERROR(__xludf.DUMMYFUNCTION("""COMPUTED_VALUE"""),9.3972655E7)</f>
        <v>93972655</v>
      </c>
    </row>
    <row r="33">
      <c r="A33" s="14">
        <f>IFERROR(__xludf.DUMMYFUNCTION("""COMPUTED_VALUE"""),44631.66666666667)</f>
        <v>44631.66667</v>
      </c>
      <c r="B33" s="12">
        <f>IFERROR(__xludf.DUMMYFUNCTION("""COMPUTED_VALUE"""),420.07)</f>
        <v>420.07</v>
      </c>
      <c r="C33" s="12">
        <f>IFERROR(__xludf.DUMMYFUNCTION("""COMPUTED_VALUE"""),9.5636277E7)</f>
        <v>95636277</v>
      </c>
    </row>
    <row r="34">
      <c r="A34" s="14">
        <f>IFERROR(__xludf.DUMMYFUNCTION("""COMPUTED_VALUE"""),44634.66666666667)</f>
        <v>44634.66667</v>
      </c>
      <c r="B34" s="12">
        <f>IFERROR(__xludf.DUMMYFUNCTION("""COMPUTED_VALUE"""),417.0)</f>
        <v>417</v>
      </c>
      <c r="C34" s="12">
        <f>IFERROR(__xludf.DUMMYFUNCTION("""COMPUTED_VALUE"""),9.5729188E7)</f>
        <v>95729188</v>
      </c>
    </row>
    <row r="35">
      <c r="A35" s="14">
        <f>IFERROR(__xludf.DUMMYFUNCTION("""COMPUTED_VALUE"""),44635.66666666667)</f>
        <v>44635.66667</v>
      </c>
      <c r="B35" s="12">
        <f>IFERROR(__xludf.DUMMYFUNCTION("""COMPUTED_VALUE"""),426.17)</f>
        <v>426.17</v>
      </c>
      <c r="C35" s="12">
        <f>IFERROR(__xludf.DUMMYFUNCTION("""COMPUTED_VALUE"""),1.06219117E8)</f>
        <v>106219117</v>
      </c>
    </row>
    <row r="36">
      <c r="A36" s="14">
        <f>IFERROR(__xludf.DUMMYFUNCTION("""COMPUTED_VALUE"""),44636.66666666667)</f>
        <v>44636.66667</v>
      </c>
      <c r="B36" s="12">
        <f>IFERROR(__xludf.DUMMYFUNCTION("""COMPUTED_VALUE"""),435.62)</f>
        <v>435.62</v>
      </c>
      <c r="C36" s="12">
        <f>IFERROR(__xludf.DUMMYFUNCTION("""COMPUTED_VALUE"""),1.44954805E8)</f>
        <v>144954805</v>
      </c>
    </row>
    <row r="37">
      <c r="A37" s="14">
        <f>IFERROR(__xludf.DUMMYFUNCTION("""COMPUTED_VALUE"""),44637.66666666667)</f>
        <v>44637.66667</v>
      </c>
      <c r="B37" s="12">
        <f>IFERROR(__xludf.DUMMYFUNCTION("""COMPUTED_VALUE"""),441.07)</f>
        <v>441.07</v>
      </c>
      <c r="C37" s="12">
        <f>IFERROR(__xludf.DUMMYFUNCTION("""COMPUTED_VALUE"""),1.0267687E8)</f>
        <v>102676870</v>
      </c>
    </row>
    <row r="38">
      <c r="A38" s="14">
        <f>IFERROR(__xludf.DUMMYFUNCTION("""COMPUTED_VALUE"""),44638.66666666667)</f>
        <v>44638.66667</v>
      </c>
      <c r="B38" s="12">
        <f>IFERROR(__xludf.DUMMYFUNCTION("""COMPUTED_VALUE"""),444.52)</f>
        <v>444.52</v>
      </c>
      <c r="C38" s="12">
        <f>IFERROR(__xludf.DUMMYFUNCTION("""COMPUTED_VALUE"""),1.06345544E8)</f>
        <v>106345544</v>
      </c>
    </row>
    <row r="39">
      <c r="A39" s="14">
        <f>IFERROR(__xludf.DUMMYFUNCTION("""COMPUTED_VALUE"""),44641.66666666667)</f>
        <v>44641.66667</v>
      </c>
      <c r="B39" s="12">
        <f>IFERROR(__xludf.DUMMYFUNCTION("""COMPUTED_VALUE"""),444.39)</f>
        <v>444.39</v>
      </c>
      <c r="C39" s="12">
        <f>IFERROR(__xludf.DUMMYFUNCTION("""COMPUTED_VALUE"""),8.8349763E7)</f>
        <v>88349763</v>
      </c>
    </row>
    <row r="40">
      <c r="A40" s="14">
        <f>IFERROR(__xludf.DUMMYFUNCTION("""COMPUTED_VALUE"""),44642.66666666667)</f>
        <v>44642.66667</v>
      </c>
      <c r="B40" s="12">
        <f>IFERROR(__xludf.DUMMYFUNCTION("""COMPUTED_VALUE"""),449.59)</f>
        <v>449.59</v>
      </c>
      <c r="C40" s="12">
        <f>IFERROR(__xludf.DUMMYFUNCTION("""COMPUTED_VALUE"""),7.4650394E7)</f>
        <v>74650394</v>
      </c>
    </row>
    <row r="41">
      <c r="A41" s="14">
        <f>IFERROR(__xludf.DUMMYFUNCTION("""COMPUTED_VALUE"""),44643.66666666667)</f>
        <v>44643.66667</v>
      </c>
      <c r="B41" s="12">
        <f>IFERROR(__xludf.DUMMYFUNCTION("""COMPUTED_VALUE"""),443.8)</f>
        <v>443.8</v>
      </c>
      <c r="C41" s="12">
        <f>IFERROR(__xludf.DUMMYFUNCTION("""COMPUTED_VALUE"""),7.9426098E7)</f>
        <v>79426098</v>
      </c>
    </row>
    <row r="42">
      <c r="A42" s="14">
        <f>IFERROR(__xludf.DUMMYFUNCTION("""COMPUTED_VALUE"""),44644.66666666667)</f>
        <v>44644.66667</v>
      </c>
      <c r="B42" s="12">
        <f>IFERROR(__xludf.DUMMYFUNCTION("""COMPUTED_VALUE"""),450.49)</f>
        <v>450.49</v>
      </c>
      <c r="C42" s="12">
        <f>IFERROR(__xludf.DUMMYFUNCTION("""COMPUTED_VALUE"""),6.4736892E7)</f>
        <v>64736892</v>
      </c>
    </row>
    <row r="43">
      <c r="A43" s="14">
        <f>IFERROR(__xludf.DUMMYFUNCTION("""COMPUTED_VALUE"""),44645.66666666667)</f>
        <v>44645.66667</v>
      </c>
      <c r="B43" s="12">
        <f>IFERROR(__xludf.DUMMYFUNCTION("""COMPUTED_VALUE"""),452.69)</f>
        <v>452.69</v>
      </c>
      <c r="C43" s="12">
        <f>IFERROR(__xludf.DUMMYFUNCTION("""COMPUTED_VALUE"""),7.7101324E7)</f>
        <v>77101324</v>
      </c>
    </row>
    <row r="44">
      <c r="A44" s="14">
        <f>IFERROR(__xludf.DUMMYFUNCTION("""COMPUTED_VALUE"""),44648.66666666667)</f>
        <v>44648.66667</v>
      </c>
      <c r="B44" s="12">
        <f>IFERROR(__xludf.DUMMYFUNCTION("""COMPUTED_VALUE"""),455.91)</f>
        <v>455.91</v>
      </c>
      <c r="C44" s="12">
        <f>IFERROR(__xludf.DUMMYFUNCTION("""COMPUTED_VALUE"""),6.8529767E7)</f>
        <v>68529767</v>
      </c>
    </row>
    <row r="45">
      <c r="A45" s="14">
        <f>IFERROR(__xludf.DUMMYFUNCTION("""COMPUTED_VALUE"""),44649.66666666667)</f>
        <v>44649.66667</v>
      </c>
      <c r="B45" s="12">
        <f>IFERROR(__xludf.DUMMYFUNCTION("""COMPUTED_VALUE"""),461.55)</f>
        <v>461.55</v>
      </c>
      <c r="C45" s="12">
        <f>IFERROR(__xludf.DUMMYFUNCTION("""COMPUTED_VALUE"""),8.6581542E7)</f>
        <v>86581542</v>
      </c>
    </row>
    <row r="46">
      <c r="A46" s="14">
        <f>IFERROR(__xludf.DUMMYFUNCTION("""COMPUTED_VALUE"""),44650.66666666667)</f>
        <v>44650.66667</v>
      </c>
      <c r="B46" s="12">
        <f>IFERROR(__xludf.DUMMYFUNCTION("""COMPUTED_VALUE"""),458.7)</f>
        <v>458.7</v>
      </c>
      <c r="C46" s="12">
        <f>IFERROR(__xludf.DUMMYFUNCTION("""COMPUTED_VALUE"""),7.9666942E7)</f>
        <v>79666942</v>
      </c>
    </row>
    <row r="47">
      <c r="A47" s="14">
        <f>IFERROR(__xludf.DUMMYFUNCTION("""COMPUTED_VALUE"""),44651.66666666667)</f>
        <v>44651.66667</v>
      </c>
      <c r="B47" s="12">
        <f>IFERROR(__xludf.DUMMYFUNCTION("""COMPUTED_VALUE"""),451.64)</f>
        <v>451.64</v>
      </c>
      <c r="C47" s="12">
        <f>IFERROR(__xludf.DUMMYFUNCTION("""COMPUTED_VALUE"""),1.21699948E8)</f>
        <v>121699948</v>
      </c>
    </row>
    <row r="48">
      <c r="A48" s="14">
        <f>IFERROR(__xludf.DUMMYFUNCTION("""COMPUTED_VALUE"""),44652.66666666667)</f>
        <v>44652.66667</v>
      </c>
      <c r="B48" s="12">
        <f>IFERROR(__xludf.DUMMYFUNCTION("""COMPUTED_VALUE"""),452.92)</f>
        <v>452.92</v>
      </c>
      <c r="C48" s="12">
        <f>IFERROR(__xludf.DUMMYFUNCTION("""COMPUTED_VALUE"""),8.9048773E7)</f>
        <v>89048773</v>
      </c>
    </row>
    <row r="49">
      <c r="A49" s="14">
        <f>IFERROR(__xludf.DUMMYFUNCTION("""COMPUTED_VALUE"""),44655.66666666667)</f>
        <v>44655.66667</v>
      </c>
      <c r="B49" s="12">
        <f>IFERROR(__xludf.DUMMYFUNCTION("""COMPUTED_VALUE"""),456.8)</f>
        <v>456.8</v>
      </c>
      <c r="C49" s="12">
        <f>IFERROR(__xludf.DUMMYFUNCTION("""COMPUTED_VALUE"""),5.9601E7)</f>
        <v>59601000</v>
      </c>
    </row>
    <row r="50">
      <c r="A50" s="14">
        <f>IFERROR(__xludf.DUMMYFUNCTION("""COMPUTED_VALUE"""),44656.66666666667)</f>
        <v>44656.66667</v>
      </c>
      <c r="B50" s="12">
        <f>IFERROR(__xludf.DUMMYFUNCTION("""COMPUTED_VALUE"""),451.03)</f>
        <v>451.03</v>
      </c>
      <c r="C50" s="12">
        <f>IFERROR(__xludf.DUMMYFUNCTION("""COMPUTED_VALUE"""),7.4214501E7)</f>
        <v>74214501</v>
      </c>
    </row>
    <row r="51">
      <c r="A51" s="14">
        <f>IFERROR(__xludf.DUMMYFUNCTION("""COMPUTED_VALUE"""),44657.66666666667)</f>
        <v>44657.66667</v>
      </c>
      <c r="B51" s="12">
        <f>IFERROR(__xludf.DUMMYFUNCTION("""COMPUTED_VALUE"""),446.52)</f>
        <v>446.52</v>
      </c>
      <c r="C51" s="12">
        <f>IFERROR(__xludf.DUMMYFUNCTION("""COMPUTED_VALUE"""),1.0689797E8)</f>
        <v>106897970</v>
      </c>
    </row>
    <row r="52">
      <c r="A52" s="14">
        <f>IFERROR(__xludf.DUMMYFUNCTION("""COMPUTED_VALUE"""),44658.66666666667)</f>
        <v>44658.66667</v>
      </c>
      <c r="B52" s="12">
        <f>IFERROR(__xludf.DUMMYFUNCTION("""COMPUTED_VALUE"""),448.77)</f>
        <v>448.77</v>
      </c>
      <c r="C52" s="12">
        <f>IFERROR(__xludf.DUMMYFUNCTION("""COMPUTED_VALUE"""),7.8097214E7)</f>
        <v>78097214</v>
      </c>
    </row>
    <row r="53">
      <c r="A53" s="14">
        <f>IFERROR(__xludf.DUMMYFUNCTION("""COMPUTED_VALUE"""),44659.66666666667)</f>
        <v>44659.66667</v>
      </c>
      <c r="B53" s="12">
        <f>IFERROR(__xludf.DUMMYFUNCTION("""COMPUTED_VALUE"""),447.57)</f>
        <v>447.57</v>
      </c>
      <c r="C53" s="12">
        <f>IFERROR(__xludf.DUMMYFUNCTION("""COMPUTED_VALUE"""),7.9272711E7)</f>
        <v>79272711</v>
      </c>
    </row>
    <row r="54">
      <c r="A54" s="14">
        <f>IFERROR(__xludf.DUMMYFUNCTION("""COMPUTED_VALUE"""),44662.66666666667)</f>
        <v>44662.66667</v>
      </c>
      <c r="B54" s="12">
        <f>IFERROR(__xludf.DUMMYFUNCTION("""COMPUTED_VALUE"""),439.92)</f>
        <v>439.92</v>
      </c>
      <c r="C54" s="12">
        <f>IFERROR(__xludf.DUMMYFUNCTION("""COMPUTED_VALUE"""),8.9770538E7)</f>
        <v>89770538</v>
      </c>
    </row>
    <row r="55">
      <c r="A55" s="14">
        <f>IFERROR(__xludf.DUMMYFUNCTION("""COMPUTED_VALUE"""),44663.66666666667)</f>
        <v>44663.66667</v>
      </c>
      <c r="B55" s="12">
        <f>IFERROR(__xludf.DUMMYFUNCTION("""COMPUTED_VALUE"""),438.29)</f>
        <v>438.29</v>
      </c>
      <c r="C55" s="12">
        <f>IFERROR(__xludf.DUMMYFUNCTION("""COMPUTED_VALUE"""),8.4363635E7)</f>
        <v>84363635</v>
      </c>
    </row>
    <row r="56">
      <c r="A56" s="14">
        <f>IFERROR(__xludf.DUMMYFUNCTION("""COMPUTED_VALUE"""),44664.66666666667)</f>
        <v>44664.66667</v>
      </c>
      <c r="B56" s="12">
        <f>IFERROR(__xludf.DUMMYFUNCTION("""COMPUTED_VALUE"""),443.31)</f>
        <v>443.31</v>
      </c>
      <c r="C56" s="12">
        <f>IFERROR(__xludf.DUMMYFUNCTION("""COMPUTED_VALUE"""),7.4070394E7)</f>
        <v>74070394</v>
      </c>
    </row>
    <row r="57">
      <c r="A57" s="14">
        <f>IFERROR(__xludf.DUMMYFUNCTION("""COMPUTED_VALUE"""),44665.66666666667)</f>
        <v>44665.66667</v>
      </c>
      <c r="B57" s="12">
        <f>IFERROR(__xludf.DUMMYFUNCTION("""COMPUTED_VALUE"""),437.79)</f>
        <v>437.79</v>
      </c>
      <c r="C57" s="12">
        <f>IFERROR(__xludf.DUMMYFUNCTION("""COMPUTED_VALUE"""),9.7869451E7)</f>
        <v>97869451</v>
      </c>
    </row>
    <row r="58">
      <c r="A58" s="14">
        <f>IFERROR(__xludf.DUMMYFUNCTION("""COMPUTED_VALUE"""),44669.66666666667)</f>
        <v>44669.66667</v>
      </c>
      <c r="B58" s="12">
        <f>IFERROR(__xludf.DUMMYFUNCTION("""COMPUTED_VALUE"""),437.97)</f>
        <v>437.97</v>
      </c>
      <c r="C58" s="12">
        <f>IFERROR(__xludf.DUMMYFUNCTION("""COMPUTED_VALUE"""),6.6002498E7)</f>
        <v>66002498</v>
      </c>
    </row>
    <row r="59">
      <c r="A59" s="14">
        <f>IFERROR(__xludf.DUMMYFUNCTION("""COMPUTED_VALUE"""),44670.66666666667)</f>
        <v>44670.66667</v>
      </c>
      <c r="B59" s="12">
        <f>IFERROR(__xludf.DUMMYFUNCTION("""COMPUTED_VALUE"""),445.04)</f>
        <v>445.04</v>
      </c>
      <c r="C59" s="12">
        <f>IFERROR(__xludf.DUMMYFUNCTION("""COMPUTED_VALUE"""),7.7821013E7)</f>
        <v>77821013</v>
      </c>
    </row>
    <row r="60">
      <c r="A60" s="14">
        <f>IFERROR(__xludf.DUMMYFUNCTION("""COMPUTED_VALUE"""),44671.66666666667)</f>
        <v>44671.66667</v>
      </c>
      <c r="B60" s="12">
        <f>IFERROR(__xludf.DUMMYFUNCTION("""COMPUTED_VALUE"""),444.71)</f>
        <v>444.71</v>
      </c>
      <c r="C60" s="12">
        <f>IFERROR(__xludf.DUMMYFUNCTION("""COMPUTED_VALUE"""),6.5224449E7)</f>
        <v>65224449</v>
      </c>
    </row>
    <row r="61">
      <c r="A61" s="14">
        <f>IFERROR(__xludf.DUMMYFUNCTION("""COMPUTED_VALUE"""),44672.66666666667)</f>
        <v>44672.66667</v>
      </c>
      <c r="B61" s="12">
        <f>IFERROR(__xludf.DUMMYFUNCTION("""COMPUTED_VALUE"""),438.06)</f>
        <v>438.06</v>
      </c>
      <c r="C61" s="12">
        <f>IFERROR(__xludf.DUMMYFUNCTION("""COMPUTED_VALUE"""),8.5417327E7)</f>
        <v>85417327</v>
      </c>
    </row>
    <row r="62">
      <c r="A62" s="14">
        <f>IFERROR(__xludf.DUMMYFUNCTION("""COMPUTED_VALUE"""),44673.66666666667)</f>
        <v>44673.66667</v>
      </c>
      <c r="B62" s="12">
        <f>IFERROR(__xludf.DUMMYFUNCTION("""COMPUTED_VALUE"""),426.04)</f>
        <v>426.04</v>
      </c>
      <c r="C62" s="12">
        <f>IFERROR(__xludf.DUMMYFUNCTION("""COMPUTED_VALUE"""),1.32471772E8)</f>
        <v>132471772</v>
      </c>
    </row>
    <row r="63">
      <c r="A63" s="14">
        <f>IFERROR(__xludf.DUMMYFUNCTION("""COMPUTED_VALUE"""),44676.66666666667)</f>
        <v>44676.66667</v>
      </c>
      <c r="B63" s="12">
        <f>IFERROR(__xludf.DUMMYFUNCTION("""COMPUTED_VALUE"""),428.51)</f>
        <v>428.51</v>
      </c>
      <c r="C63" s="12">
        <f>IFERROR(__xludf.DUMMYFUNCTION("""COMPUTED_VALUE"""),1.19647748E8)</f>
        <v>119647748</v>
      </c>
    </row>
    <row r="64">
      <c r="A64" s="14">
        <f>IFERROR(__xludf.DUMMYFUNCTION("""COMPUTED_VALUE"""),44677.66666666667)</f>
        <v>44677.66667</v>
      </c>
      <c r="B64" s="12">
        <f>IFERROR(__xludf.DUMMYFUNCTION("""COMPUTED_VALUE"""),416.1)</f>
        <v>416.1</v>
      </c>
      <c r="C64" s="12">
        <f>IFERROR(__xludf.DUMMYFUNCTION("""COMPUTED_VALUE"""),1.03996312E8)</f>
        <v>103996312</v>
      </c>
    </row>
    <row r="65">
      <c r="A65" s="14">
        <f>IFERROR(__xludf.DUMMYFUNCTION("""COMPUTED_VALUE"""),44678.66666666667)</f>
        <v>44678.66667</v>
      </c>
      <c r="B65" s="12">
        <f>IFERROR(__xludf.DUMMYFUNCTION("""COMPUTED_VALUE"""),417.27)</f>
        <v>417.27</v>
      </c>
      <c r="C65" s="12">
        <f>IFERROR(__xludf.DUMMYFUNCTION("""COMPUTED_VALUE"""),1.2202999E8)</f>
        <v>122029990</v>
      </c>
    </row>
    <row r="66">
      <c r="A66" s="14">
        <f>IFERROR(__xludf.DUMMYFUNCTION("""COMPUTED_VALUE"""),44679.66666666667)</f>
        <v>44679.66667</v>
      </c>
      <c r="B66" s="12">
        <f>IFERROR(__xludf.DUMMYFUNCTION("""COMPUTED_VALUE"""),427.81)</f>
        <v>427.81</v>
      </c>
      <c r="C66" s="12">
        <f>IFERROR(__xludf.DUMMYFUNCTION("""COMPUTED_VALUE"""),1.05449088E8)</f>
        <v>105449088</v>
      </c>
    </row>
    <row r="67">
      <c r="A67" s="14">
        <f>IFERROR(__xludf.DUMMYFUNCTION("""COMPUTED_VALUE"""),44680.66666666667)</f>
        <v>44680.66667</v>
      </c>
      <c r="B67" s="12">
        <f>IFERROR(__xludf.DUMMYFUNCTION("""COMPUTED_VALUE"""),412.0)</f>
        <v>412</v>
      </c>
      <c r="C67" s="12">
        <f>IFERROR(__xludf.DUMMYFUNCTION("""COMPUTED_VALUE"""),1.45491088E8)</f>
        <v>145491088</v>
      </c>
    </row>
    <row r="68">
      <c r="A68" s="14">
        <f>IFERROR(__xludf.DUMMYFUNCTION("""COMPUTED_VALUE"""),44683.66666666667)</f>
        <v>44683.66667</v>
      </c>
      <c r="B68" s="12">
        <f>IFERROR(__xludf.DUMMYFUNCTION("""COMPUTED_VALUE"""),414.48)</f>
        <v>414.48</v>
      </c>
      <c r="C68" s="12">
        <f>IFERROR(__xludf.DUMMYFUNCTION("""COMPUTED_VALUE"""),1.58312526E8)</f>
        <v>158312526</v>
      </c>
    </row>
    <row r="69">
      <c r="A69" s="14">
        <f>IFERROR(__xludf.DUMMYFUNCTION("""COMPUTED_VALUE"""),44684.66666666667)</f>
        <v>44684.66667</v>
      </c>
      <c r="B69" s="12">
        <f>IFERROR(__xludf.DUMMYFUNCTION("""COMPUTED_VALUE"""),416.38)</f>
        <v>416.38</v>
      </c>
      <c r="C69" s="12">
        <f>IFERROR(__xludf.DUMMYFUNCTION("""COMPUTED_VALUE"""),1.0002819E8)</f>
        <v>100028190</v>
      </c>
    </row>
    <row r="70">
      <c r="A70" s="14">
        <f>IFERROR(__xludf.DUMMYFUNCTION("""COMPUTED_VALUE"""),44685.66666666667)</f>
        <v>44685.66667</v>
      </c>
      <c r="B70" s="12">
        <f>IFERROR(__xludf.DUMMYFUNCTION("""COMPUTED_VALUE"""),429.06)</f>
        <v>429.06</v>
      </c>
      <c r="C70" s="12">
        <f>IFERROR(__xludf.DUMMYFUNCTION("""COMPUTED_VALUE"""),1.44247895E8)</f>
        <v>144247895</v>
      </c>
    </row>
    <row r="71">
      <c r="A71" s="14">
        <f>IFERROR(__xludf.DUMMYFUNCTION("""COMPUTED_VALUE"""),44686.66666666667)</f>
        <v>44686.66667</v>
      </c>
      <c r="B71" s="12">
        <f>IFERROR(__xludf.DUMMYFUNCTION("""COMPUTED_VALUE"""),413.81)</f>
        <v>413.81</v>
      </c>
      <c r="C71" s="12">
        <f>IFERROR(__xludf.DUMMYFUNCTION("""COMPUTED_VALUE"""),1.72929106E8)</f>
        <v>172929106</v>
      </c>
    </row>
    <row r="72">
      <c r="A72" s="14">
        <f>IFERROR(__xludf.DUMMYFUNCTION("""COMPUTED_VALUE"""),44687.66666666667)</f>
        <v>44687.66667</v>
      </c>
      <c r="B72" s="12">
        <f>IFERROR(__xludf.DUMMYFUNCTION("""COMPUTED_VALUE"""),411.34)</f>
        <v>411.34</v>
      </c>
      <c r="C72" s="12">
        <f>IFERROR(__xludf.DUMMYFUNCTION("""COMPUTED_VALUE"""),1.51770811E8)</f>
        <v>151770811</v>
      </c>
    </row>
    <row r="73">
      <c r="A73" s="14">
        <f>IFERROR(__xludf.DUMMYFUNCTION("""COMPUTED_VALUE"""),44690.66666666667)</f>
        <v>44690.66667</v>
      </c>
      <c r="B73" s="12">
        <f>IFERROR(__xludf.DUMMYFUNCTION("""COMPUTED_VALUE"""),398.17)</f>
        <v>398.17</v>
      </c>
      <c r="C73" s="12">
        <f>IFERROR(__xludf.DUMMYFUNCTION("""COMPUTED_VALUE"""),1.55586067E8)</f>
        <v>155586067</v>
      </c>
    </row>
    <row r="74">
      <c r="A74" s="14">
        <f>IFERROR(__xludf.DUMMYFUNCTION("""COMPUTED_VALUE"""),44691.66666666667)</f>
        <v>44691.66667</v>
      </c>
      <c r="B74" s="12">
        <f>IFERROR(__xludf.DUMMYFUNCTION("""COMPUTED_VALUE"""),399.09)</f>
        <v>399.09</v>
      </c>
      <c r="C74" s="12">
        <f>IFERROR(__xludf.DUMMYFUNCTION("""COMPUTED_VALUE"""),1.324972E8)</f>
        <v>132497200</v>
      </c>
    </row>
    <row r="75">
      <c r="A75" s="14">
        <f>IFERROR(__xludf.DUMMYFUNCTION("""COMPUTED_VALUE"""),44692.66666666667)</f>
        <v>44692.66667</v>
      </c>
      <c r="B75" s="12">
        <f>IFERROR(__xludf.DUMMYFUNCTION("""COMPUTED_VALUE"""),392.75)</f>
        <v>392.75</v>
      </c>
      <c r="C75" s="12">
        <f>IFERROR(__xludf.DUMMYFUNCTION("""COMPUTED_VALUE"""),1.42360992E8)</f>
        <v>142360992</v>
      </c>
    </row>
    <row r="76">
      <c r="A76" s="14">
        <f>IFERROR(__xludf.DUMMYFUNCTION("""COMPUTED_VALUE"""),44693.66666666667)</f>
        <v>44693.66667</v>
      </c>
      <c r="B76" s="12">
        <f>IFERROR(__xludf.DUMMYFUNCTION("""COMPUTED_VALUE"""),392.34)</f>
        <v>392.34</v>
      </c>
      <c r="C76" s="12">
        <f>IFERROR(__xludf.DUMMYFUNCTION("""COMPUTED_VALUE"""),1.25090753E8)</f>
        <v>125090753</v>
      </c>
    </row>
    <row r="77">
      <c r="A77" s="14">
        <f>IFERROR(__xludf.DUMMYFUNCTION("""COMPUTED_VALUE"""),44694.66666666667)</f>
        <v>44694.66667</v>
      </c>
      <c r="B77" s="12">
        <f>IFERROR(__xludf.DUMMYFUNCTION("""COMPUTED_VALUE"""),401.72)</f>
        <v>401.72</v>
      </c>
      <c r="C77" s="12">
        <f>IFERROR(__xludf.DUMMYFUNCTION("""COMPUTED_VALUE"""),1.04174421E8)</f>
        <v>104174421</v>
      </c>
    </row>
    <row r="78">
      <c r="A78" s="14">
        <f>IFERROR(__xludf.DUMMYFUNCTION("""COMPUTED_VALUE"""),44697.66666666667)</f>
        <v>44697.66667</v>
      </c>
      <c r="B78" s="12">
        <f>IFERROR(__xludf.DUMMYFUNCTION("""COMPUTED_VALUE"""),400.09)</f>
        <v>400.09</v>
      </c>
      <c r="C78" s="12">
        <f>IFERROR(__xludf.DUMMYFUNCTION("""COMPUTED_VALUE"""),7.8622444E7)</f>
        <v>78622444</v>
      </c>
    </row>
    <row r="79">
      <c r="A79" s="14">
        <f>IFERROR(__xludf.DUMMYFUNCTION("""COMPUTED_VALUE"""),44698.66666666667)</f>
        <v>44698.66667</v>
      </c>
      <c r="B79" s="12">
        <f>IFERROR(__xludf.DUMMYFUNCTION("""COMPUTED_VALUE"""),408.32)</f>
        <v>408.32</v>
      </c>
      <c r="C79" s="12">
        <f>IFERROR(__xludf.DUMMYFUNCTION("""COMPUTED_VALUE"""),8.302971E7)</f>
        <v>83029710</v>
      </c>
    </row>
    <row r="80">
      <c r="A80" s="14">
        <f>IFERROR(__xludf.DUMMYFUNCTION("""COMPUTED_VALUE"""),44699.66666666667)</f>
        <v>44699.66667</v>
      </c>
      <c r="B80" s="12">
        <f>IFERROR(__xludf.DUMMYFUNCTION("""COMPUTED_VALUE"""),391.86)</f>
        <v>391.86</v>
      </c>
      <c r="C80" s="12">
        <f>IFERROR(__xludf.DUMMYFUNCTION("""COMPUTED_VALUE"""),1.17674545E8)</f>
        <v>117674545</v>
      </c>
    </row>
    <row r="81">
      <c r="A81" s="14">
        <f>IFERROR(__xludf.DUMMYFUNCTION("""COMPUTED_VALUE"""),44700.66666666667)</f>
        <v>44700.66667</v>
      </c>
      <c r="B81" s="12">
        <f>IFERROR(__xludf.DUMMYFUNCTION("""COMPUTED_VALUE"""),389.46)</f>
        <v>389.46</v>
      </c>
      <c r="C81" s="12">
        <f>IFERROR(__xludf.DUMMYFUNCTION("""COMPUTED_VALUE"""),9.8510715E7)</f>
        <v>98510715</v>
      </c>
    </row>
    <row r="82">
      <c r="A82" s="14">
        <f>IFERROR(__xludf.DUMMYFUNCTION("""COMPUTED_VALUE"""),44701.66666666667)</f>
        <v>44701.66667</v>
      </c>
      <c r="B82" s="12">
        <f>IFERROR(__xludf.DUMMYFUNCTION("""COMPUTED_VALUE"""),389.63)</f>
        <v>389.63</v>
      </c>
      <c r="C82" s="12">
        <f>IFERROR(__xludf.DUMMYFUNCTION("""COMPUTED_VALUE"""),1.31432197E8)</f>
        <v>131432197</v>
      </c>
    </row>
    <row r="83">
      <c r="A83" s="14">
        <f>IFERROR(__xludf.DUMMYFUNCTION("""COMPUTED_VALUE"""),44704.66666666667)</f>
        <v>44704.66667</v>
      </c>
      <c r="B83" s="12">
        <f>IFERROR(__xludf.DUMMYFUNCTION("""COMPUTED_VALUE"""),396.92)</f>
        <v>396.92</v>
      </c>
      <c r="C83" s="12">
        <f>IFERROR(__xludf.DUMMYFUNCTION("""COMPUTED_VALUE"""),7.6414878E7)</f>
        <v>76414878</v>
      </c>
    </row>
    <row r="84">
      <c r="A84" s="14">
        <f>IFERROR(__xludf.DUMMYFUNCTION("""COMPUTED_VALUE"""),44705.66666666667)</f>
        <v>44705.66667</v>
      </c>
      <c r="B84" s="12">
        <f>IFERROR(__xludf.DUMMYFUNCTION("""COMPUTED_VALUE"""),393.89)</f>
        <v>393.89</v>
      </c>
      <c r="C84" s="12">
        <f>IFERROR(__xludf.DUMMYFUNCTION("""COMPUTED_VALUE"""),9.1448831E7)</f>
        <v>91448831</v>
      </c>
    </row>
    <row r="85">
      <c r="A85" s="14">
        <f>IFERROR(__xludf.DUMMYFUNCTION("""COMPUTED_VALUE"""),44706.66666666667)</f>
        <v>44706.66667</v>
      </c>
      <c r="B85" s="12">
        <f>IFERROR(__xludf.DUMMYFUNCTION("""COMPUTED_VALUE"""),397.37)</f>
        <v>397.37</v>
      </c>
      <c r="C85" s="12">
        <f>IFERROR(__xludf.DUMMYFUNCTION("""COMPUTED_VALUE"""),9.1472866E7)</f>
        <v>91472866</v>
      </c>
    </row>
    <row r="86">
      <c r="A86" s="14">
        <f>IFERROR(__xludf.DUMMYFUNCTION("""COMPUTED_VALUE"""),44707.66666666667)</f>
        <v>44707.66667</v>
      </c>
      <c r="B86" s="12">
        <f>IFERROR(__xludf.DUMMYFUNCTION("""COMPUTED_VALUE"""),405.31)</f>
        <v>405.31</v>
      </c>
      <c r="C86" s="12">
        <f>IFERROR(__xludf.DUMMYFUNCTION("""COMPUTED_VALUE"""),8.2168339E7)</f>
        <v>82168339</v>
      </c>
    </row>
    <row r="87">
      <c r="A87" s="14">
        <f>IFERROR(__xludf.DUMMYFUNCTION("""COMPUTED_VALUE"""),44708.66666666667)</f>
        <v>44708.66667</v>
      </c>
      <c r="B87" s="12">
        <f>IFERROR(__xludf.DUMMYFUNCTION("""COMPUTED_VALUE"""),415.26)</f>
        <v>415.26</v>
      </c>
      <c r="C87" s="12">
        <f>IFERROR(__xludf.DUMMYFUNCTION("""COMPUTED_VALUE"""),8.476871E7)</f>
        <v>84768710</v>
      </c>
    </row>
    <row r="88">
      <c r="A88" s="14">
        <f>IFERROR(__xludf.DUMMYFUNCTION("""COMPUTED_VALUE"""),44712.66666666667)</f>
        <v>44712.66667</v>
      </c>
      <c r="B88" s="12">
        <f>IFERROR(__xludf.DUMMYFUNCTION("""COMPUTED_VALUE"""),412.93)</f>
        <v>412.93</v>
      </c>
      <c r="C88" s="12">
        <f>IFERROR(__xludf.DUMMYFUNCTION("""COMPUTED_VALUE"""),9.593698E7)</f>
        <v>95936980</v>
      </c>
    </row>
    <row r="89">
      <c r="A89" s="14">
        <f>IFERROR(__xludf.DUMMYFUNCTION("""COMPUTED_VALUE"""),44713.66666666667)</f>
        <v>44713.66667</v>
      </c>
      <c r="B89" s="12">
        <f>IFERROR(__xludf.DUMMYFUNCTION("""COMPUTED_VALUE"""),409.59)</f>
        <v>409.59</v>
      </c>
      <c r="C89" s="12">
        <f>IFERROR(__xludf.DUMMYFUNCTION("""COMPUTED_VALUE"""),8.6585813E7)</f>
        <v>86585813</v>
      </c>
    </row>
    <row r="90">
      <c r="A90" s="14">
        <f>IFERROR(__xludf.DUMMYFUNCTION("""COMPUTED_VALUE"""),44714.66666666667)</f>
        <v>44714.66667</v>
      </c>
      <c r="B90" s="12">
        <f>IFERROR(__xludf.DUMMYFUNCTION("""COMPUTED_VALUE"""),417.39)</f>
        <v>417.39</v>
      </c>
      <c r="C90" s="12">
        <f>IFERROR(__xludf.DUMMYFUNCTION("""COMPUTED_VALUE"""),7.9609633E7)</f>
        <v>79609633</v>
      </c>
    </row>
    <row r="91">
      <c r="A91" s="14">
        <f>IFERROR(__xludf.DUMMYFUNCTION("""COMPUTED_VALUE"""),44715.66666666667)</f>
        <v>44715.66667</v>
      </c>
      <c r="B91" s="12">
        <f>IFERROR(__xludf.DUMMYFUNCTION("""COMPUTED_VALUE"""),410.54)</f>
        <v>410.54</v>
      </c>
      <c r="C91" s="12">
        <f>IFERROR(__xludf.DUMMYFUNCTION("""COMPUTED_VALUE"""),7.1874281E7)</f>
        <v>71874281</v>
      </c>
    </row>
    <row r="92">
      <c r="A92" s="14">
        <f>IFERROR(__xludf.DUMMYFUNCTION("""COMPUTED_VALUE"""),44718.66666666667)</f>
        <v>44718.66667</v>
      </c>
      <c r="B92" s="12">
        <f>IFERROR(__xludf.DUMMYFUNCTION("""COMPUTED_VALUE"""),411.79)</f>
        <v>411.79</v>
      </c>
      <c r="C92" s="12">
        <f>IFERROR(__xludf.DUMMYFUNCTION("""COMPUTED_VALUE"""),5.7508858E7)</f>
        <v>57508858</v>
      </c>
    </row>
    <row r="93">
      <c r="A93" s="14">
        <f>IFERROR(__xludf.DUMMYFUNCTION("""COMPUTED_VALUE"""),44719.66666666667)</f>
        <v>44719.66667</v>
      </c>
      <c r="B93" s="12">
        <f>IFERROR(__xludf.DUMMYFUNCTION("""COMPUTED_VALUE"""),415.74)</f>
        <v>415.74</v>
      </c>
      <c r="C93" s="12">
        <f>IFERROR(__xludf.DUMMYFUNCTION("""COMPUTED_VALUE"""),5.9272373E7)</f>
        <v>59272373</v>
      </c>
    </row>
    <row r="94">
      <c r="A94" s="14">
        <f>IFERROR(__xludf.DUMMYFUNCTION("""COMPUTED_VALUE"""),44720.66666666667)</f>
        <v>44720.66667</v>
      </c>
      <c r="B94" s="12">
        <f>IFERROR(__xludf.DUMMYFUNCTION("""COMPUTED_VALUE"""),411.22)</f>
        <v>411.22</v>
      </c>
      <c r="C94" s="12">
        <f>IFERROR(__xludf.DUMMYFUNCTION("""COMPUTED_VALUE"""),6.4349966E7)</f>
        <v>64349966</v>
      </c>
    </row>
    <row r="95">
      <c r="A95" s="14">
        <f>IFERROR(__xludf.DUMMYFUNCTION("""COMPUTED_VALUE"""),44721.66666666667)</f>
        <v>44721.66667</v>
      </c>
      <c r="B95" s="12">
        <f>IFERROR(__xludf.DUMMYFUNCTION("""COMPUTED_VALUE"""),401.44)</f>
        <v>401.44</v>
      </c>
      <c r="C95" s="12">
        <f>IFERROR(__xludf.DUMMYFUNCTION("""COMPUTED_VALUE"""),8.6289796E7)</f>
        <v>86289796</v>
      </c>
    </row>
    <row r="96">
      <c r="A96" s="14">
        <f>IFERROR(__xludf.DUMMYFUNCTION("""COMPUTED_VALUE"""),44722.66666666667)</f>
        <v>44722.66667</v>
      </c>
      <c r="B96" s="12">
        <f>IFERROR(__xludf.DUMMYFUNCTION("""COMPUTED_VALUE"""),389.8)</f>
        <v>389.8</v>
      </c>
      <c r="C96" s="12">
        <f>IFERROR(__xludf.DUMMYFUNCTION("""COMPUTED_VALUE"""),1.32893864E8)</f>
        <v>132893864</v>
      </c>
    </row>
    <row r="97">
      <c r="A97" s="14">
        <f>IFERROR(__xludf.DUMMYFUNCTION("""COMPUTED_VALUE"""),44725.66666666667)</f>
        <v>44725.66667</v>
      </c>
      <c r="B97" s="12">
        <f>IFERROR(__xludf.DUMMYFUNCTION("""COMPUTED_VALUE"""),375.0)</f>
        <v>375</v>
      </c>
      <c r="C97" s="12">
        <f>IFERROR(__xludf.DUMMYFUNCTION("""COMPUTED_VALUE"""),1.70004861E8)</f>
        <v>170004861</v>
      </c>
    </row>
    <row r="98">
      <c r="A98" s="14">
        <f>IFERROR(__xludf.DUMMYFUNCTION("""COMPUTED_VALUE"""),44726.66666666667)</f>
        <v>44726.66667</v>
      </c>
      <c r="B98" s="12">
        <f>IFERROR(__xludf.DUMMYFUNCTION("""COMPUTED_VALUE"""),373.87)</f>
        <v>373.87</v>
      </c>
      <c r="C98" s="12">
        <f>IFERROR(__xludf.DUMMYFUNCTION("""COMPUTED_VALUE"""),1.04011831E8)</f>
        <v>104011831</v>
      </c>
    </row>
    <row r="99">
      <c r="A99" s="14">
        <f>IFERROR(__xludf.DUMMYFUNCTION("""COMPUTED_VALUE"""),44727.66666666667)</f>
        <v>44727.66667</v>
      </c>
      <c r="B99" s="12">
        <f>IFERROR(__xludf.DUMMYFUNCTION("""COMPUTED_VALUE"""),379.2)</f>
        <v>379.2</v>
      </c>
      <c r="C99" s="12">
        <f>IFERROR(__xludf.DUMMYFUNCTION("""COMPUTED_VALUE"""),1.25666797E8)</f>
        <v>125666797</v>
      </c>
    </row>
    <row r="100">
      <c r="A100" s="14">
        <f>IFERROR(__xludf.DUMMYFUNCTION("""COMPUTED_VALUE"""),44728.66666666667)</f>
        <v>44728.66667</v>
      </c>
      <c r="B100" s="12">
        <f>IFERROR(__xludf.DUMMYFUNCTION("""COMPUTED_VALUE"""),366.65)</f>
        <v>366.65</v>
      </c>
      <c r="C100" s="12">
        <f>IFERROR(__xludf.DUMMYFUNCTION("""COMPUTED_VALUE"""),1.34473288E8)</f>
        <v>134473288</v>
      </c>
    </row>
    <row r="101">
      <c r="A101" s="14">
        <f>IFERROR(__xludf.DUMMYFUNCTION("""COMPUTED_VALUE"""),44729.66666666667)</f>
        <v>44729.66667</v>
      </c>
      <c r="B101" s="12">
        <f>IFERROR(__xludf.DUMMYFUNCTION("""COMPUTED_VALUE"""),365.86)</f>
        <v>365.86</v>
      </c>
      <c r="C101" s="12">
        <f>IFERROR(__xludf.DUMMYFUNCTION("""COMPUTED_VALUE"""),1.11113904E8)</f>
        <v>111113904</v>
      </c>
    </row>
    <row r="102">
      <c r="A102" s="14">
        <f>IFERROR(__xludf.DUMMYFUNCTION("""COMPUTED_VALUE"""),44733.66666666667)</f>
        <v>44733.66667</v>
      </c>
      <c r="B102" s="12">
        <f>IFERROR(__xludf.DUMMYFUNCTION("""COMPUTED_VALUE"""),375.07)</f>
        <v>375.07</v>
      </c>
      <c r="C102" s="12">
        <f>IFERROR(__xludf.DUMMYFUNCTION("""COMPUTED_VALUE"""),7.6811861E7)</f>
        <v>76811861</v>
      </c>
    </row>
    <row r="103">
      <c r="A103" s="14">
        <f>IFERROR(__xludf.DUMMYFUNCTION("""COMPUTED_VALUE"""),44734.66666666667)</f>
        <v>44734.66667</v>
      </c>
      <c r="B103" s="12">
        <f>IFERROR(__xludf.DUMMYFUNCTION("""COMPUTED_VALUE"""),374.39)</f>
        <v>374.39</v>
      </c>
      <c r="C103" s="12">
        <f>IFERROR(__xludf.DUMMYFUNCTION("""COMPUTED_VALUE"""),9.0059424E7)</f>
        <v>90059424</v>
      </c>
    </row>
    <row r="104">
      <c r="A104" s="14">
        <f>IFERROR(__xludf.DUMMYFUNCTION("""COMPUTED_VALUE"""),44735.66666666667)</f>
        <v>44735.66667</v>
      </c>
      <c r="B104" s="12">
        <f>IFERROR(__xludf.DUMMYFUNCTION("""COMPUTED_VALUE"""),378.06)</f>
        <v>378.06</v>
      </c>
      <c r="C104" s="12">
        <f>IFERROR(__xludf.DUMMYFUNCTION("""COMPUTED_VALUE"""),7.9292135E7)</f>
        <v>79292135</v>
      </c>
    </row>
    <row r="105">
      <c r="A105" s="14">
        <f>IFERROR(__xludf.DUMMYFUNCTION("""COMPUTED_VALUE"""),44736.66666666667)</f>
        <v>44736.66667</v>
      </c>
      <c r="B105" s="12">
        <f>IFERROR(__xludf.DUMMYFUNCTION("""COMPUTED_VALUE"""),390.08)</f>
        <v>390.08</v>
      </c>
      <c r="C105" s="12">
        <f>IFERROR(__xludf.DUMMYFUNCTION("""COMPUTED_VALUE"""),9.8050333E7)</f>
        <v>98050333</v>
      </c>
    </row>
    <row r="106">
      <c r="A106" s="14">
        <f>IFERROR(__xludf.DUMMYFUNCTION("""COMPUTED_VALUE"""),44739.66666666667)</f>
        <v>44739.66667</v>
      </c>
      <c r="B106" s="12">
        <f>IFERROR(__xludf.DUMMYFUNCTION("""COMPUTED_VALUE"""),388.59)</f>
        <v>388.59</v>
      </c>
      <c r="C106" s="12">
        <f>IFERROR(__xludf.DUMMYFUNCTION("""COMPUTED_VALUE"""),6.6009617E7)</f>
        <v>66009617</v>
      </c>
    </row>
    <row r="107">
      <c r="A107" s="14">
        <f>IFERROR(__xludf.DUMMYFUNCTION("""COMPUTED_VALUE"""),44740.66666666667)</f>
        <v>44740.66667</v>
      </c>
      <c r="B107" s="12">
        <f>IFERROR(__xludf.DUMMYFUNCTION("""COMPUTED_VALUE"""),380.65)</f>
        <v>380.65</v>
      </c>
      <c r="C107" s="12">
        <f>IFERROR(__xludf.DUMMYFUNCTION("""COMPUTED_VALUE"""),8.6689824E7)</f>
        <v>86689824</v>
      </c>
    </row>
    <row r="108">
      <c r="A108" s="14">
        <f>IFERROR(__xludf.DUMMYFUNCTION("""COMPUTED_VALUE"""),44741.66666666667)</f>
        <v>44741.66667</v>
      </c>
      <c r="B108" s="12">
        <f>IFERROR(__xludf.DUMMYFUNCTION("""COMPUTED_VALUE"""),380.34)</f>
        <v>380.34</v>
      </c>
      <c r="C108" s="12">
        <f>IFERROR(__xludf.DUMMYFUNCTION("""COMPUTED_VALUE"""),6.5675999E7)</f>
        <v>65675999</v>
      </c>
    </row>
    <row r="109">
      <c r="A109" s="14">
        <f>IFERROR(__xludf.DUMMYFUNCTION("""COMPUTED_VALUE"""),44742.66666666667)</f>
        <v>44742.66667</v>
      </c>
      <c r="B109" s="12">
        <f>IFERROR(__xludf.DUMMYFUNCTION("""COMPUTED_VALUE"""),377.25)</f>
        <v>377.25</v>
      </c>
      <c r="C109" s="12">
        <f>IFERROR(__xludf.DUMMYFUNCTION("""COMPUTED_VALUE"""),1.12508273E8)</f>
        <v>112508273</v>
      </c>
    </row>
    <row r="110">
      <c r="A110" s="14">
        <f>IFERROR(__xludf.DUMMYFUNCTION("""COMPUTED_VALUE"""),44743.66666666667)</f>
        <v>44743.66667</v>
      </c>
      <c r="B110" s="12">
        <f>IFERROR(__xludf.DUMMYFUNCTION("""COMPUTED_VALUE"""),381.24)</f>
        <v>381.24</v>
      </c>
      <c r="C110" s="12">
        <f>IFERROR(__xludf.DUMMYFUNCTION("""COMPUTED_VALUE"""),7.4839729E7)</f>
        <v>74839729</v>
      </c>
    </row>
    <row r="111">
      <c r="A111" s="14">
        <f>IFERROR(__xludf.DUMMYFUNCTION("""COMPUTED_VALUE"""),44747.66666666667)</f>
        <v>44747.66667</v>
      </c>
      <c r="B111" s="12">
        <f>IFERROR(__xludf.DUMMYFUNCTION("""COMPUTED_VALUE"""),381.96)</f>
        <v>381.96</v>
      </c>
      <c r="C111" s="12">
        <f>IFERROR(__xludf.DUMMYFUNCTION("""COMPUTED_VALUE"""),8.1437965E7)</f>
        <v>81437965</v>
      </c>
    </row>
    <row r="112">
      <c r="A112" s="14">
        <f>IFERROR(__xludf.DUMMYFUNCTION("""COMPUTED_VALUE"""),44748.66666666667)</f>
        <v>44748.66667</v>
      </c>
      <c r="B112" s="12">
        <f>IFERROR(__xludf.DUMMYFUNCTION("""COMPUTED_VALUE"""),383.25)</f>
        <v>383.25</v>
      </c>
      <c r="C112" s="12">
        <f>IFERROR(__xludf.DUMMYFUNCTION("""COMPUTED_VALUE"""),7.0426244E7)</f>
        <v>70426244</v>
      </c>
    </row>
    <row r="113">
      <c r="A113" s="14">
        <f>IFERROR(__xludf.DUMMYFUNCTION("""COMPUTED_VALUE"""),44749.66666666667)</f>
        <v>44749.66667</v>
      </c>
      <c r="B113" s="12">
        <f>IFERROR(__xludf.DUMMYFUNCTION("""COMPUTED_VALUE"""),388.99)</f>
        <v>388.99</v>
      </c>
      <c r="C113" s="12">
        <f>IFERROR(__xludf.DUMMYFUNCTION("""COMPUTED_VALUE"""),6.4525919E7)</f>
        <v>64525919</v>
      </c>
    </row>
    <row r="114">
      <c r="A114" s="14">
        <f>IFERROR(__xludf.DUMMYFUNCTION("""COMPUTED_VALUE"""),44750.66666666667)</f>
        <v>44750.66667</v>
      </c>
      <c r="B114" s="12">
        <f>IFERROR(__xludf.DUMMYFUNCTION("""COMPUTED_VALUE"""),388.67)</f>
        <v>388.67</v>
      </c>
      <c r="C114" s="12">
        <f>IFERROR(__xludf.DUMMYFUNCTION("""COMPUTED_VALUE"""),7.2397765E7)</f>
        <v>72397765</v>
      </c>
    </row>
    <row r="115">
      <c r="A115" s="14">
        <f>IFERROR(__xludf.DUMMYFUNCTION("""COMPUTED_VALUE"""),44753.66666666667)</f>
        <v>44753.66667</v>
      </c>
      <c r="B115" s="12">
        <f>IFERROR(__xludf.DUMMYFUNCTION("""COMPUTED_VALUE"""),384.23)</f>
        <v>384.23</v>
      </c>
      <c r="C115" s="12">
        <f>IFERROR(__xludf.DUMMYFUNCTION("""COMPUTED_VALUE"""),5.8366945E7)</f>
        <v>58366945</v>
      </c>
    </row>
    <row r="116">
      <c r="A116" s="14">
        <f>IFERROR(__xludf.DUMMYFUNCTION("""COMPUTED_VALUE"""),44754.66666666667)</f>
        <v>44754.66667</v>
      </c>
      <c r="B116" s="12">
        <f>IFERROR(__xludf.DUMMYFUNCTION("""COMPUTED_VALUE"""),380.83)</f>
        <v>380.83</v>
      </c>
      <c r="C116" s="12">
        <f>IFERROR(__xludf.DUMMYFUNCTION("""COMPUTED_VALUE"""),6.2219178E7)</f>
        <v>62219178</v>
      </c>
    </row>
    <row r="117">
      <c r="A117" s="14">
        <f>IFERROR(__xludf.DUMMYFUNCTION("""COMPUTED_VALUE"""),44755.66666666667)</f>
        <v>44755.66667</v>
      </c>
      <c r="B117" s="12">
        <f>IFERROR(__xludf.DUMMYFUNCTION("""COMPUTED_VALUE"""),378.83)</f>
        <v>378.83</v>
      </c>
      <c r="C117" s="12">
        <f>IFERROR(__xludf.DUMMYFUNCTION("""COMPUTED_VALUE"""),8.4224649E7)</f>
        <v>84224649</v>
      </c>
    </row>
    <row r="118">
      <c r="A118" s="14">
        <f>IFERROR(__xludf.DUMMYFUNCTION("""COMPUTED_VALUE"""),44756.66666666667)</f>
        <v>44756.66667</v>
      </c>
      <c r="B118" s="12">
        <f>IFERROR(__xludf.DUMMYFUNCTION("""COMPUTED_VALUE"""),377.91)</f>
        <v>377.91</v>
      </c>
      <c r="C118" s="12">
        <f>IFERROR(__xludf.DUMMYFUNCTION("""COMPUTED_VALUE"""),8.9704819E7)</f>
        <v>89704819</v>
      </c>
    </row>
    <row r="119">
      <c r="A119" s="14">
        <f>IFERROR(__xludf.DUMMYFUNCTION("""COMPUTED_VALUE"""),44757.66666666667)</f>
        <v>44757.66667</v>
      </c>
      <c r="B119" s="12">
        <f>IFERROR(__xludf.DUMMYFUNCTION("""COMPUTED_VALUE"""),385.13)</f>
        <v>385.13</v>
      </c>
      <c r="C119" s="12">
        <f>IFERROR(__xludf.DUMMYFUNCTION("""COMPUTED_VALUE"""),7.9060383E7)</f>
        <v>79060383</v>
      </c>
    </row>
    <row r="120">
      <c r="A120" s="14">
        <f>IFERROR(__xludf.DUMMYFUNCTION("""COMPUTED_VALUE"""),44760.66666666667)</f>
        <v>44760.66667</v>
      </c>
      <c r="B120" s="12">
        <f>IFERROR(__xludf.DUMMYFUNCTION("""COMPUTED_VALUE"""),381.95)</f>
        <v>381.95</v>
      </c>
      <c r="C120" s="12">
        <f>IFERROR(__xludf.DUMMYFUNCTION("""COMPUTED_VALUE"""),6.3203626E7)</f>
        <v>63203626</v>
      </c>
    </row>
    <row r="121">
      <c r="A121" s="14">
        <f>IFERROR(__xludf.DUMMYFUNCTION("""COMPUTED_VALUE"""),44761.66666666667)</f>
        <v>44761.66667</v>
      </c>
      <c r="B121" s="12">
        <f>IFERROR(__xludf.DUMMYFUNCTION("""COMPUTED_VALUE"""),392.27)</f>
        <v>392.27</v>
      </c>
      <c r="C121" s="12">
        <f>IFERROR(__xludf.DUMMYFUNCTION("""COMPUTED_VALUE"""),7.8505972E7)</f>
        <v>78505972</v>
      </c>
    </row>
    <row r="122">
      <c r="A122" s="14">
        <f>IFERROR(__xludf.DUMMYFUNCTION("""COMPUTED_VALUE"""),44762.66666666667)</f>
        <v>44762.66667</v>
      </c>
      <c r="B122" s="12">
        <f>IFERROR(__xludf.DUMMYFUNCTION("""COMPUTED_VALUE"""),394.77)</f>
        <v>394.77</v>
      </c>
      <c r="C122" s="12">
        <f>IFERROR(__xludf.DUMMYFUNCTION("""COMPUTED_VALUE"""),7.1843769E7)</f>
        <v>71843769</v>
      </c>
    </row>
    <row r="123">
      <c r="A123" s="14">
        <f>IFERROR(__xludf.DUMMYFUNCTION("""COMPUTED_VALUE"""),44763.66666666667)</f>
        <v>44763.66667</v>
      </c>
      <c r="B123" s="12">
        <f>IFERROR(__xludf.DUMMYFUNCTION("""COMPUTED_VALUE"""),398.79)</f>
        <v>398.79</v>
      </c>
      <c r="C123" s="12">
        <f>IFERROR(__xludf.DUMMYFUNCTION("""COMPUTED_VALUE"""),6.4903856E7)</f>
        <v>64903856</v>
      </c>
    </row>
    <row r="124">
      <c r="A124" s="14">
        <f>IFERROR(__xludf.DUMMYFUNCTION("""COMPUTED_VALUE"""),44764.66666666667)</f>
        <v>44764.66667</v>
      </c>
      <c r="B124" s="12">
        <f>IFERROR(__xludf.DUMMYFUNCTION("""COMPUTED_VALUE"""),395.09)</f>
        <v>395.09</v>
      </c>
      <c r="C124" s="12">
        <f>IFERROR(__xludf.DUMMYFUNCTION("""COMPUTED_VALUE"""),7.2197332E7)</f>
        <v>72197332</v>
      </c>
    </row>
    <row r="125">
      <c r="A125" s="14">
        <f>IFERROR(__xludf.DUMMYFUNCTION("""COMPUTED_VALUE"""),44767.66666666667)</f>
        <v>44767.66667</v>
      </c>
      <c r="B125" s="12">
        <f>IFERROR(__xludf.DUMMYFUNCTION("""COMPUTED_VALUE"""),395.57)</f>
        <v>395.57</v>
      </c>
      <c r="C125" s="12">
        <f>IFERROR(__xludf.DUMMYFUNCTION("""COMPUTED_VALUE"""),5.3631485E7)</f>
        <v>53631485</v>
      </c>
    </row>
    <row r="126">
      <c r="A126" s="14">
        <f>IFERROR(__xludf.DUMMYFUNCTION("""COMPUTED_VALUE"""),44768.66666666667)</f>
        <v>44768.66667</v>
      </c>
      <c r="B126" s="12">
        <f>IFERROR(__xludf.DUMMYFUNCTION("""COMPUTED_VALUE"""),390.89)</f>
        <v>390.89</v>
      </c>
      <c r="C126" s="12">
        <f>IFERROR(__xludf.DUMMYFUNCTION("""COMPUTED_VALUE"""),5.2946393E7)</f>
        <v>52946393</v>
      </c>
    </row>
    <row r="127">
      <c r="A127" s="14">
        <f>IFERROR(__xludf.DUMMYFUNCTION("""COMPUTED_VALUE"""),44769.66666666667)</f>
        <v>44769.66667</v>
      </c>
      <c r="B127" s="12">
        <f>IFERROR(__xludf.DUMMYFUNCTION("""COMPUTED_VALUE"""),401.04)</f>
        <v>401.04</v>
      </c>
      <c r="C127" s="12">
        <f>IFERROR(__xludf.DUMMYFUNCTION("""COMPUTED_VALUE"""),8.2342106E7)</f>
        <v>82342106</v>
      </c>
    </row>
    <row r="128">
      <c r="A128" s="14">
        <f>IFERROR(__xludf.DUMMYFUNCTION("""COMPUTED_VALUE"""),44770.66666666667)</f>
        <v>44770.66667</v>
      </c>
      <c r="B128" s="12">
        <f>IFERROR(__xludf.DUMMYFUNCTION("""COMPUTED_VALUE"""),406.07)</f>
        <v>406.07</v>
      </c>
      <c r="C128" s="12">
        <f>IFERROR(__xludf.DUMMYFUNCTION("""COMPUTED_VALUE"""),7.3966563E7)</f>
        <v>73966563</v>
      </c>
    </row>
    <row r="129">
      <c r="A129" s="14">
        <f>IFERROR(__xludf.DUMMYFUNCTION("""COMPUTED_VALUE"""),44771.66666666667)</f>
        <v>44771.66667</v>
      </c>
      <c r="B129" s="12">
        <f>IFERROR(__xludf.DUMMYFUNCTION("""COMPUTED_VALUE"""),411.99)</f>
        <v>411.99</v>
      </c>
      <c r="C129" s="12">
        <f>IFERROR(__xludf.DUMMYFUNCTION("""COMPUTED_VALUE"""),8.7003672E7)</f>
        <v>87003672</v>
      </c>
    </row>
    <row r="130">
      <c r="A130" s="14">
        <f>IFERROR(__xludf.DUMMYFUNCTION("""COMPUTED_VALUE"""),44774.66666666667)</f>
        <v>44774.66667</v>
      </c>
      <c r="B130" s="12">
        <f>IFERROR(__xludf.DUMMYFUNCTION("""COMPUTED_VALUE"""),410.77)</f>
        <v>410.77</v>
      </c>
      <c r="C130" s="12">
        <f>IFERROR(__xludf.DUMMYFUNCTION("""COMPUTED_VALUE"""),6.9997471E7)</f>
        <v>69997471</v>
      </c>
    </row>
    <row r="131">
      <c r="A131" s="14">
        <f>IFERROR(__xludf.DUMMYFUNCTION("""COMPUTED_VALUE"""),44775.66666666667)</f>
        <v>44775.66667</v>
      </c>
      <c r="B131" s="12">
        <f>IFERROR(__xludf.DUMMYFUNCTION("""COMPUTED_VALUE"""),408.06)</f>
        <v>408.06</v>
      </c>
      <c r="C131" s="12">
        <f>IFERROR(__xludf.DUMMYFUNCTION("""COMPUTED_VALUE"""),6.3435418E7)</f>
        <v>63435418</v>
      </c>
    </row>
    <row r="132">
      <c r="A132" s="14">
        <f>IFERROR(__xludf.DUMMYFUNCTION("""COMPUTED_VALUE"""),44776.66666666667)</f>
        <v>44776.66667</v>
      </c>
      <c r="B132" s="12">
        <f>IFERROR(__xludf.DUMMYFUNCTION("""COMPUTED_VALUE"""),414.45)</f>
        <v>414.45</v>
      </c>
      <c r="C132" s="12">
        <f>IFERROR(__xludf.DUMMYFUNCTION("""COMPUTED_VALUE"""),6.7820555E7)</f>
        <v>67820555</v>
      </c>
    </row>
    <row r="133">
      <c r="A133" s="14">
        <f>IFERROR(__xludf.DUMMYFUNCTION("""COMPUTED_VALUE"""),44777.66666666667)</f>
        <v>44777.66667</v>
      </c>
      <c r="B133" s="12">
        <f>IFERROR(__xludf.DUMMYFUNCTION("""COMPUTED_VALUE"""),414.17)</f>
        <v>414.17</v>
      </c>
      <c r="C133" s="12">
        <f>IFERROR(__xludf.DUMMYFUNCTION("""COMPUTED_VALUE"""),4.5656574E7)</f>
        <v>45656574</v>
      </c>
    </row>
    <row r="134">
      <c r="A134" s="14">
        <f>IFERROR(__xludf.DUMMYFUNCTION("""COMPUTED_VALUE"""),44778.66666666667)</f>
        <v>44778.66667</v>
      </c>
      <c r="B134" s="12">
        <f>IFERROR(__xludf.DUMMYFUNCTION("""COMPUTED_VALUE"""),413.47)</f>
        <v>413.47</v>
      </c>
      <c r="C134" s="12">
        <f>IFERROR(__xludf.DUMMYFUNCTION("""COMPUTED_VALUE"""),5.6814929E7)</f>
        <v>56814929</v>
      </c>
    </row>
    <row r="135">
      <c r="A135" s="14">
        <f>IFERROR(__xludf.DUMMYFUNCTION("""COMPUTED_VALUE"""),44781.66666666667)</f>
        <v>44781.66667</v>
      </c>
      <c r="B135" s="12">
        <f>IFERROR(__xludf.DUMMYFUNCTION("""COMPUTED_VALUE"""),412.99)</f>
        <v>412.99</v>
      </c>
      <c r="C135" s="12">
        <f>IFERROR(__xludf.DUMMYFUNCTION("""COMPUTED_VALUE"""),5.4025965E7)</f>
        <v>54025965</v>
      </c>
    </row>
  </sheetData>
  <mergeCells count="3">
    <mergeCell ref="D19:E19"/>
    <mergeCell ref="D20:E20"/>
    <mergeCell ref="F20:G20"/>
  </mergeCells>
  <drawing r:id="rId1"/>
</worksheet>
</file>