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F:\Proyectos Python\Utilidades\auto-py-to-exe\Scripts\output\Control-Monotributistas-2.0\BOTS\"/>
    </mc:Choice>
  </mc:AlternateContent>
  <xr:revisionPtr revIDLastSave="0" documentId="13_ncr:1_{44818CD7-4A64-4E7D-A4AC-B7A11596D6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</sheets>
  <externalReferences>
    <externalReference r:id="rId2"/>
    <externalReference r:id="rId3"/>
  </externalReferences>
  <definedNames>
    <definedName name="_xlnm._FilterDatabase" localSheetId="0" hidden="1">Listado!$A$1:$V$141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1" i="1" l="1"/>
  <c r="I141" i="1" a="1"/>
  <c r="I141" i="1" s="1"/>
  <c r="J141" i="1" s="1"/>
  <c r="R140" i="1"/>
  <c r="I140" i="1" a="1"/>
  <c r="I140" i="1" s="1"/>
  <c r="J140" i="1" s="1"/>
  <c r="I127" i="1" a="1"/>
  <c r="I127" i="1" s="1"/>
  <c r="J127" i="1" s="1"/>
  <c r="R127" i="1"/>
  <c r="I113" i="1" a="1"/>
  <c r="I113" i="1" s="1"/>
  <c r="J113" i="1" s="1"/>
  <c r="R113" i="1"/>
  <c r="I99" i="1" a="1"/>
  <c r="I99" i="1" s="1"/>
  <c r="J99" i="1" s="1"/>
  <c r="R99" i="1"/>
  <c r="I85" i="1" a="1"/>
  <c r="I85" i="1" s="1"/>
  <c r="J85" i="1" s="1"/>
  <c r="R85" i="1"/>
  <c r="I71" i="1" a="1"/>
  <c r="I71" i="1" s="1"/>
  <c r="J71" i="1" s="1"/>
  <c r="R71" i="1"/>
  <c r="I57" i="1" a="1"/>
  <c r="I57" i="1" s="1"/>
  <c r="J57" i="1" s="1"/>
  <c r="R57" i="1"/>
  <c r="I43" i="1" a="1"/>
  <c r="I43" i="1" s="1"/>
  <c r="J43" i="1" s="1"/>
  <c r="R43" i="1"/>
  <c r="I29" i="1" a="1"/>
  <c r="I29" i="1" s="1"/>
  <c r="J29" i="1" s="1"/>
  <c r="R29" i="1"/>
  <c r="I15" i="1" a="1"/>
  <c r="I15" i="1" s="1"/>
  <c r="J15" i="1" s="1"/>
  <c r="R15" i="1"/>
  <c r="I126" i="1" a="1"/>
  <c r="I126" i="1" s="1"/>
  <c r="J126" i="1" s="1"/>
  <c r="R126" i="1"/>
  <c r="I112" i="1" a="1"/>
  <c r="I112" i="1" s="1"/>
  <c r="J112" i="1" s="1"/>
  <c r="R112" i="1"/>
  <c r="I98" i="1" a="1"/>
  <c r="I98" i="1" s="1"/>
  <c r="J98" i="1" s="1"/>
  <c r="R98" i="1"/>
  <c r="I84" i="1" a="1"/>
  <c r="I84" i="1" s="1"/>
  <c r="J84" i="1" s="1"/>
  <c r="R84" i="1"/>
  <c r="I70" i="1" a="1"/>
  <c r="I70" i="1" s="1"/>
  <c r="J70" i="1" s="1"/>
  <c r="R70" i="1"/>
  <c r="I56" i="1" a="1"/>
  <c r="I56" i="1" s="1"/>
  <c r="J56" i="1" s="1"/>
  <c r="R56" i="1"/>
  <c r="I42" i="1" a="1"/>
  <c r="I42" i="1" s="1"/>
  <c r="J42" i="1" s="1"/>
  <c r="R42" i="1"/>
  <c r="I28" i="1" a="1"/>
  <c r="I28" i="1" s="1"/>
  <c r="J28" i="1" s="1"/>
  <c r="R28" i="1"/>
  <c r="I14" i="1" a="1"/>
  <c r="I14" i="1" s="1"/>
  <c r="J14" i="1" s="1"/>
  <c r="R14" i="1"/>
  <c r="I139" i="1" a="1"/>
  <c r="I139" i="1" s="1"/>
  <c r="J139" i="1" s="1"/>
  <c r="I138" i="1" a="1"/>
  <c r="I138" i="1" s="1"/>
  <c r="J138" i="1" s="1"/>
  <c r="I137" i="1" a="1"/>
  <c r="I137" i="1" s="1"/>
  <c r="J137" i="1" s="1"/>
  <c r="I136" i="1" a="1"/>
  <c r="I136" i="1" s="1"/>
  <c r="J136" i="1" s="1"/>
  <c r="I135" i="1" a="1"/>
  <c r="I135" i="1" s="1"/>
  <c r="J135" i="1" s="1"/>
  <c r="I134" i="1" a="1"/>
  <c r="I134" i="1" s="1"/>
  <c r="J134" i="1" s="1"/>
  <c r="I133" i="1" a="1"/>
  <c r="I133" i="1" s="1"/>
  <c r="J133" i="1" s="1"/>
  <c r="I132" i="1" a="1"/>
  <c r="I132" i="1" s="1"/>
  <c r="J132" i="1" s="1"/>
  <c r="I131" i="1" a="1"/>
  <c r="I131" i="1" s="1"/>
  <c r="J131" i="1" s="1"/>
  <c r="I130" i="1" a="1"/>
  <c r="I130" i="1" s="1"/>
  <c r="J130" i="1" s="1"/>
  <c r="I129" i="1" a="1"/>
  <c r="I129" i="1" s="1"/>
  <c r="J129" i="1" s="1"/>
  <c r="I128" i="1" a="1"/>
  <c r="I128" i="1" s="1"/>
  <c r="J128" i="1" s="1"/>
  <c r="I125" i="1" a="1"/>
  <c r="I125" i="1" s="1"/>
  <c r="J125" i="1" s="1"/>
  <c r="I124" i="1" a="1"/>
  <c r="I124" i="1" s="1"/>
  <c r="J124" i="1" s="1"/>
  <c r="I123" i="1" a="1"/>
  <c r="I123" i="1" s="1"/>
  <c r="J123" i="1" s="1"/>
  <c r="I122" i="1" a="1"/>
  <c r="I122" i="1" s="1"/>
  <c r="J122" i="1" s="1"/>
  <c r="I121" i="1" a="1"/>
  <c r="I121" i="1" s="1"/>
  <c r="J121" i="1" s="1"/>
  <c r="I120" i="1" a="1"/>
  <c r="I120" i="1" s="1"/>
  <c r="J120" i="1" s="1"/>
  <c r="I119" i="1" a="1"/>
  <c r="I119" i="1" s="1"/>
  <c r="J119" i="1" s="1"/>
  <c r="I118" i="1" a="1"/>
  <c r="I118" i="1" s="1"/>
  <c r="J118" i="1" s="1"/>
  <c r="I117" i="1" a="1"/>
  <c r="I117" i="1" s="1"/>
  <c r="J117" i="1" s="1"/>
  <c r="I116" i="1" a="1"/>
  <c r="I116" i="1" s="1"/>
  <c r="J116" i="1" s="1"/>
  <c r="I115" i="1" a="1"/>
  <c r="I115" i="1" s="1"/>
  <c r="J115" i="1" s="1"/>
  <c r="I114" i="1" a="1"/>
  <c r="I114" i="1" s="1"/>
  <c r="J114" i="1" s="1"/>
  <c r="I111" i="1" a="1"/>
  <c r="I111" i="1" s="1"/>
  <c r="J111" i="1" s="1"/>
  <c r="I110" i="1" a="1"/>
  <c r="I110" i="1" s="1"/>
  <c r="J110" i="1" s="1"/>
  <c r="I109" i="1" a="1"/>
  <c r="I109" i="1" s="1"/>
  <c r="J109" i="1" s="1"/>
  <c r="I108" i="1" a="1"/>
  <c r="I108" i="1" s="1"/>
  <c r="J108" i="1" s="1"/>
  <c r="I107" i="1" a="1"/>
  <c r="I107" i="1" s="1"/>
  <c r="J107" i="1" s="1"/>
  <c r="I106" i="1" a="1"/>
  <c r="I106" i="1" s="1"/>
  <c r="J106" i="1" s="1"/>
  <c r="I105" i="1" a="1"/>
  <c r="I105" i="1" s="1"/>
  <c r="J105" i="1" s="1"/>
  <c r="I104" i="1" a="1"/>
  <c r="I104" i="1" s="1"/>
  <c r="J104" i="1" s="1"/>
  <c r="I103" i="1" a="1"/>
  <c r="I103" i="1" s="1"/>
  <c r="J103" i="1" s="1"/>
  <c r="I102" i="1" a="1"/>
  <c r="I102" i="1" s="1"/>
  <c r="J102" i="1" s="1"/>
  <c r="I101" i="1" a="1"/>
  <c r="I101" i="1" s="1"/>
  <c r="J101" i="1" s="1"/>
  <c r="I100" i="1" a="1"/>
  <c r="I100" i="1" s="1"/>
  <c r="J100" i="1" s="1"/>
  <c r="I97" i="1" a="1"/>
  <c r="I97" i="1" s="1"/>
  <c r="J97" i="1" s="1"/>
  <c r="I96" i="1" a="1"/>
  <c r="I96" i="1" s="1"/>
  <c r="J96" i="1" s="1"/>
  <c r="I95" i="1" a="1"/>
  <c r="I95" i="1" s="1"/>
  <c r="J95" i="1" s="1"/>
  <c r="I94" i="1" a="1"/>
  <c r="I94" i="1" s="1"/>
  <c r="J94" i="1" s="1"/>
  <c r="I93" i="1" a="1"/>
  <c r="I93" i="1" s="1"/>
  <c r="J93" i="1" s="1"/>
  <c r="I92" i="1" a="1"/>
  <c r="I92" i="1" s="1"/>
  <c r="J92" i="1" s="1"/>
  <c r="I91" i="1" a="1"/>
  <c r="I91" i="1" s="1"/>
  <c r="J91" i="1" s="1"/>
  <c r="I90" i="1" a="1"/>
  <c r="I90" i="1" s="1"/>
  <c r="J90" i="1" s="1"/>
  <c r="I89" i="1" a="1"/>
  <c r="I89" i="1" s="1"/>
  <c r="J89" i="1" s="1"/>
  <c r="I88" i="1" a="1"/>
  <c r="I88" i="1" s="1"/>
  <c r="J88" i="1" s="1"/>
  <c r="I87" i="1" a="1"/>
  <c r="I87" i="1" s="1"/>
  <c r="J87" i="1" s="1"/>
  <c r="I86" i="1" a="1"/>
  <c r="I86" i="1" s="1"/>
  <c r="J86" i="1" s="1"/>
  <c r="I83" i="1" a="1"/>
  <c r="I83" i="1" s="1"/>
  <c r="J83" i="1" s="1"/>
  <c r="I82" i="1" a="1"/>
  <c r="I82" i="1" s="1"/>
  <c r="J82" i="1" s="1"/>
  <c r="I81" i="1" a="1"/>
  <c r="I81" i="1" s="1"/>
  <c r="J81" i="1" s="1"/>
  <c r="I80" i="1" a="1"/>
  <c r="I80" i="1" s="1"/>
  <c r="J80" i="1" s="1"/>
  <c r="I79" i="1" a="1"/>
  <c r="I79" i="1" s="1"/>
  <c r="J79" i="1" s="1"/>
  <c r="I78" i="1" a="1"/>
  <c r="I78" i="1" s="1"/>
  <c r="J78" i="1" s="1"/>
  <c r="I77" i="1" a="1"/>
  <c r="I77" i="1" s="1"/>
  <c r="J77" i="1" s="1"/>
  <c r="I76" i="1" a="1"/>
  <c r="I76" i="1" s="1"/>
  <c r="J76" i="1" s="1"/>
  <c r="I75" i="1" a="1"/>
  <c r="I75" i="1" s="1"/>
  <c r="J75" i="1" s="1"/>
  <c r="I74" i="1" a="1"/>
  <c r="I74" i="1" s="1"/>
  <c r="J74" i="1" s="1"/>
  <c r="I73" i="1" a="1"/>
  <c r="I73" i="1" s="1"/>
  <c r="J73" i="1" s="1"/>
  <c r="I72" i="1" a="1"/>
  <c r="I72" i="1" s="1"/>
  <c r="J72" i="1" s="1"/>
  <c r="I69" i="1" a="1"/>
  <c r="I69" i="1" s="1"/>
  <c r="J69" i="1" s="1"/>
  <c r="I68" i="1" a="1"/>
  <c r="I68" i="1" s="1"/>
  <c r="J68" i="1" s="1"/>
  <c r="I67" i="1" a="1"/>
  <c r="I67" i="1" s="1"/>
  <c r="J67" i="1" s="1"/>
  <c r="I66" i="1" a="1"/>
  <c r="I66" i="1" s="1"/>
  <c r="J66" i="1" s="1"/>
  <c r="I65" i="1" a="1"/>
  <c r="I65" i="1" s="1"/>
  <c r="J65" i="1" s="1"/>
  <c r="I64" i="1" a="1"/>
  <c r="I64" i="1" s="1"/>
  <c r="J64" i="1" s="1"/>
  <c r="I63" i="1" a="1"/>
  <c r="I63" i="1" s="1"/>
  <c r="J63" i="1" s="1"/>
  <c r="I62" i="1" a="1"/>
  <c r="I62" i="1" s="1"/>
  <c r="J62" i="1" s="1"/>
  <c r="I61" i="1" a="1"/>
  <c r="I61" i="1" s="1"/>
  <c r="J61" i="1" s="1"/>
  <c r="I60" i="1" a="1"/>
  <c r="I60" i="1" s="1"/>
  <c r="J60" i="1" s="1"/>
  <c r="I59" i="1" a="1"/>
  <c r="I59" i="1" s="1"/>
  <c r="J59" i="1" s="1"/>
  <c r="I58" i="1" a="1"/>
  <c r="I58" i="1" s="1"/>
  <c r="J58" i="1" s="1"/>
  <c r="I55" i="1" a="1"/>
  <c r="I55" i="1" s="1"/>
  <c r="J55" i="1" s="1"/>
  <c r="I54" i="1" a="1"/>
  <c r="I54" i="1" s="1"/>
  <c r="J54" i="1" s="1"/>
  <c r="I53" i="1" a="1"/>
  <c r="I53" i="1" s="1"/>
  <c r="J53" i="1" s="1"/>
  <c r="I52" i="1" a="1"/>
  <c r="I52" i="1" s="1"/>
  <c r="J52" i="1" s="1"/>
  <c r="I51" i="1" a="1"/>
  <c r="I51" i="1" s="1"/>
  <c r="J51" i="1" s="1"/>
  <c r="I50" i="1" a="1"/>
  <c r="I50" i="1" s="1"/>
  <c r="J50" i="1" s="1"/>
  <c r="I49" i="1" a="1"/>
  <c r="I49" i="1" s="1"/>
  <c r="J49" i="1" s="1"/>
  <c r="I48" i="1" a="1"/>
  <c r="I48" i="1" s="1"/>
  <c r="J48" i="1" s="1"/>
  <c r="I47" i="1" a="1"/>
  <c r="I47" i="1" s="1"/>
  <c r="J47" i="1" s="1"/>
  <c r="I46" i="1" a="1"/>
  <c r="I46" i="1" s="1"/>
  <c r="J46" i="1" s="1"/>
  <c r="I45" i="1" a="1"/>
  <c r="I45" i="1" s="1"/>
  <c r="J45" i="1" s="1"/>
  <c r="I44" i="1" a="1"/>
  <c r="I44" i="1" s="1"/>
  <c r="J44" i="1" s="1"/>
  <c r="I41" i="1" a="1"/>
  <c r="I41" i="1" s="1"/>
  <c r="J41" i="1" s="1"/>
  <c r="I40" i="1" a="1"/>
  <c r="I40" i="1" s="1"/>
  <c r="J40" i="1" s="1"/>
  <c r="I39" i="1" a="1"/>
  <c r="I39" i="1" s="1"/>
  <c r="J39" i="1" s="1"/>
  <c r="I38" i="1" a="1"/>
  <c r="I38" i="1" s="1"/>
  <c r="J38" i="1" s="1"/>
  <c r="I37" i="1" a="1"/>
  <c r="I37" i="1" s="1"/>
  <c r="J37" i="1" s="1"/>
  <c r="I36" i="1" a="1"/>
  <c r="I36" i="1" s="1"/>
  <c r="J36" i="1" s="1"/>
  <c r="I35" i="1" a="1"/>
  <c r="I35" i="1" s="1"/>
  <c r="J35" i="1" s="1"/>
  <c r="I34" i="1" a="1"/>
  <c r="I34" i="1" s="1"/>
  <c r="J34" i="1" s="1"/>
  <c r="I33" i="1" a="1"/>
  <c r="I33" i="1" s="1"/>
  <c r="J33" i="1" s="1"/>
  <c r="I32" i="1" a="1"/>
  <c r="I32" i="1" s="1"/>
  <c r="J32" i="1" s="1"/>
  <c r="I31" i="1" a="1"/>
  <c r="I31" i="1" s="1"/>
  <c r="J31" i="1" s="1"/>
  <c r="I30" i="1" a="1"/>
  <c r="I30" i="1" s="1"/>
  <c r="J30" i="1" s="1"/>
  <c r="I27" i="1" a="1"/>
  <c r="I27" i="1" s="1"/>
  <c r="J27" i="1" s="1"/>
  <c r="I26" i="1" a="1"/>
  <c r="I26" i="1" s="1"/>
  <c r="J26" i="1" s="1"/>
  <c r="I25" i="1" a="1"/>
  <c r="I25" i="1" s="1"/>
  <c r="J25" i="1" s="1"/>
  <c r="I24" i="1" a="1"/>
  <c r="I24" i="1" s="1"/>
  <c r="J24" i="1" s="1"/>
  <c r="I23" i="1" a="1"/>
  <c r="I23" i="1" s="1"/>
  <c r="J23" i="1" s="1"/>
  <c r="I22" i="1" a="1"/>
  <c r="I22" i="1" s="1"/>
  <c r="J22" i="1" s="1"/>
  <c r="I21" i="1" a="1"/>
  <c r="I21" i="1" s="1"/>
  <c r="J21" i="1" s="1"/>
  <c r="I20" i="1" a="1"/>
  <c r="I20" i="1" s="1"/>
  <c r="J20" i="1" s="1"/>
  <c r="I19" i="1" a="1"/>
  <c r="I19" i="1" s="1"/>
  <c r="J19" i="1" s="1"/>
  <c r="I18" i="1" a="1"/>
  <c r="I18" i="1" s="1"/>
  <c r="J18" i="1" s="1"/>
  <c r="I17" i="1" a="1"/>
  <c r="I17" i="1" s="1"/>
  <c r="J17" i="1" s="1"/>
  <c r="I16" i="1" a="1"/>
  <c r="I16" i="1" s="1"/>
  <c r="J16" i="1" s="1"/>
  <c r="I13" i="1" a="1"/>
  <c r="I13" i="1" s="1"/>
  <c r="J13" i="1" s="1"/>
  <c r="I12" i="1" a="1"/>
  <c r="I12" i="1" s="1"/>
  <c r="J12" i="1" s="1"/>
  <c r="I11" i="1" a="1"/>
  <c r="I11" i="1" s="1"/>
  <c r="J11" i="1" s="1"/>
  <c r="I10" i="1" a="1"/>
  <c r="I10" i="1" s="1"/>
  <c r="J10" i="1" s="1"/>
  <c r="I9" i="1" a="1"/>
  <c r="I9" i="1" s="1"/>
  <c r="J9" i="1" s="1"/>
  <c r="I8" i="1" a="1"/>
  <c r="I8" i="1" s="1"/>
  <c r="J8" i="1" s="1"/>
  <c r="I7" i="1" a="1"/>
  <c r="I7" i="1" s="1"/>
  <c r="J7" i="1" s="1"/>
  <c r="I6" i="1" a="1"/>
  <c r="I6" i="1" s="1"/>
  <c r="J6" i="1" s="1"/>
  <c r="I5" i="1" a="1"/>
  <c r="I5" i="1" s="1"/>
  <c r="J5" i="1" s="1"/>
  <c r="I4" i="1" a="1"/>
  <c r="I4" i="1" s="1"/>
  <c r="J4" i="1" s="1"/>
  <c r="I3" i="1" a="1"/>
  <c r="I3" i="1" s="1"/>
  <c r="J3" i="1" s="1"/>
  <c r="I2" i="1" a="1"/>
  <c r="I2" i="1" s="1"/>
  <c r="J2" i="1" s="1"/>
  <c r="C128" i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14" i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00" i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86" i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72" i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58" i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44" i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16" i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R139" i="1"/>
  <c r="R138" i="1"/>
  <c r="R137" i="1"/>
  <c r="R136" i="1"/>
  <c r="R135" i="1"/>
  <c r="R134" i="1"/>
  <c r="R133" i="1"/>
  <c r="R132" i="1"/>
  <c r="R131" i="1"/>
  <c r="R130" i="1"/>
  <c r="R129" i="1"/>
  <c r="F129" i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D129" i="1"/>
  <c r="P129" i="1" s="1"/>
  <c r="Q129" i="1" s="1"/>
  <c r="B129" i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R128" i="1"/>
  <c r="P128" i="1"/>
  <c r="Q128" i="1" s="1"/>
  <c r="E128" i="1"/>
  <c r="R125" i="1"/>
  <c r="R124" i="1"/>
  <c r="R123" i="1"/>
  <c r="R122" i="1"/>
  <c r="R121" i="1"/>
  <c r="R120" i="1"/>
  <c r="R119" i="1"/>
  <c r="R118" i="1"/>
  <c r="R117" i="1"/>
  <c r="R116" i="1"/>
  <c r="R115" i="1"/>
  <c r="F115" i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D115" i="1"/>
  <c r="P115" i="1" s="1"/>
  <c r="Q115" i="1" s="1"/>
  <c r="B115" i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R114" i="1"/>
  <c r="P114" i="1"/>
  <c r="Q114" i="1" s="1"/>
  <c r="E114" i="1"/>
  <c r="R111" i="1"/>
  <c r="R110" i="1"/>
  <c r="R109" i="1"/>
  <c r="R108" i="1"/>
  <c r="R107" i="1"/>
  <c r="R106" i="1"/>
  <c r="R105" i="1"/>
  <c r="R104" i="1"/>
  <c r="R103" i="1"/>
  <c r="R102" i="1"/>
  <c r="R101" i="1"/>
  <c r="F101" i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D101" i="1"/>
  <c r="D102" i="1" s="1"/>
  <c r="P102" i="1" s="1"/>
  <c r="B101" i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R100" i="1"/>
  <c r="P100" i="1"/>
  <c r="Q100" i="1" s="1"/>
  <c r="E100" i="1"/>
  <c r="B87" i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73" i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59" i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45" i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31" i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D87" i="1"/>
  <c r="D73" i="1"/>
  <c r="D74" i="1" s="1"/>
  <c r="D59" i="1"/>
  <c r="D60" i="1" s="1"/>
  <c r="D45" i="1"/>
  <c r="D46" i="1" s="1"/>
  <c r="D31" i="1"/>
  <c r="D32" i="1" s="1"/>
  <c r="D17" i="1"/>
  <c r="D3" i="1"/>
  <c r="D4" i="1" s="1"/>
  <c r="F87" i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73" i="1"/>
  <c r="F74" i="1" s="1"/>
  <c r="F75" i="1" s="1"/>
  <c r="F76" i="1" s="1"/>
  <c r="F59" i="1"/>
  <c r="F60" i="1" s="1"/>
  <c r="F61" i="1" s="1"/>
  <c r="F62" i="1" s="1"/>
  <c r="F63" i="1" s="1"/>
  <c r="F64" i="1" s="1"/>
  <c r="F65" i="1" s="1"/>
  <c r="F66" i="1" s="1"/>
  <c r="F67" i="1" s="1"/>
  <c r="F45" i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17" i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R97" i="1"/>
  <c r="R96" i="1"/>
  <c r="R95" i="1"/>
  <c r="R94" i="1"/>
  <c r="R93" i="1"/>
  <c r="R92" i="1"/>
  <c r="R91" i="1"/>
  <c r="R90" i="1"/>
  <c r="R89" i="1"/>
  <c r="R88" i="1"/>
  <c r="R87" i="1"/>
  <c r="R86" i="1"/>
  <c r="P86" i="1"/>
  <c r="Q86" i="1" s="1"/>
  <c r="R83" i="1"/>
  <c r="R82" i="1"/>
  <c r="R81" i="1"/>
  <c r="R80" i="1"/>
  <c r="E86" i="1"/>
  <c r="G16" i="1"/>
  <c r="G17" i="1" s="1"/>
  <c r="G3" i="1"/>
  <c r="G4" i="1" s="1"/>
  <c r="E72" i="1"/>
  <c r="E58" i="1"/>
  <c r="E44" i="1"/>
  <c r="E30" i="1"/>
  <c r="E16" i="1"/>
  <c r="P72" i="1"/>
  <c r="Q72" i="1" s="1"/>
  <c r="P58" i="1"/>
  <c r="Q58" i="1" s="1"/>
  <c r="P44" i="1"/>
  <c r="Q44" i="1" s="1"/>
  <c r="P30" i="1"/>
  <c r="Q30" i="1" s="1"/>
  <c r="P16" i="1"/>
  <c r="Q16" i="1" s="1"/>
  <c r="P2" i="1"/>
  <c r="Q2" i="1" s="1"/>
  <c r="L2" i="1"/>
  <c r="K2" i="1"/>
  <c r="S2" i="1" s="1"/>
  <c r="U58" i="1" l="1"/>
  <c r="E59" i="1"/>
  <c r="A114" i="1"/>
  <c r="A86" i="1"/>
  <c r="E73" i="1"/>
  <c r="E101" i="1"/>
  <c r="E45" i="1"/>
  <c r="U44" i="1" s="1"/>
  <c r="E17" i="1"/>
  <c r="E31" i="1"/>
  <c r="E129" i="1"/>
  <c r="P31" i="1"/>
  <c r="Q31" i="1" s="1"/>
  <c r="A100" i="1"/>
  <c r="E115" i="1"/>
  <c r="P3" i="1"/>
  <c r="Q3" i="1" s="1"/>
  <c r="P17" i="1"/>
  <c r="Q17" i="1" s="1"/>
  <c r="Q102" i="1"/>
  <c r="A128" i="1"/>
  <c r="P45" i="1"/>
  <c r="Q45" i="1" s="1"/>
  <c r="P73" i="1"/>
  <c r="Q73" i="1" s="1"/>
  <c r="L3" i="1"/>
  <c r="D103" i="1"/>
  <c r="D116" i="1"/>
  <c r="P101" i="1"/>
  <c r="Q101" i="1" s="1"/>
  <c r="D130" i="1"/>
  <c r="P32" i="1"/>
  <c r="Q32" i="1" s="1"/>
  <c r="P59" i="1"/>
  <c r="Q59" i="1" s="1"/>
  <c r="D47" i="1"/>
  <c r="D48" i="1" s="1"/>
  <c r="P46" i="1"/>
  <c r="Q46" i="1" s="1"/>
  <c r="K3" i="1"/>
  <c r="S3" i="1" s="1"/>
  <c r="D5" i="1"/>
  <c r="P4" i="1"/>
  <c r="Q4" i="1" s="1"/>
  <c r="K16" i="1"/>
  <c r="S16" i="1" s="1"/>
  <c r="L16" i="1"/>
  <c r="E87" i="1"/>
  <c r="D75" i="1"/>
  <c r="P74" i="1"/>
  <c r="Q74" i="1" s="1"/>
  <c r="D61" i="1"/>
  <c r="P60" i="1"/>
  <c r="Q60" i="1" s="1"/>
  <c r="D18" i="1"/>
  <c r="D33" i="1"/>
  <c r="D88" i="1"/>
  <c r="P87" i="1"/>
  <c r="Q87" i="1" s="1"/>
  <c r="G30" i="1"/>
  <c r="G31" i="1" s="1"/>
  <c r="L4" i="1"/>
  <c r="G5" i="1"/>
  <c r="K4" i="1"/>
  <c r="S4" i="1" s="1"/>
  <c r="G18" i="1"/>
  <c r="G19" i="1" s="1"/>
  <c r="L17" i="1"/>
  <c r="K17" i="1"/>
  <c r="S17" i="1" s="1"/>
  <c r="F68" i="1"/>
  <c r="F69" i="1" s="1"/>
  <c r="F70" i="1" s="1"/>
  <c r="F71" i="1" s="1"/>
  <c r="F77" i="1"/>
  <c r="F78" i="1" s="1"/>
  <c r="T115" i="1" l="1"/>
  <c r="T87" i="1"/>
  <c r="A129" i="1"/>
  <c r="T129" i="1"/>
  <c r="T31" i="1"/>
  <c r="U30" i="1"/>
  <c r="T17" i="1"/>
  <c r="T45" i="1"/>
  <c r="U16" i="1"/>
  <c r="T101" i="1"/>
  <c r="U100" i="1"/>
  <c r="T73" i="1"/>
  <c r="U128" i="1"/>
  <c r="U86" i="1"/>
  <c r="U114" i="1"/>
  <c r="U59" i="1"/>
  <c r="T59" i="1"/>
  <c r="U72" i="1"/>
  <c r="A101" i="1"/>
  <c r="E130" i="1"/>
  <c r="U129" i="1" s="1"/>
  <c r="E32" i="1"/>
  <c r="U31" i="1" s="1"/>
  <c r="E74" i="1"/>
  <c r="U73" i="1" s="1"/>
  <c r="E18" i="1"/>
  <c r="U17" i="1" s="1"/>
  <c r="E116" i="1"/>
  <c r="E46" i="1"/>
  <c r="E102" i="1"/>
  <c r="E60" i="1"/>
  <c r="A115" i="1"/>
  <c r="P130" i="1"/>
  <c r="Q130" i="1" s="1"/>
  <c r="D131" i="1"/>
  <c r="P116" i="1"/>
  <c r="Q116" i="1" s="1"/>
  <c r="D117" i="1"/>
  <c r="P103" i="1"/>
  <c r="Q103" i="1" s="1"/>
  <c r="D104" i="1"/>
  <c r="D6" i="1"/>
  <c r="P47" i="1"/>
  <c r="Q47" i="1" s="1"/>
  <c r="P5" i="1"/>
  <c r="Q5" i="1" s="1"/>
  <c r="L18" i="1"/>
  <c r="E88" i="1"/>
  <c r="A87" i="1"/>
  <c r="P48" i="1"/>
  <c r="Q48" i="1" s="1"/>
  <c r="D49" i="1"/>
  <c r="P18" i="1"/>
  <c r="Q18" i="1" s="1"/>
  <c r="D19" i="1"/>
  <c r="P33" i="1"/>
  <c r="Q33" i="1" s="1"/>
  <c r="D34" i="1"/>
  <c r="D76" i="1"/>
  <c r="P75" i="1"/>
  <c r="Q75" i="1" s="1"/>
  <c r="P61" i="1"/>
  <c r="Q61" i="1" s="1"/>
  <c r="D62" i="1"/>
  <c r="D89" i="1"/>
  <c r="P88" i="1"/>
  <c r="Q88" i="1" s="1"/>
  <c r="K18" i="1"/>
  <c r="S18" i="1" s="1"/>
  <c r="G44" i="1"/>
  <c r="K30" i="1"/>
  <c r="S30" i="1" s="1"/>
  <c r="L30" i="1"/>
  <c r="G6" i="1"/>
  <c r="L5" i="1"/>
  <c r="K5" i="1"/>
  <c r="S5" i="1" s="1"/>
  <c r="F79" i="1"/>
  <c r="G32" i="1"/>
  <c r="K31" i="1"/>
  <c r="S31" i="1" s="1"/>
  <c r="L31" i="1"/>
  <c r="L19" i="1"/>
  <c r="G20" i="1"/>
  <c r="K19" i="1"/>
  <c r="S19" i="1" s="1"/>
  <c r="A72" i="1"/>
  <c r="R72" i="1"/>
  <c r="T88" i="1" l="1"/>
  <c r="T60" i="1"/>
  <c r="T102" i="1"/>
  <c r="T46" i="1"/>
  <c r="T116" i="1"/>
  <c r="T18" i="1"/>
  <c r="T74" i="1"/>
  <c r="T32" i="1"/>
  <c r="T130" i="1"/>
  <c r="U101" i="1"/>
  <c r="V101" i="1" s="1"/>
  <c r="U87" i="1"/>
  <c r="V87" i="1" s="1"/>
  <c r="U45" i="1"/>
  <c r="V45" i="1" s="1"/>
  <c r="U115" i="1"/>
  <c r="V115" i="1" s="1"/>
  <c r="V59" i="1"/>
  <c r="V73" i="1"/>
  <c r="V31" i="1"/>
  <c r="E131" i="1"/>
  <c r="U130" i="1" s="1"/>
  <c r="V129" i="1"/>
  <c r="A130" i="1"/>
  <c r="E103" i="1"/>
  <c r="A102" i="1"/>
  <c r="E19" i="1"/>
  <c r="U18" i="1" s="1"/>
  <c r="E75" i="1"/>
  <c r="E47" i="1"/>
  <c r="E33" i="1"/>
  <c r="U32" i="1" s="1"/>
  <c r="E61" i="1"/>
  <c r="U60" i="1" s="1"/>
  <c r="A116" i="1"/>
  <c r="E117" i="1"/>
  <c r="U116" i="1" s="1"/>
  <c r="V17" i="1"/>
  <c r="P6" i="1"/>
  <c r="Q6" i="1" s="1"/>
  <c r="D7" i="1"/>
  <c r="D8" i="1" s="1"/>
  <c r="P117" i="1"/>
  <c r="Q117" i="1" s="1"/>
  <c r="D118" i="1"/>
  <c r="P104" i="1"/>
  <c r="Q104" i="1" s="1"/>
  <c r="D105" i="1"/>
  <c r="P131" i="1"/>
  <c r="Q131" i="1" s="1"/>
  <c r="D132" i="1"/>
  <c r="A88" i="1"/>
  <c r="E89" i="1"/>
  <c r="P76" i="1"/>
  <c r="Q76" i="1" s="1"/>
  <c r="D77" i="1"/>
  <c r="P19" i="1"/>
  <c r="Q19" i="1" s="1"/>
  <c r="D20" i="1"/>
  <c r="P34" i="1"/>
  <c r="Q34" i="1" s="1"/>
  <c r="D35" i="1"/>
  <c r="D90" i="1"/>
  <c r="P89" i="1"/>
  <c r="Q89" i="1" s="1"/>
  <c r="P62" i="1"/>
  <c r="Q62" i="1" s="1"/>
  <c r="D63" i="1"/>
  <c r="P49" i="1"/>
  <c r="Q49" i="1" s="1"/>
  <c r="D50" i="1"/>
  <c r="G45" i="1"/>
  <c r="G58" i="1"/>
  <c r="L44" i="1"/>
  <c r="K44" i="1"/>
  <c r="S44" i="1" s="1"/>
  <c r="K6" i="1"/>
  <c r="S6" i="1" s="1"/>
  <c r="L6" i="1"/>
  <c r="G7" i="1"/>
  <c r="F80" i="1"/>
  <c r="L32" i="1"/>
  <c r="K32" i="1"/>
  <c r="S32" i="1" s="1"/>
  <c r="G33" i="1"/>
  <c r="L20" i="1"/>
  <c r="G21" i="1"/>
  <c r="K20" i="1"/>
  <c r="S20" i="1" s="1"/>
  <c r="A32" i="1"/>
  <c r="A44" i="1"/>
  <c r="A45" i="1"/>
  <c r="A18" i="1"/>
  <c r="A19" i="1"/>
  <c r="A58" i="1"/>
  <c r="A30" i="1"/>
  <c r="A31" i="1"/>
  <c r="A16" i="1"/>
  <c r="A17" i="1"/>
  <c r="T47" i="1" l="1"/>
  <c r="T75" i="1"/>
  <c r="T19" i="1"/>
  <c r="T103" i="1"/>
  <c r="U46" i="1"/>
  <c r="U102" i="1"/>
  <c r="V102" i="1" s="1"/>
  <c r="T89" i="1"/>
  <c r="T117" i="1"/>
  <c r="V130" i="1"/>
  <c r="U131" i="1"/>
  <c r="T131" i="1"/>
  <c r="T61" i="1"/>
  <c r="T33" i="1"/>
  <c r="U74" i="1"/>
  <c r="V74" i="1" s="1"/>
  <c r="U88" i="1"/>
  <c r="V88" i="1" s="1"/>
  <c r="A33" i="1"/>
  <c r="E132" i="1"/>
  <c r="E133" i="1" s="1"/>
  <c r="A131" i="1"/>
  <c r="A47" i="1"/>
  <c r="V32" i="1"/>
  <c r="V18" i="1"/>
  <c r="E76" i="1"/>
  <c r="E62" i="1"/>
  <c r="E34" i="1"/>
  <c r="E118" i="1"/>
  <c r="A117" i="1"/>
  <c r="V46" i="1"/>
  <c r="E20" i="1"/>
  <c r="U19" i="1" s="1"/>
  <c r="V116" i="1"/>
  <c r="E48" i="1"/>
  <c r="A103" i="1"/>
  <c r="E104" i="1"/>
  <c r="U103" i="1" s="1"/>
  <c r="A61" i="1"/>
  <c r="V60" i="1"/>
  <c r="P7" i="1"/>
  <c r="Q7" i="1" s="1"/>
  <c r="A132" i="1"/>
  <c r="P105" i="1"/>
  <c r="Q105" i="1" s="1"/>
  <c r="D106" i="1"/>
  <c r="D133" i="1"/>
  <c r="P132" i="1"/>
  <c r="Q132" i="1" s="1"/>
  <c r="P118" i="1"/>
  <c r="Q118" i="1" s="1"/>
  <c r="D119" i="1"/>
  <c r="A89" i="1"/>
  <c r="E90" i="1"/>
  <c r="U89" i="1" s="1"/>
  <c r="D91" i="1"/>
  <c r="P90" i="1"/>
  <c r="Q90" i="1" s="1"/>
  <c r="D21" i="1"/>
  <c r="P20" i="1"/>
  <c r="Q20" i="1" s="1"/>
  <c r="P50" i="1"/>
  <c r="Q50" i="1" s="1"/>
  <c r="D51" i="1"/>
  <c r="P35" i="1"/>
  <c r="Q35" i="1" s="1"/>
  <c r="D36" i="1"/>
  <c r="P77" i="1"/>
  <c r="Q77" i="1" s="1"/>
  <c r="D78" i="1"/>
  <c r="P8" i="1"/>
  <c r="Q8" i="1" s="1"/>
  <c r="D9" i="1"/>
  <c r="P63" i="1"/>
  <c r="Q63" i="1" s="1"/>
  <c r="D64" i="1"/>
  <c r="G72" i="1"/>
  <c r="L58" i="1"/>
  <c r="K58" i="1"/>
  <c r="S58" i="1" s="1"/>
  <c r="G59" i="1"/>
  <c r="G46" i="1"/>
  <c r="L45" i="1"/>
  <c r="K45" i="1"/>
  <c r="S45" i="1" s="1"/>
  <c r="K7" i="1"/>
  <c r="S7" i="1" s="1"/>
  <c r="G8" i="1"/>
  <c r="L7" i="1"/>
  <c r="F81" i="1"/>
  <c r="L33" i="1"/>
  <c r="G34" i="1"/>
  <c r="K33" i="1"/>
  <c r="S33" i="1" s="1"/>
  <c r="G22" i="1"/>
  <c r="K21" i="1"/>
  <c r="S21" i="1" s="1"/>
  <c r="L21" i="1"/>
  <c r="N31" i="1"/>
  <c r="M31" i="1"/>
  <c r="M18" i="1"/>
  <c r="N18" i="1"/>
  <c r="N30" i="1"/>
  <c r="M30" i="1"/>
  <c r="N16" i="1"/>
  <c r="M16" i="1"/>
  <c r="N44" i="1"/>
  <c r="M44" i="1"/>
  <c r="N17" i="1"/>
  <c r="M17" i="1"/>
  <c r="M32" i="1"/>
  <c r="N32" i="1"/>
  <c r="N19" i="1"/>
  <c r="M19" i="1"/>
  <c r="R49" i="1"/>
  <c r="R68" i="1"/>
  <c r="R47" i="1"/>
  <c r="T133" i="1" l="1"/>
  <c r="T118" i="1"/>
  <c r="T34" i="1"/>
  <c r="T90" i="1"/>
  <c r="T62" i="1"/>
  <c r="U33" i="1"/>
  <c r="V33" i="1" s="1"/>
  <c r="T76" i="1"/>
  <c r="U61" i="1"/>
  <c r="T104" i="1"/>
  <c r="T48" i="1"/>
  <c r="U75" i="1"/>
  <c r="V75" i="1" s="1"/>
  <c r="T20" i="1"/>
  <c r="U132" i="1"/>
  <c r="T132" i="1"/>
  <c r="V132" i="1" s="1"/>
  <c r="U117" i="1"/>
  <c r="V117" i="1" s="1"/>
  <c r="U47" i="1"/>
  <c r="V131" i="1"/>
  <c r="V19" i="1"/>
  <c r="V89" i="1"/>
  <c r="E49" i="1"/>
  <c r="E35" i="1"/>
  <c r="A34" i="1"/>
  <c r="E21" i="1"/>
  <c r="A104" i="1"/>
  <c r="E105" i="1"/>
  <c r="V61" i="1"/>
  <c r="V103" i="1"/>
  <c r="E119" i="1"/>
  <c r="U118" i="1" s="1"/>
  <c r="A118" i="1"/>
  <c r="E63" i="1"/>
  <c r="U62" i="1" s="1"/>
  <c r="V47" i="1"/>
  <c r="E77" i="1"/>
  <c r="U76" i="1" s="1"/>
  <c r="A76" i="1"/>
  <c r="M58" i="1"/>
  <c r="N58" i="1"/>
  <c r="N45" i="1"/>
  <c r="D107" i="1"/>
  <c r="P106" i="1"/>
  <c r="Q106" i="1" s="1"/>
  <c r="D120" i="1"/>
  <c r="P119" i="1"/>
  <c r="Q119" i="1" s="1"/>
  <c r="P133" i="1"/>
  <c r="Q133" i="1" s="1"/>
  <c r="D134" i="1"/>
  <c r="E134" i="1"/>
  <c r="A133" i="1"/>
  <c r="M45" i="1"/>
  <c r="E91" i="1"/>
  <c r="A90" i="1"/>
  <c r="P64" i="1"/>
  <c r="Q64" i="1" s="1"/>
  <c r="D65" i="1"/>
  <c r="P78" i="1"/>
  <c r="Q78" i="1" s="1"/>
  <c r="D79" i="1"/>
  <c r="P9" i="1"/>
  <c r="Q9" i="1" s="1"/>
  <c r="D10" i="1"/>
  <c r="D37" i="1"/>
  <c r="P36" i="1"/>
  <c r="Q36" i="1" s="1"/>
  <c r="D22" i="1"/>
  <c r="P21" i="1"/>
  <c r="Q21" i="1" s="1"/>
  <c r="P51" i="1"/>
  <c r="Q51" i="1" s="1"/>
  <c r="D52" i="1"/>
  <c r="P91" i="1"/>
  <c r="Q91" i="1" s="1"/>
  <c r="D92" i="1"/>
  <c r="M33" i="1"/>
  <c r="N33" i="1"/>
  <c r="G47" i="1"/>
  <c r="L46" i="1"/>
  <c r="K46" i="1"/>
  <c r="S46" i="1" s="1"/>
  <c r="L59" i="1"/>
  <c r="K59" i="1"/>
  <c r="S59" i="1" s="1"/>
  <c r="G60" i="1"/>
  <c r="G86" i="1"/>
  <c r="G100" i="1" s="1"/>
  <c r="G73" i="1"/>
  <c r="K72" i="1"/>
  <c r="L72" i="1"/>
  <c r="L8" i="1"/>
  <c r="K8" i="1"/>
  <c r="S8" i="1" s="1"/>
  <c r="G9" i="1"/>
  <c r="F82" i="1"/>
  <c r="L34" i="1"/>
  <c r="G35" i="1"/>
  <c r="K34" i="1"/>
  <c r="G23" i="1"/>
  <c r="K22" i="1"/>
  <c r="S22" i="1" s="1"/>
  <c r="L22" i="1"/>
  <c r="T91" i="1" l="1"/>
  <c r="T105" i="1"/>
  <c r="T77" i="1"/>
  <c r="T21" i="1"/>
  <c r="T134" i="1"/>
  <c r="U20" i="1"/>
  <c r="V20" i="1" s="1"/>
  <c r="T35" i="1"/>
  <c r="U90" i="1"/>
  <c r="T49" i="1"/>
  <c r="U48" i="1"/>
  <c r="V48" i="1" s="1"/>
  <c r="U34" i="1"/>
  <c r="T63" i="1"/>
  <c r="U104" i="1"/>
  <c r="V104" i="1" s="1"/>
  <c r="T119" i="1"/>
  <c r="U133" i="1"/>
  <c r="V133" i="1" s="1"/>
  <c r="V62" i="1"/>
  <c r="V118" i="1"/>
  <c r="E78" i="1"/>
  <c r="U77" i="1" s="1"/>
  <c r="E120" i="1"/>
  <c r="U119" i="1" s="1"/>
  <c r="A119" i="1"/>
  <c r="E22" i="1"/>
  <c r="V34" i="1"/>
  <c r="E106" i="1"/>
  <c r="A105" i="1"/>
  <c r="E36" i="1"/>
  <c r="U35" i="1" s="1"/>
  <c r="A35" i="1"/>
  <c r="E50" i="1"/>
  <c r="A49" i="1"/>
  <c r="V76" i="1"/>
  <c r="E64" i="1"/>
  <c r="V90" i="1"/>
  <c r="G114" i="1"/>
  <c r="L100" i="1"/>
  <c r="K100" i="1"/>
  <c r="G101" i="1"/>
  <c r="P134" i="1"/>
  <c r="Q134" i="1" s="1"/>
  <c r="D135" i="1"/>
  <c r="P120" i="1"/>
  <c r="Q120" i="1" s="1"/>
  <c r="D121" i="1"/>
  <c r="E135" i="1"/>
  <c r="U134" i="1" s="1"/>
  <c r="A134" i="1"/>
  <c r="P107" i="1"/>
  <c r="Q107" i="1" s="1"/>
  <c r="D108" i="1"/>
  <c r="E92" i="1"/>
  <c r="A91" i="1"/>
  <c r="D93" i="1"/>
  <c r="P92" i="1"/>
  <c r="Q92" i="1" s="1"/>
  <c r="P22" i="1"/>
  <c r="Q22" i="1" s="1"/>
  <c r="D23" i="1"/>
  <c r="P79" i="1"/>
  <c r="Q79" i="1" s="1"/>
  <c r="D80" i="1"/>
  <c r="P52" i="1"/>
  <c r="Q52" i="1" s="1"/>
  <c r="D53" i="1"/>
  <c r="P37" i="1"/>
  <c r="Q37" i="1" s="1"/>
  <c r="D38" i="1"/>
  <c r="D11" i="1"/>
  <c r="P10" i="1"/>
  <c r="Q10" i="1" s="1"/>
  <c r="P65" i="1"/>
  <c r="Q65" i="1" s="1"/>
  <c r="D66" i="1"/>
  <c r="S72" i="1"/>
  <c r="O72" i="1" s="1"/>
  <c r="M72" i="1"/>
  <c r="N72" i="1"/>
  <c r="G61" i="1"/>
  <c r="K60" i="1"/>
  <c r="S60" i="1" s="1"/>
  <c r="L60" i="1"/>
  <c r="L73" i="1"/>
  <c r="K73" i="1"/>
  <c r="S73" i="1" s="1"/>
  <c r="G74" i="1"/>
  <c r="G87" i="1"/>
  <c r="K86" i="1"/>
  <c r="L86" i="1"/>
  <c r="K47" i="1"/>
  <c r="G48" i="1"/>
  <c r="L47" i="1"/>
  <c r="K9" i="1"/>
  <c r="G10" i="1"/>
  <c r="L9" i="1"/>
  <c r="F83" i="1"/>
  <c r="F84" i="1" s="1"/>
  <c r="F85" i="1" s="1"/>
  <c r="G36" i="1"/>
  <c r="K35" i="1"/>
  <c r="L35" i="1"/>
  <c r="S34" i="1"/>
  <c r="N34" i="1"/>
  <c r="M34" i="1"/>
  <c r="G24" i="1"/>
  <c r="K23" i="1"/>
  <c r="S23" i="1" s="1"/>
  <c r="L23" i="1"/>
  <c r="R53" i="1"/>
  <c r="R20" i="1"/>
  <c r="R37" i="1"/>
  <c r="R48" i="1"/>
  <c r="R34" i="1"/>
  <c r="R35" i="1"/>
  <c r="R24" i="1"/>
  <c r="R58" i="1"/>
  <c r="R33" i="1"/>
  <c r="R74" i="1"/>
  <c r="R66" i="1"/>
  <c r="R39" i="1"/>
  <c r="R36" i="1"/>
  <c r="R32" i="1"/>
  <c r="R6" i="1"/>
  <c r="R4" i="1"/>
  <c r="R62" i="1"/>
  <c r="R75" i="1"/>
  <c r="R46" i="1"/>
  <c r="R26" i="1"/>
  <c r="R41" i="1"/>
  <c r="R38" i="1"/>
  <c r="R8" i="1"/>
  <c r="R3" i="1"/>
  <c r="R76" i="1"/>
  <c r="E2" i="1"/>
  <c r="T36" i="1" l="1"/>
  <c r="T92" i="1"/>
  <c r="T106" i="1"/>
  <c r="T64" i="1"/>
  <c r="T22" i="1"/>
  <c r="U63" i="1"/>
  <c r="V63" i="1" s="1"/>
  <c r="U21" i="1"/>
  <c r="T135" i="1"/>
  <c r="T120" i="1"/>
  <c r="T50" i="1"/>
  <c r="T78" i="1"/>
  <c r="U49" i="1"/>
  <c r="V49" i="1" s="1"/>
  <c r="U105" i="1"/>
  <c r="V105" i="1" s="1"/>
  <c r="U91" i="1"/>
  <c r="V91" i="1" s="1"/>
  <c r="V21" i="1"/>
  <c r="V35" i="1"/>
  <c r="E23" i="1"/>
  <c r="U22" i="1" s="1"/>
  <c r="E3" i="1"/>
  <c r="A3" i="1" s="1"/>
  <c r="T2" i="1"/>
  <c r="E65" i="1"/>
  <c r="E37" i="1"/>
  <c r="E121" i="1"/>
  <c r="A120" i="1"/>
  <c r="A106" i="1"/>
  <c r="E107" i="1"/>
  <c r="V119" i="1"/>
  <c r="V77" i="1"/>
  <c r="E51" i="1"/>
  <c r="U50" i="1" s="1"/>
  <c r="V134" i="1"/>
  <c r="E79" i="1"/>
  <c r="U78" i="1" s="1"/>
  <c r="L101" i="1"/>
  <c r="K101" i="1"/>
  <c r="G102" i="1"/>
  <c r="S100" i="1"/>
  <c r="O100" i="1" s="1"/>
  <c r="M100" i="1"/>
  <c r="N100" i="1"/>
  <c r="L114" i="1"/>
  <c r="K114" i="1"/>
  <c r="G128" i="1"/>
  <c r="G115" i="1"/>
  <c r="P121" i="1"/>
  <c r="Q121" i="1" s="1"/>
  <c r="D122" i="1"/>
  <c r="P108" i="1"/>
  <c r="Q108" i="1" s="1"/>
  <c r="D109" i="1"/>
  <c r="E136" i="1"/>
  <c r="A135" i="1"/>
  <c r="P135" i="1"/>
  <c r="Q135" i="1" s="1"/>
  <c r="D136" i="1"/>
  <c r="E93" i="1"/>
  <c r="U92" i="1" s="1"/>
  <c r="A92" i="1"/>
  <c r="D39" i="1"/>
  <c r="P38" i="1"/>
  <c r="Q38" i="1" s="1"/>
  <c r="D67" i="1"/>
  <c r="P66" i="1"/>
  <c r="Q66" i="1" s="1"/>
  <c r="D54" i="1"/>
  <c r="P53" i="1"/>
  <c r="Q53" i="1" s="1"/>
  <c r="P23" i="1"/>
  <c r="Q23" i="1" s="1"/>
  <c r="D24" i="1"/>
  <c r="D12" i="1"/>
  <c r="P11" i="1"/>
  <c r="Q11" i="1" s="1"/>
  <c r="D81" i="1"/>
  <c r="P80" i="1"/>
  <c r="Q80" i="1" s="1"/>
  <c r="P93" i="1"/>
  <c r="Q93" i="1" s="1"/>
  <c r="D94" i="1"/>
  <c r="L48" i="1"/>
  <c r="G49" i="1"/>
  <c r="K48" i="1"/>
  <c r="S48" i="1" s="1"/>
  <c r="O48" i="1" s="1"/>
  <c r="N86" i="1"/>
  <c r="M86" i="1"/>
  <c r="S86" i="1"/>
  <c r="O86" i="1" s="1"/>
  <c r="K87" i="1"/>
  <c r="G88" i="1"/>
  <c r="L87" i="1"/>
  <c r="K74" i="1"/>
  <c r="S74" i="1" s="1"/>
  <c r="O74" i="1" s="1"/>
  <c r="L74" i="1"/>
  <c r="G75" i="1"/>
  <c r="S47" i="1"/>
  <c r="O47" i="1" s="1"/>
  <c r="N47" i="1"/>
  <c r="M47" i="1"/>
  <c r="L61" i="1"/>
  <c r="G62" i="1"/>
  <c r="K61" i="1"/>
  <c r="L10" i="1"/>
  <c r="G11" i="1"/>
  <c r="K10" i="1"/>
  <c r="S9" i="1"/>
  <c r="S35" i="1"/>
  <c r="O35" i="1" s="1"/>
  <c r="N35" i="1"/>
  <c r="M35" i="1"/>
  <c r="L36" i="1"/>
  <c r="G37" i="1"/>
  <c r="K36" i="1"/>
  <c r="S36" i="1" s="1"/>
  <c r="O36" i="1" s="1"/>
  <c r="G25" i="1"/>
  <c r="L24" i="1"/>
  <c r="K24" i="1"/>
  <c r="A59" i="1"/>
  <c r="A20" i="1"/>
  <c r="A63" i="1"/>
  <c r="A50" i="1"/>
  <c r="A60" i="1"/>
  <c r="A21" i="1"/>
  <c r="A77" i="1"/>
  <c r="A46" i="1"/>
  <c r="O46" i="1"/>
  <c r="A62" i="1"/>
  <c r="A74" i="1"/>
  <c r="A64" i="1"/>
  <c r="A2" i="1"/>
  <c r="A48" i="1"/>
  <c r="A75" i="1"/>
  <c r="A22" i="1"/>
  <c r="A23" i="1"/>
  <c r="A65" i="1"/>
  <c r="A36" i="1"/>
  <c r="A78" i="1"/>
  <c r="A37" i="1"/>
  <c r="A73" i="1"/>
  <c r="O33" i="1"/>
  <c r="O32" i="1"/>
  <c r="O58" i="1"/>
  <c r="O34" i="1"/>
  <c r="O20" i="1"/>
  <c r="T107" i="1" l="1"/>
  <c r="T136" i="1"/>
  <c r="T121" i="1"/>
  <c r="T37" i="1"/>
  <c r="T65" i="1"/>
  <c r="U64" i="1"/>
  <c r="A79" i="1"/>
  <c r="T79" i="1"/>
  <c r="U106" i="1"/>
  <c r="V106" i="1" s="1"/>
  <c r="T23" i="1"/>
  <c r="T51" i="1"/>
  <c r="U120" i="1"/>
  <c r="V120" i="1" s="1"/>
  <c r="T93" i="1"/>
  <c r="U135" i="1"/>
  <c r="V135" i="1" s="1"/>
  <c r="U36" i="1"/>
  <c r="V36" i="1" s="1"/>
  <c r="V22" i="1"/>
  <c r="U2" i="1"/>
  <c r="V2" i="1" s="1"/>
  <c r="O3" i="1"/>
  <c r="E108" i="1"/>
  <c r="A107" i="1"/>
  <c r="E80" i="1"/>
  <c r="E66" i="1"/>
  <c r="U65" i="1" s="1"/>
  <c r="E4" i="1"/>
  <c r="T3" i="1"/>
  <c r="V50" i="1"/>
  <c r="E122" i="1"/>
  <c r="A121" i="1"/>
  <c r="E52" i="1"/>
  <c r="U51" i="1" s="1"/>
  <c r="A51" i="1"/>
  <c r="E24" i="1"/>
  <c r="E38" i="1"/>
  <c r="V92" i="1"/>
  <c r="V78" i="1"/>
  <c r="V64" i="1"/>
  <c r="L115" i="1"/>
  <c r="K115" i="1"/>
  <c r="G116" i="1"/>
  <c r="K128" i="1"/>
  <c r="G129" i="1"/>
  <c r="L128" i="1"/>
  <c r="S114" i="1"/>
  <c r="O114" i="1" s="1"/>
  <c r="N114" i="1"/>
  <c r="M114" i="1"/>
  <c r="L102" i="1"/>
  <c r="G103" i="1"/>
  <c r="K102" i="1"/>
  <c r="S101" i="1"/>
  <c r="O101" i="1" s="1"/>
  <c r="M101" i="1"/>
  <c r="N101" i="1"/>
  <c r="D137" i="1"/>
  <c r="P136" i="1"/>
  <c r="Q136" i="1" s="1"/>
  <c r="E137" i="1"/>
  <c r="A136" i="1"/>
  <c r="P109" i="1"/>
  <c r="Q109" i="1" s="1"/>
  <c r="D110" i="1"/>
  <c r="P122" i="1"/>
  <c r="Q122" i="1" s="1"/>
  <c r="D123" i="1"/>
  <c r="A93" i="1"/>
  <c r="E94" i="1"/>
  <c r="D13" i="1"/>
  <c r="D14" i="1" s="1"/>
  <c r="P12" i="1"/>
  <c r="Q12" i="1" s="1"/>
  <c r="D82" i="1"/>
  <c r="P81" i="1"/>
  <c r="Q81" i="1" s="1"/>
  <c r="P67" i="1"/>
  <c r="Q67" i="1" s="1"/>
  <c r="D68" i="1"/>
  <c r="D25" i="1"/>
  <c r="P24" i="1"/>
  <c r="Q24" i="1" s="1"/>
  <c r="P94" i="1"/>
  <c r="Q94" i="1" s="1"/>
  <c r="D95" i="1"/>
  <c r="D40" i="1"/>
  <c r="P39" i="1"/>
  <c r="Q39" i="1" s="1"/>
  <c r="D55" i="1"/>
  <c r="D56" i="1" s="1"/>
  <c r="P54" i="1"/>
  <c r="Q54" i="1" s="1"/>
  <c r="L75" i="1"/>
  <c r="G76" i="1"/>
  <c r="K75" i="1"/>
  <c r="S75" i="1" s="1"/>
  <c r="O75" i="1" s="1"/>
  <c r="G89" i="1"/>
  <c r="L88" i="1"/>
  <c r="K88" i="1"/>
  <c r="N87" i="1"/>
  <c r="S87" i="1"/>
  <c r="O87" i="1" s="1"/>
  <c r="M87" i="1"/>
  <c r="S61" i="1"/>
  <c r="N61" i="1"/>
  <c r="M61" i="1"/>
  <c r="G63" i="1"/>
  <c r="K62" i="1"/>
  <c r="S62" i="1" s="1"/>
  <c r="O62" i="1" s="1"/>
  <c r="L62" i="1"/>
  <c r="L49" i="1"/>
  <c r="K49" i="1"/>
  <c r="G50" i="1"/>
  <c r="S10" i="1"/>
  <c r="L11" i="1"/>
  <c r="G12" i="1"/>
  <c r="K11" i="1"/>
  <c r="K37" i="1"/>
  <c r="S37" i="1" s="1"/>
  <c r="O37" i="1" s="1"/>
  <c r="L37" i="1"/>
  <c r="G38" i="1"/>
  <c r="M3" i="1"/>
  <c r="N3" i="1"/>
  <c r="M2" i="1"/>
  <c r="N2" i="1"/>
  <c r="S24" i="1"/>
  <c r="O24" i="1" s="1"/>
  <c r="G26" i="1"/>
  <c r="L25" i="1"/>
  <c r="K25" i="1"/>
  <c r="S25" i="1" s="1"/>
  <c r="N23" i="1"/>
  <c r="M23" i="1"/>
  <c r="N22" i="1"/>
  <c r="M22" i="1"/>
  <c r="N74" i="1"/>
  <c r="M74" i="1"/>
  <c r="N73" i="1"/>
  <c r="M73" i="1"/>
  <c r="M20" i="1"/>
  <c r="N20" i="1"/>
  <c r="M48" i="1"/>
  <c r="N48" i="1"/>
  <c r="N46" i="1"/>
  <c r="M46" i="1"/>
  <c r="N59" i="1"/>
  <c r="M59" i="1"/>
  <c r="N21" i="1"/>
  <c r="M21" i="1"/>
  <c r="N36" i="1"/>
  <c r="M36" i="1"/>
  <c r="N60" i="1"/>
  <c r="M60" i="1"/>
  <c r="R73" i="1"/>
  <c r="R12" i="1"/>
  <c r="R30" i="1"/>
  <c r="R18" i="1"/>
  <c r="R64" i="1"/>
  <c r="R55" i="1"/>
  <c r="R9" i="1"/>
  <c r="R13" i="1"/>
  <c r="R16" i="1"/>
  <c r="R52" i="1"/>
  <c r="R61" i="1"/>
  <c r="R51" i="1"/>
  <c r="R25" i="1"/>
  <c r="R21" i="1"/>
  <c r="R17" i="1"/>
  <c r="R5" i="1"/>
  <c r="R78" i="1"/>
  <c r="R54" i="1"/>
  <c r="R23" i="1"/>
  <c r="R45" i="1"/>
  <c r="R27" i="1"/>
  <c r="R31" i="1"/>
  <c r="R19" i="1"/>
  <c r="R2" i="1"/>
  <c r="R67" i="1"/>
  <c r="R65" i="1"/>
  <c r="R77" i="1"/>
  <c r="R50" i="1"/>
  <c r="R44" i="1"/>
  <c r="R60" i="1"/>
  <c r="R79" i="1"/>
  <c r="R11" i="1"/>
  <c r="R7" i="1"/>
  <c r="R69" i="1"/>
  <c r="R10" i="1"/>
  <c r="R63" i="1"/>
  <c r="R59" i="1"/>
  <c r="R40" i="1"/>
  <c r="R22" i="1"/>
  <c r="T122" i="1" l="1"/>
  <c r="T94" i="1"/>
  <c r="U3" i="1"/>
  <c r="T4" i="1"/>
  <c r="U93" i="1"/>
  <c r="V93" i="1" s="1"/>
  <c r="T38" i="1"/>
  <c r="T66" i="1"/>
  <c r="T80" i="1"/>
  <c r="U37" i="1"/>
  <c r="V37" i="1" s="1"/>
  <c r="T24" i="1"/>
  <c r="T137" i="1"/>
  <c r="T108" i="1"/>
  <c r="U121" i="1"/>
  <c r="U23" i="1"/>
  <c r="V23" i="1" s="1"/>
  <c r="U136" i="1"/>
  <c r="T52" i="1"/>
  <c r="U79" i="1"/>
  <c r="V79" i="1" s="1"/>
  <c r="U107" i="1"/>
  <c r="P56" i="1"/>
  <c r="Q56" i="1" s="1"/>
  <c r="D57" i="1"/>
  <c r="P57" i="1" s="1"/>
  <c r="Q57" i="1" s="1"/>
  <c r="P14" i="1"/>
  <c r="Q14" i="1" s="1"/>
  <c r="D15" i="1"/>
  <c r="P15" i="1" s="1"/>
  <c r="Q15" i="1" s="1"/>
  <c r="V121" i="1"/>
  <c r="N62" i="1"/>
  <c r="M62" i="1"/>
  <c r="E67" i="1"/>
  <c r="U66" i="1" s="1"/>
  <c r="A66" i="1"/>
  <c r="E25" i="1"/>
  <c r="A24" i="1"/>
  <c r="E81" i="1"/>
  <c r="A80" i="1"/>
  <c r="V3" i="1"/>
  <c r="E5" i="1"/>
  <c r="A4" i="1"/>
  <c r="O4" i="1"/>
  <c r="E109" i="1"/>
  <c r="U108" i="1" s="1"/>
  <c r="A108" i="1"/>
  <c r="V51" i="1"/>
  <c r="V107" i="1"/>
  <c r="E53" i="1"/>
  <c r="A52" i="1"/>
  <c r="V136" i="1"/>
  <c r="E39" i="1"/>
  <c r="A38" i="1"/>
  <c r="E123" i="1"/>
  <c r="A122" i="1"/>
  <c r="V65" i="1"/>
  <c r="M37" i="1"/>
  <c r="S102" i="1"/>
  <c r="O102" i="1" s="1"/>
  <c r="M102" i="1"/>
  <c r="N102" i="1"/>
  <c r="G104" i="1"/>
  <c r="L103" i="1"/>
  <c r="K103" i="1"/>
  <c r="G130" i="1"/>
  <c r="L129" i="1"/>
  <c r="K129" i="1"/>
  <c r="M128" i="1"/>
  <c r="S128" i="1"/>
  <c r="O128" i="1" s="1"/>
  <c r="N128" i="1"/>
  <c r="G117" i="1"/>
  <c r="L116" i="1"/>
  <c r="K116" i="1"/>
  <c r="S115" i="1"/>
  <c r="O115" i="1" s="1"/>
  <c r="M115" i="1"/>
  <c r="N115" i="1"/>
  <c r="D124" i="1"/>
  <c r="P123" i="1"/>
  <c r="Q123" i="1" s="1"/>
  <c r="E138" i="1"/>
  <c r="A137" i="1"/>
  <c r="P137" i="1"/>
  <c r="Q137" i="1" s="1"/>
  <c r="D138" i="1"/>
  <c r="D111" i="1"/>
  <c r="D112" i="1" s="1"/>
  <c r="P110" i="1"/>
  <c r="Q110" i="1" s="1"/>
  <c r="N37" i="1"/>
  <c r="N75" i="1"/>
  <c r="M75" i="1"/>
  <c r="E95" i="1"/>
  <c r="A94" i="1"/>
  <c r="D96" i="1"/>
  <c r="P95" i="1"/>
  <c r="Q95" i="1" s="1"/>
  <c r="P55" i="1"/>
  <c r="Q55" i="1" s="1"/>
  <c r="D26" i="1"/>
  <c r="P25" i="1"/>
  <c r="Q25" i="1" s="1"/>
  <c r="P82" i="1"/>
  <c r="Q82" i="1" s="1"/>
  <c r="D83" i="1"/>
  <c r="D84" i="1" s="1"/>
  <c r="D41" i="1"/>
  <c r="D42" i="1" s="1"/>
  <c r="P40" i="1"/>
  <c r="Q40" i="1" s="1"/>
  <c r="D69" i="1"/>
  <c r="D70" i="1" s="1"/>
  <c r="P68" i="1"/>
  <c r="Q68" i="1" s="1"/>
  <c r="P13" i="1"/>
  <c r="Q13" i="1" s="1"/>
  <c r="L50" i="1"/>
  <c r="K50" i="1"/>
  <c r="G51" i="1"/>
  <c r="M88" i="1"/>
  <c r="S88" i="1"/>
  <c r="O88" i="1" s="1"/>
  <c r="N88" i="1"/>
  <c r="S49" i="1"/>
  <c r="O49" i="1" s="1"/>
  <c r="N49" i="1"/>
  <c r="M49" i="1"/>
  <c r="G90" i="1"/>
  <c r="L89" i="1"/>
  <c r="K89" i="1"/>
  <c r="L76" i="1"/>
  <c r="G77" i="1"/>
  <c r="K76" i="1"/>
  <c r="L63" i="1"/>
  <c r="G64" i="1"/>
  <c r="K63" i="1"/>
  <c r="S11" i="1"/>
  <c r="L12" i="1"/>
  <c r="G13" i="1"/>
  <c r="G14" i="1" s="1"/>
  <c r="G15" i="1" s="1"/>
  <c r="K12" i="1"/>
  <c r="G39" i="1"/>
  <c r="K38" i="1"/>
  <c r="L38" i="1"/>
  <c r="G27" i="1"/>
  <c r="G28" i="1" s="1"/>
  <c r="G29" i="1" s="1"/>
  <c r="L26" i="1"/>
  <c r="K26" i="1"/>
  <c r="O73" i="1"/>
  <c r="T138" i="1" l="1"/>
  <c r="T123" i="1"/>
  <c r="T5" i="1"/>
  <c r="T39" i="1"/>
  <c r="U38" i="1"/>
  <c r="T95" i="1"/>
  <c r="T81" i="1"/>
  <c r="T53" i="1"/>
  <c r="U137" i="1"/>
  <c r="U4" i="1"/>
  <c r="T25" i="1"/>
  <c r="U24" i="1"/>
  <c r="T67" i="1"/>
  <c r="U94" i="1"/>
  <c r="T109" i="1"/>
  <c r="U52" i="1"/>
  <c r="U80" i="1"/>
  <c r="U122" i="1"/>
  <c r="P112" i="1"/>
  <c r="Q112" i="1" s="1"/>
  <c r="D113" i="1"/>
  <c r="P113" i="1" s="1"/>
  <c r="Q113" i="1" s="1"/>
  <c r="P84" i="1"/>
  <c r="Q84" i="1" s="1"/>
  <c r="D85" i="1"/>
  <c r="P85" i="1" s="1"/>
  <c r="Q85" i="1" s="1"/>
  <c r="P70" i="1"/>
  <c r="Q70" i="1" s="1"/>
  <c r="D71" i="1"/>
  <c r="P71" i="1" s="1"/>
  <c r="Q71" i="1" s="1"/>
  <c r="P42" i="1"/>
  <c r="Q42" i="1" s="1"/>
  <c r="D43" i="1"/>
  <c r="P43" i="1" s="1"/>
  <c r="Q43" i="1" s="1"/>
  <c r="K29" i="1"/>
  <c r="S29" i="1" s="1"/>
  <c r="L29" i="1"/>
  <c r="K15" i="1"/>
  <c r="S15" i="1" s="1"/>
  <c r="L15" i="1"/>
  <c r="K28" i="1"/>
  <c r="S28" i="1" s="1"/>
  <c r="L28" i="1"/>
  <c r="K14" i="1"/>
  <c r="S14" i="1" s="1"/>
  <c r="L14" i="1"/>
  <c r="V24" i="1"/>
  <c r="V66" i="1"/>
  <c r="V122" i="1"/>
  <c r="V94" i="1"/>
  <c r="V38" i="1"/>
  <c r="V108" i="1"/>
  <c r="V80" i="1"/>
  <c r="M4" i="1"/>
  <c r="N4" i="1"/>
  <c r="M24" i="1"/>
  <c r="N24" i="1"/>
  <c r="V4" i="1"/>
  <c r="E124" i="1"/>
  <c r="A123" i="1"/>
  <c r="V52" i="1"/>
  <c r="E6" i="1"/>
  <c r="A5" i="1"/>
  <c r="E26" i="1"/>
  <c r="U25" i="1" s="1"/>
  <c r="A25" i="1"/>
  <c r="E54" i="1"/>
  <c r="A53" i="1"/>
  <c r="V137" i="1"/>
  <c r="E68" i="1"/>
  <c r="U67" i="1" s="1"/>
  <c r="A67" i="1"/>
  <c r="E40" i="1"/>
  <c r="A39" i="1"/>
  <c r="A109" i="1"/>
  <c r="E110" i="1"/>
  <c r="E82" i="1"/>
  <c r="U81" i="1" s="1"/>
  <c r="A81" i="1"/>
  <c r="M116" i="1"/>
  <c r="S116" i="1"/>
  <c r="O116" i="1" s="1"/>
  <c r="N116" i="1"/>
  <c r="G118" i="1"/>
  <c r="L117" i="1"/>
  <c r="K117" i="1"/>
  <c r="N129" i="1"/>
  <c r="M129" i="1"/>
  <c r="S129" i="1"/>
  <c r="O129" i="1" s="1"/>
  <c r="L130" i="1"/>
  <c r="K130" i="1"/>
  <c r="G131" i="1"/>
  <c r="S103" i="1"/>
  <c r="O103" i="1" s="1"/>
  <c r="N103" i="1"/>
  <c r="M103" i="1"/>
  <c r="L104" i="1"/>
  <c r="G105" i="1"/>
  <c r="K104" i="1"/>
  <c r="P124" i="1"/>
  <c r="Q124" i="1" s="1"/>
  <c r="D125" i="1"/>
  <c r="D126" i="1" s="1"/>
  <c r="E139" i="1"/>
  <c r="A138" i="1"/>
  <c r="P138" i="1"/>
  <c r="Q138" i="1" s="1"/>
  <c r="D139" i="1"/>
  <c r="D140" i="1" s="1"/>
  <c r="P111" i="1"/>
  <c r="Q111" i="1" s="1"/>
  <c r="E96" i="1"/>
  <c r="U95" i="1" s="1"/>
  <c r="A95" i="1"/>
  <c r="P41" i="1"/>
  <c r="Q41" i="1" s="1"/>
  <c r="P83" i="1"/>
  <c r="Q83" i="1" s="1"/>
  <c r="P69" i="1"/>
  <c r="Q69" i="1" s="1"/>
  <c r="D27" i="1"/>
  <c r="D28" i="1" s="1"/>
  <c r="P26" i="1"/>
  <c r="Q26" i="1" s="1"/>
  <c r="D97" i="1"/>
  <c r="D98" i="1" s="1"/>
  <c r="P96" i="1"/>
  <c r="Q96" i="1" s="1"/>
  <c r="S89" i="1"/>
  <c r="O89" i="1" s="1"/>
  <c r="M89" i="1"/>
  <c r="N89" i="1"/>
  <c r="S63" i="1"/>
  <c r="O63" i="1" s="1"/>
  <c r="N63" i="1"/>
  <c r="M63" i="1"/>
  <c r="G91" i="1"/>
  <c r="L90" i="1"/>
  <c r="K90" i="1"/>
  <c r="S76" i="1"/>
  <c r="O76" i="1" s="1"/>
  <c r="N76" i="1"/>
  <c r="M76" i="1"/>
  <c r="K51" i="1"/>
  <c r="G52" i="1"/>
  <c r="L51" i="1"/>
  <c r="K64" i="1"/>
  <c r="G65" i="1"/>
  <c r="L64" i="1"/>
  <c r="K77" i="1"/>
  <c r="G78" i="1"/>
  <c r="L77" i="1"/>
  <c r="S50" i="1"/>
  <c r="O50" i="1" s="1"/>
  <c r="N50" i="1"/>
  <c r="M50" i="1"/>
  <c r="S12" i="1"/>
  <c r="L13" i="1"/>
  <c r="K13" i="1"/>
  <c r="S38" i="1"/>
  <c r="O38" i="1" s="1"/>
  <c r="N38" i="1"/>
  <c r="M38" i="1"/>
  <c r="G40" i="1"/>
  <c r="K39" i="1"/>
  <c r="L39" i="1"/>
  <c r="S26" i="1"/>
  <c r="K27" i="1"/>
  <c r="L27" i="1"/>
  <c r="O2" i="1"/>
  <c r="O59" i="1"/>
  <c r="O60" i="1"/>
  <c r="O19" i="1"/>
  <c r="O44" i="1"/>
  <c r="O22" i="1"/>
  <c r="O31" i="1"/>
  <c r="O17" i="1"/>
  <c r="O25" i="1"/>
  <c r="O45" i="1"/>
  <c r="O16" i="1"/>
  <c r="O23" i="1"/>
  <c r="O61" i="1"/>
  <c r="O18" i="1"/>
  <c r="O5" i="1"/>
  <c r="O21" i="1"/>
  <c r="O30" i="1"/>
  <c r="T110" i="1" l="1"/>
  <c r="T6" i="1"/>
  <c r="U109" i="1"/>
  <c r="E140" i="1"/>
  <c r="U139" i="1" s="1"/>
  <c r="T139" i="1"/>
  <c r="T40" i="1"/>
  <c r="T124" i="1"/>
  <c r="T68" i="1"/>
  <c r="U39" i="1"/>
  <c r="U5" i="1"/>
  <c r="V95" i="1"/>
  <c r="T96" i="1"/>
  <c r="T54" i="1"/>
  <c r="U123" i="1"/>
  <c r="V123" i="1" s="1"/>
  <c r="P140" i="1"/>
  <c r="Q140" i="1" s="1"/>
  <c r="D141" i="1"/>
  <c r="P141" i="1" s="1"/>
  <c r="Q141" i="1" s="1"/>
  <c r="T26" i="1"/>
  <c r="U53" i="1"/>
  <c r="T82" i="1"/>
  <c r="U138" i="1"/>
  <c r="P126" i="1"/>
  <c r="Q126" i="1" s="1"/>
  <c r="D127" i="1"/>
  <c r="P127" i="1" s="1"/>
  <c r="Q127" i="1" s="1"/>
  <c r="P98" i="1"/>
  <c r="Q98" i="1" s="1"/>
  <c r="D99" i="1"/>
  <c r="P99" i="1" s="1"/>
  <c r="Q99" i="1" s="1"/>
  <c r="P28" i="1"/>
  <c r="Q28" i="1" s="1"/>
  <c r="D29" i="1"/>
  <c r="P29" i="1" s="1"/>
  <c r="Q29" i="1" s="1"/>
  <c r="V25" i="1"/>
  <c r="V5" i="1"/>
  <c r="V109" i="1"/>
  <c r="V81" i="1"/>
  <c r="V53" i="1"/>
  <c r="V39" i="1"/>
  <c r="V67" i="1"/>
  <c r="O26" i="1"/>
  <c r="E83" i="1"/>
  <c r="A82" i="1"/>
  <c r="A110" i="1"/>
  <c r="E111" i="1"/>
  <c r="E41" i="1"/>
  <c r="U40" i="1" s="1"/>
  <c r="A40" i="1"/>
  <c r="E69" i="1"/>
  <c r="A68" i="1"/>
  <c r="E55" i="1"/>
  <c r="U54" i="1" s="1"/>
  <c r="A54" i="1"/>
  <c r="N25" i="1"/>
  <c r="M25" i="1"/>
  <c r="E27" i="1"/>
  <c r="A26" i="1"/>
  <c r="N5" i="1"/>
  <c r="M5" i="1"/>
  <c r="O6" i="1"/>
  <c r="E7" i="1"/>
  <c r="A6" i="1"/>
  <c r="E125" i="1"/>
  <c r="U124" i="1" s="1"/>
  <c r="A124" i="1"/>
  <c r="S130" i="1"/>
  <c r="O130" i="1" s="1"/>
  <c r="N130" i="1"/>
  <c r="M130" i="1"/>
  <c r="L118" i="1"/>
  <c r="K118" i="1"/>
  <c r="G119" i="1"/>
  <c r="S117" i="1"/>
  <c r="O117" i="1" s="1"/>
  <c r="N117" i="1"/>
  <c r="M117" i="1"/>
  <c r="G132" i="1"/>
  <c r="L131" i="1"/>
  <c r="K131" i="1"/>
  <c r="S104" i="1"/>
  <c r="O104" i="1" s="1"/>
  <c r="M104" i="1"/>
  <c r="N104" i="1"/>
  <c r="G106" i="1"/>
  <c r="L105" i="1"/>
  <c r="K105" i="1"/>
  <c r="V138" i="1"/>
  <c r="P139" i="1"/>
  <c r="Q139" i="1" s="1"/>
  <c r="A139" i="1"/>
  <c r="P125" i="1"/>
  <c r="Q125" i="1" s="1"/>
  <c r="E97" i="1"/>
  <c r="U96" i="1" s="1"/>
  <c r="A96" i="1"/>
  <c r="P27" i="1"/>
  <c r="Q27" i="1" s="1"/>
  <c r="P97" i="1"/>
  <c r="Q97" i="1" s="1"/>
  <c r="S90" i="1"/>
  <c r="O90" i="1" s="1"/>
  <c r="M90" i="1"/>
  <c r="N90" i="1"/>
  <c r="L78" i="1"/>
  <c r="K78" i="1"/>
  <c r="G79" i="1"/>
  <c r="S77" i="1"/>
  <c r="O77" i="1" s="1"/>
  <c r="N77" i="1"/>
  <c r="M77" i="1"/>
  <c r="G92" i="1"/>
  <c r="L91" i="1"/>
  <c r="K91" i="1"/>
  <c r="K65" i="1"/>
  <c r="L65" i="1"/>
  <c r="G66" i="1"/>
  <c r="S64" i="1"/>
  <c r="O64" i="1" s="1"/>
  <c r="M64" i="1"/>
  <c r="N64" i="1"/>
  <c r="G53" i="1"/>
  <c r="K52" i="1"/>
  <c r="L52" i="1"/>
  <c r="S51" i="1"/>
  <c r="O51" i="1" s="1"/>
  <c r="M51" i="1"/>
  <c r="N51" i="1"/>
  <c r="S13" i="1"/>
  <c r="S39" i="1"/>
  <c r="O39" i="1" s="1"/>
  <c r="N39" i="1"/>
  <c r="M39" i="1"/>
  <c r="G41" i="1"/>
  <c r="G42" i="1" s="1"/>
  <c r="G43" i="1" s="1"/>
  <c r="K40" i="1"/>
  <c r="L40" i="1"/>
  <c r="S27" i="1"/>
  <c r="T27" i="1" l="1"/>
  <c r="T83" i="1"/>
  <c r="T55" i="1"/>
  <c r="T140" i="1"/>
  <c r="E141" i="1"/>
  <c r="A140" i="1"/>
  <c r="T97" i="1"/>
  <c r="T125" i="1"/>
  <c r="O27" i="1"/>
  <c r="T69" i="1"/>
  <c r="U82" i="1"/>
  <c r="V82" i="1" s="1"/>
  <c r="O7" i="1"/>
  <c r="T7" i="1"/>
  <c r="U6" i="1"/>
  <c r="V6" i="1" s="1"/>
  <c r="T41" i="1"/>
  <c r="T111" i="1"/>
  <c r="U26" i="1"/>
  <c r="V26" i="1" s="1"/>
  <c r="U68" i="1"/>
  <c r="V68" i="1" s="1"/>
  <c r="U110" i="1"/>
  <c r="V110" i="1" s="1"/>
  <c r="K43" i="1"/>
  <c r="S43" i="1" s="1"/>
  <c r="L43" i="1"/>
  <c r="A125" i="1"/>
  <c r="E126" i="1"/>
  <c r="E112" i="1"/>
  <c r="V96" i="1"/>
  <c r="E98" i="1"/>
  <c r="U97" i="1" s="1"/>
  <c r="E84" i="1"/>
  <c r="U83" i="1" s="1"/>
  <c r="E70" i="1"/>
  <c r="U69" i="1" s="1"/>
  <c r="V54" i="1"/>
  <c r="E56" i="1"/>
  <c r="U55" i="1" s="1"/>
  <c r="K42" i="1"/>
  <c r="S42" i="1" s="1"/>
  <c r="L42" i="1"/>
  <c r="V40" i="1"/>
  <c r="E42" i="1"/>
  <c r="E28" i="1"/>
  <c r="V139" i="1"/>
  <c r="V124" i="1"/>
  <c r="N26" i="1"/>
  <c r="M26" i="1"/>
  <c r="A97" i="1"/>
  <c r="M6" i="1"/>
  <c r="N6" i="1"/>
  <c r="E8" i="1"/>
  <c r="U7" i="1" s="1"/>
  <c r="A7" i="1"/>
  <c r="A27" i="1"/>
  <c r="A55" i="1"/>
  <c r="A69" i="1"/>
  <c r="A41" i="1"/>
  <c r="A111" i="1"/>
  <c r="A83" i="1"/>
  <c r="S105" i="1"/>
  <c r="O105" i="1" s="1"/>
  <c r="N105" i="1"/>
  <c r="M105" i="1"/>
  <c r="L106" i="1"/>
  <c r="K106" i="1"/>
  <c r="G107" i="1"/>
  <c r="L119" i="1"/>
  <c r="K119" i="1"/>
  <c r="G120" i="1"/>
  <c r="S118" i="1"/>
  <c r="O118" i="1" s="1"/>
  <c r="N118" i="1"/>
  <c r="M118" i="1"/>
  <c r="M131" i="1"/>
  <c r="S131" i="1"/>
  <c r="O131" i="1" s="1"/>
  <c r="N131" i="1"/>
  <c r="K132" i="1"/>
  <c r="G133" i="1"/>
  <c r="L132" i="1"/>
  <c r="S65" i="1"/>
  <c r="O65" i="1" s="1"/>
  <c r="N65" i="1"/>
  <c r="M65" i="1"/>
  <c r="S91" i="1"/>
  <c r="O91" i="1" s="1"/>
  <c r="M91" i="1"/>
  <c r="N91" i="1"/>
  <c r="G93" i="1"/>
  <c r="L92" i="1"/>
  <c r="K92" i="1"/>
  <c r="S52" i="1"/>
  <c r="O52" i="1" s="1"/>
  <c r="N52" i="1"/>
  <c r="M52" i="1"/>
  <c r="G54" i="1"/>
  <c r="K53" i="1"/>
  <c r="L53" i="1"/>
  <c r="K79" i="1"/>
  <c r="G80" i="1"/>
  <c r="L79" i="1"/>
  <c r="M78" i="1"/>
  <c r="N78" i="1"/>
  <c r="S78" i="1"/>
  <c r="O78" i="1" s="1"/>
  <c r="L66" i="1"/>
  <c r="K66" i="1"/>
  <c r="G67" i="1"/>
  <c r="S40" i="1"/>
  <c r="O40" i="1" s="1"/>
  <c r="N40" i="1"/>
  <c r="M40" i="1"/>
  <c r="K41" i="1"/>
  <c r="L41" i="1"/>
  <c r="E43" i="1" l="1"/>
  <c r="U42" i="1"/>
  <c r="T42" i="1"/>
  <c r="U41" i="1"/>
  <c r="E113" i="1"/>
  <c r="U112" i="1"/>
  <c r="T112" i="1"/>
  <c r="E127" i="1"/>
  <c r="U126" i="1" s="1"/>
  <c r="T126" i="1"/>
  <c r="U141" i="1"/>
  <c r="T141" i="1"/>
  <c r="V141" i="1" s="1"/>
  <c r="A141" i="1"/>
  <c r="U140" i="1"/>
  <c r="V140" i="1" s="1"/>
  <c r="E71" i="1"/>
  <c r="U70" i="1" s="1"/>
  <c r="T70" i="1"/>
  <c r="E57" i="1"/>
  <c r="U56" i="1"/>
  <c r="T56" i="1"/>
  <c r="E29" i="1"/>
  <c r="U28" i="1"/>
  <c r="T28" i="1"/>
  <c r="E99" i="1"/>
  <c r="U98" i="1" s="1"/>
  <c r="T98" i="1"/>
  <c r="U111" i="1"/>
  <c r="U125" i="1"/>
  <c r="E85" i="1"/>
  <c r="U84" i="1"/>
  <c r="T84" i="1"/>
  <c r="T8" i="1"/>
  <c r="U27" i="1"/>
  <c r="A113" i="1"/>
  <c r="A99" i="1"/>
  <c r="A85" i="1"/>
  <c r="A71" i="1"/>
  <c r="A43" i="1"/>
  <c r="O43" i="1"/>
  <c r="A29" i="1"/>
  <c r="O29" i="1"/>
  <c r="O42" i="1"/>
  <c r="A126" i="1"/>
  <c r="A112" i="1"/>
  <c r="A98" i="1"/>
  <c r="A84" i="1"/>
  <c r="A70" i="1"/>
  <c r="A56" i="1"/>
  <c r="A42" i="1"/>
  <c r="V27" i="1"/>
  <c r="A28" i="1"/>
  <c r="O28" i="1"/>
  <c r="V125" i="1"/>
  <c r="V111" i="1"/>
  <c r="V55" i="1"/>
  <c r="V97" i="1"/>
  <c r="V69" i="1"/>
  <c r="V41" i="1"/>
  <c r="M7" i="1"/>
  <c r="N7" i="1"/>
  <c r="V83" i="1"/>
  <c r="A8" i="1"/>
  <c r="E9" i="1"/>
  <c r="U8" i="1" s="1"/>
  <c r="O8" i="1"/>
  <c r="V7" i="1"/>
  <c r="N27" i="1"/>
  <c r="M27" i="1"/>
  <c r="L120" i="1"/>
  <c r="K120" i="1"/>
  <c r="G121" i="1"/>
  <c r="S119" i="1"/>
  <c r="O119" i="1" s="1"/>
  <c r="M119" i="1"/>
  <c r="N119" i="1"/>
  <c r="G108" i="1"/>
  <c r="L107" i="1"/>
  <c r="K107" i="1"/>
  <c r="G134" i="1"/>
  <c r="L133" i="1"/>
  <c r="K133" i="1"/>
  <c r="S106" i="1"/>
  <c r="O106" i="1" s="1"/>
  <c r="N106" i="1"/>
  <c r="M106" i="1"/>
  <c r="S132" i="1"/>
  <c r="O132" i="1" s="1"/>
  <c r="M132" i="1"/>
  <c r="N132" i="1"/>
  <c r="G55" i="1"/>
  <c r="G56" i="1" s="1"/>
  <c r="G57" i="1" s="1"/>
  <c r="L54" i="1"/>
  <c r="K54" i="1"/>
  <c r="G68" i="1"/>
  <c r="K67" i="1"/>
  <c r="L67" i="1"/>
  <c r="S92" i="1"/>
  <c r="O92" i="1" s="1"/>
  <c r="M92" i="1"/>
  <c r="N92" i="1"/>
  <c r="S66" i="1"/>
  <c r="O66" i="1" s="1"/>
  <c r="M66" i="1"/>
  <c r="N66" i="1"/>
  <c r="G94" i="1"/>
  <c r="L93" i="1"/>
  <c r="K93" i="1"/>
  <c r="M79" i="1"/>
  <c r="N79" i="1"/>
  <c r="S79" i="1"/>
  <c r="O79" i="1" s="1"/>
  <c r="L80" i="1"/>
  <c r="K80" i="1"/>
  <c r="G81" i="1"/>
  <c r="S53" i="1"/>
  <c r="O53" i="1" s="1"/>
  <c r="N53" i="1"/>
  <c r="M53" i="1"/>
  <c r="S41" i="1"/>
  <c r="O41" i="1" s="1"/>
  <c r="N41" i="1"/>
  <c r="M41" i="1"/>
  <c r="U57" i="1" l="1"/>
  <c r="T57" i="1"/>
  <c r="T58" i="1"/>
  <c r="V58" i="1" s="1"/>
  <c r="T9" i="1"/>
  <c r="A57" i="1"/>
  <c r="U85" i="1"/>
  <c r="T85" i="1"/>
  <c r="T86" i="1"/>
  <c r="V86" i="1" s="1"/>
  <c r="U127" i="1"/>
  <c r="T127" i="1"/>
  <c r="T128" i="1"/>
  <c r="V128" i="1" s="1"/>
  <c r="U71" i="1"/>
  <c r="V71" i="1" s="1"/>
  <c r="T71" i="1"/>
  <c r="T72" i="1"/>
  <c r="V72" i="1" s="1"/>
  <c r="U113" i="1"/>
  <c r="T113" i="1"/>
  <c r="T114" i="1"/>
  <c r="V114" i="1" s="1"/>
  <c r="U99" i="1"/>
  <c r="T99" i="1"/>
  <c r="T100" i="1"/>
  <c r="V100" i="1" s="1"/>
  <c r="A127" i="1"/>
  <c r="U29" i="1"/>
  <c r="T29" i="1"/>
  <c r="V29" i="1" s="1"/>
  <c r="T30" i="1"/>
  <c r="V30" i="1" s="1"/>
  <c r="U43" i="1"/>
  <c r="T43" i="1"/>
  <c r="V43" i="1" s="1"/>
  <c r="T44" i="1"/>
  <c r="V44" i="1" s="1"/>
  <c r="V57" i="1"/>
  <c r="V99" i="1"/>
  <c r="V85" i="1"/>
  <c r="K57" i="1"/>
  <c r="S57" i="1" s="1"/>
  <c r="O57" i="1" s="1"/>
  <c r="L57" i="1"/>
  <c r="M43" i="1"/>
  <c r="N43" i="1"/>
  <c r="M29" i="1"/>
  <c r="N29" i="1"/>
  <c r="V56" i="1"/>
  <c r="V126" i="1"/>
  <c r="V98" i="1"/>
  <c r="V112" i="1"/>
  <c r="V84" i="1"/>
  <c r="V70" i="1"/>
  <c r="L56" i="1"/>
  <c r="K56" i="1"/>
  <c r="V28" i="1"/>
  <c r="V42" i="1"/>
  <c r="M42" i="1"/>
  <c r="N42" i="1"/>
  <c r="M28" i="1"/>
  <c r="N28" i="1"/>
  <c r="O9" i="1"/>
  <c r="E10" i="1"/>
  <c r="A9" i="1"/>
  <c r="N8" i="1"/>
  <c r="M8" i="1"/>
  <c r="V8" i="1"/>
  <c r="S133" i="1"/>
  <c r="O133" i="1" s="1"/>
  <c r="N133" i="1"/>
  <c r="M133" i="1"/>
  <c r="G135" i="1"/>
  <c r="L134" i="1"/>
  <c r="K134" i="1"/>
  <c r="S107" i="1"/>
  <c r="O107" i="1" s="1"/>
  <c r="N107" i="1"/>
  <c r="M107" i="1"/>
  <c r="K108" i="1"/>
  <c r="G109" i="1"/>
  <c r="L108" i="1"/>
  <c r="K121" i="1"/>
  <c r="G122" i="1"/>
  <c r="L121" i="1"/>
  <c r="M120" i="1"/>
  <c r="S120" i="1"/>
  <c r="O120" i="1" s="1"/>
  <c r="N120" i="1"/>
  <c r="S67" i="1"/>
  <c r="O67" i="1" s="1"/>
  <c r="N67" i="1"/>
  <c r="M67" i="1"/>
  <c r="K81" i="1"/>
  <c r="L81" i="1"/>
  <c r="G82" i="1"/>
  <c r="G69" i="1"/>
  <c r="G70" i="1" s="1"/>
  <c r="G71" i="1" s="1"/>
  <c r="K68" i="1"/>
  <c r="L68" i="1"/>
  <c r="N80" i="1"/>
  <c r="M80" i="1"/>
  <c r="S80" i="1"/>
  <c r="O80" i="1" s="1"/>
  <c r="S93" i="1"/>
  <c r="O93" i="1" s="1"/>
  <c r="N93" i="1"/>
  <c r="M93" i="1"/>
  <c r="N54" i="1"/>
  <c r="M54" i="1"/>
  <c r="S54" i="1"/>
  <c r="O54" i="1" s="1"/>
  <c r="G95" i="1"/>
  <c r="L94" i="1"/>
  <c r="K94" i="1"/>
  <c r="L55" i="1"/>
  <c r="K55" i="1"/>
  <c r="V127" i="1" l="1"/>
  <c r="V113" i="1"/>
  <c r="M57" i="1"/>
  <c r="T10" i="1"/>
  <c r="U9" i="1"/>
  <c r="V9" i="1" s="1"/>
  <c r="K71" i="1"/>
  <c r="L71" i="1"/>
  <c r="N57" i="1"/>
  <c r="L70" i="1"/>
  <c r="K70" i="1"/>
  <c r="S56" i="1"/>
  <c r="O56" i="1" s="1"/>
  <c r="M56" i="1"/>
  <c r="N56" i="1"/>
  <c r="N9" i="1"/>
  <c r="M9" i="1"/>
  <c r="E11" i="1"/>
  <c r="A10" i="1"/>
  <c r="O10" i="1"/>
  <c r="G110" i="1"/>
  <c r="L109" i="1"/>
  <c r="K109" i="1"/>
  <c r="S108" i="1"/>
  <c r="O108" i="1" s="1"/>
  <c r="M108" i="1"/>
  <c r="N108" i="1"/>
  <c r="S121" i="1"/>
  <c r="O121" i="1" s="1"/>
  <c r="N121" i="1"/>
  <c r="M121" i="1"/>
  <c r="M134" i="1"/>
  <c r="S134" i="1"/>
  <c r="O134" i="1" s="1"/>
  <c r="N134" i="1"/>
  <c r="L135" i="1"/>
  <c r="G136" i="1"/>
  <c r="K135" i="1"/>
  <c r="G123" i="1"/>
  <c r="L122" i="1"/>
  <c r="K122" i="1"/>
  <c r="S68" i="1"/>
  <c r="O68" i="1" s="1"/>
  <c r="M68" i="1"/>
  <c r="N68" i="1"/>
  <c r="N55" i="1"/>
  <c r="M55" i="1"/>
  <c r="S55" i="1"/>
  <c r="O55" i="1" s="1"/>
  <c r="S94" i="1"/>
  <c r="O94" i="1" s="1"/>
  <c r="N94" i="1"/>
  <c r="M94" i="1"/>
  <c r="L95" i="1"/>
  <c r="K95" i="1"/>
  <c r="G96" i="1"/>
  <c r="K69" i="1"/>
  <c r="L69" i="1"/>
  <c r="G83" i="1"/>
  <c r="G84" i="1" s="1"/>
  <c r="G85" i="1" s="1"/>
  <c r="L82" i="1"/>
  <c r="K82" i="1"/>
  <c r="N81" i="1"/>
  <c r="S81" i="1"/>
  <c r="O81" i="1" s="1"/>
  <c r="M81" i="1"/>
  <c r="T11" i="1" l="1"/>
  <c r="U10" i="1"/>
  <c r="K85" i="1"/>
  <c r="L85" i="1"/>
  <c r="S71" i="1"/>
  <c r="O71" i="1" s="1"/>
  <c r="M71" i="1"/>
  <c r="N71" i="1"/>
  <c r="L84" i="1"/>
  <c r="K84" i="1"/>
  <c r="S70" i="1"/>
  <c r="O70" i="1" s="1"/>
  <c r="M70" i="1"/>
  <c r="N70" i="1"/>
  <c r="M10" i="1"/>
  <c r="N10" i="1"/>
  <c r="A11" i="1"/>
  <c r="O11" i="1"/>
  <c r="E12" i="1"/>
  <c r="V10" i="1"/>
  <c r="S122" i="1"/>
  <c r="O122" i="1" s="1"/>
  <c r="N122" i="1"/>
  <c r="M122" i="1"/>
  <c r="G124" i="1"/>
  <c r="L123" i="1"/>
  <c r="K123" i="1"/>
  <c r="S135" i="1"/>
  <c r="O135" i="1" s="1"/>
  <c r="N135" i="1"/>
  <c r="M135" i="1"/>
  <c r="L136" i="1"/>
  <c r="K136" i="1"/>
  <c r="G137" i="1"/>
  <c r="S109" i="1"/>
  <c r="O109" i="1" s="1"/>
  <c r="N109" i="1"/>
  <c r="M109" i="1"/>
  <c r="L110" i="1"/>
  <c r="K110" i="1"/>
  <c r="G111" i="1"/>
  <c r="G112" i="1" s="1"/>
  <c r="G113" i="1" s="1"/>
  <c r="G97" i="1"/>
  <c r="G98" i="1" s="1"/>
  <c r="G99" i="1" s="1"/>
  <c r="K96" i="1"/>
  <c r="L96" i="1"/>
  <c r="S82" i="1"/>
  <c r="O82" i="1" s="1"/>
  <c r="M82" i="1"/>
  <c r="N82" i="1"/>
  <c r="L83" i="1"/>
  <c r="K83" i="1"/>
  <c r="S95" i="1"/>
  <c r="O95" i="1" s="1"/>
  <c r="N95" i="1"/>
  <c r="M95" i="1"/>
  <c r="N69" i="1"/>
  <c r="S69" i="1"/>
  <c r="O69" i="1" s="1"/>
  <c r="M69" i="1"/>
  <c r="T12" i="1" l="1"/>
  <c r="U11" i="1"/>
  <c r="L113" i="1"/>
  <c r="K113" i="1"/>
  <c r="K99" i="1"/>
  <c r="L99" i="1"/>
  <c r="S85" i="1"/>
  <c r="O85" i="1" s="1"/>
  <c r="M85" i="1"/>
  <c r="N85" i="1"/>
  <c r="L112" i="1"/>
  <c r="K112" i="1"/>
  <c r="K98" i="1"/>
  <c r="L98" i="1"/>
  <c r="S84" i="1"/>
  <c r="O84" i="1" s="1"/>
  <c r="M84" i="1"/>
  <c r="N84" i="1"/>
  <c r="E13" i="1"/>
  <c r="U12" i="1" s="1"/>
  <c r="A12" i="1"/>
  <c r="O12" i="1"/>
  <c r="V11" i="1"/>
  <c r="N11" i="1"/>
  <c r="M11" i="1"/>
  <c r="K111" i="1"/>
  <c r="L111" i="1"/>
  <c r="S110" i="1"/>
  <c r="O110" i="1" s="1"/>
  <c r="M110" i="1"/>
  <c r="N110" i="1"/>
  <c r="G138" i="1"/>
  <c r="L137" i="1"/>
  <c r="K137" i="1"/>
  <c r="S136" i="1"/>
  <c r="O136" i="1" s="1"/>
  <c r="M136" i="1"/>
  <c r="N136" i="1"/>
  <c r="S123" i="1"/>
  <c r="O123" i="1" s="1"/>
  <c r="N123" i="1"/>
  <c r="M123" i="1"/>
  <c r="G125" i="1"/>
  <c r="G126" i="1" s="1"/>
  <c r="G127" i="1" s="1"/>
  <c r="K124" i="1"/>
  <c r="L124" i="1"/>
  <c r="N83" i="1"/>
  <c r="S83" i="1"/>
  <c r="O83" i="1" s="1"/>
  <c r="M83" i="1"/>
  <c r="S96" i="1"/>
  <c r="O96" i="1" s="1"/>
  <c r="N96" i="1"/>
  <c r="M96" i="1"/>
  <c r="L97" i="1"/>
  <c r="K97" i="1"/>
  <c r="T13" i="1" l="1"/>
  <c r="L127" i="1"/>
  <c r="K127" i="1"/>
  <c r="S113" i="1"/>
  <c r="O113" i="1" s="1"/>
  <c r="M113" i="1"/>
  <c r="N113" i="1"/>
  <c r="S99" i="1"/>
  <c r="O99" i="1" s="1"/>
  <c r="M99" i="1"/>
  <c r="N99" i="1"/>
  <c r="K126" i="1"/>
  <c r="L126" i="1"/>
  <c r="S112" i="1"/>
  <c r="O112" i="1" s="1"/>
  <c r="M112" i="1"/>
  <c r="N112" i="1"/>
  <c r="S98" i="1"/>
  <c r="O98" i="1" s="1"/>
  <c r="N98" i="1"/>
  <c r="M98" i="1"/>
  <c r="V12" i="1"/>
  <c r="E14" i="1"/>
  <c r="U13" i="1" s="1"/>
  <c r="M12" i="1"/>
  <c r="N12" i="1"/>
  <c r="A13" i="1"/>
  <c r="O13" i="1"/>
  <c r="S124" i="1"/>
  <c r="O124" i="1" s="1"/>
  <c r="M124" i="1"/>
  <c r="N124" i="1"/>
  <c r="L125" i="1"/>
  <c r="K125" i="1"/>
  <c r="S137" i="1"/>
  <c r="O137" i="1" s="1"/>
  <c r="N137" i="1"/>
  <c r="M137" i="1"/>
  <c r="L138" i="1"/>
  <c r="K138" i="1"/>
  <c r="G139" i="1"/>
  <c r="G140" i="1" s="1"/>
  <c r="S111" i="1"/>
  <c r="O111" i="1" s="1"/>
  <c r="M111" i="1"/>
  <c r="N111" i="1"/>
  <c r="S97" i="1"/>
  <c r="O97" i="1" s="1"/>
  <c r="M97" i="1"/>
  <c r="N97" i="1"/>
  <c r="L140" i="1" l="1"/>
  <c r="G141" i="1"/>
  <c r="K140" i="1"/>
  <c r="T14" i="1"/>
  <c r="S127" i="1"/>
  <c r="O127" i="1" s="1"/>
  <c r="M127" i="1"/>
  <c r="N127" i="1"/>
  <c r="O14" i="1"/>
  <c r="E15" i="1"/>
  <c r="U14" i="1" s="1"/>
  <c r="S126" i="1"/>
  <c r="O126" i="1" s="1"/>
  <c r="M126" i="1"/>
  <c r="N126" i="1"/>
  <c r="A14" i="1"/>
  <c r="V13" i="1"/>
  <c r="N13" i="1"/>
  <c r="M13" i="1"/>
  <c r="K139" i="1"/>
  <c r="L139" i="1"/>
  <c r="S138" i="1"/>
  <c r="O138" i="1" s="1"/>
  <c r="N138" i="1"/>
  <c r="M138" i="1"/>
  <c r="S125" i="1"/>
  <c r="O125" i="1" s="1"/>
  <c r="N125" i="1"/>
  <c r="M125" i="1"/>
  <c r="U15" i="1" l="1"/>
  <c r="T15" i="1"/>
  <c r="T16" i="1"/>
  <c r="V16" i="1" s="1"/>
  <c r="S140" i="1"/>
  <c r="O140" i="1" s="1"/>
  <c r="N140" i="1"/>
  <c r="M140" i="1"/>
  <c r="K141" i="1"/>
  <c r="L141" i="1"/>
  <c r="V14" i="1"/>
  <c r="A15" i="1"/>
  <c r="O15" i="1"/>
  <c r="M14" i="1"/>
  <c r="N14" i="1"/>
  <c r="S139" i="1"/>
  <c r="O139" i="1" s="1"/>
  <c r="N139" i="1"/>
  <c r="M139" i="1"/>
  <c r="S141" i="1" l="1"/>
  <c r="O141" i="1" s="1"/>
  <c r="N141" i="1"/>
  <c r="M141" i="1"/>
  <c r="V15" i="1"/>
  <c r="M15" i="1"/>
  <c r="N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<sst xmlns="http://schemas.openxmlformats.org/spreadsheetml/2006/main" count="42" uniqueCount="33">
  <si>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Nro</t>
  </si>
  <si>
    <t>Cliente</t>
  </si>
  <si>
    <t>CLAVE</t>
  </si>
  <si>
    <t>Desde</t>
  </si>
  <si>
    <t>Hasta</t>
  </si>
  <si>
    <t>MCE</t>
  </si>
  <si>
    <t>MCR</t>
  </si>
  <si>
    <t>Desde (No Formula)</t>
  </si>
  <si>
    <t>Importar</t>
  </si>
  <si>
    <t>Importado</t>
  </si>
  <si>
    <t>CLAVE AFIP</t>
  </si>
  <si>
    <t>CUIT AFIP</t>
  </si>
  <si>
    <t>CUIT en pagina</t>
  </si>
  <si>
    <t>Control de contraseña</t>
  </si>
  <si>
    <t>Fila</t>
  </si>
  <si>
    <t>Periodo</t>
  </si>
  <si>
    <t>Anterior</t>
  </si>
  <si>
    <t>Posterior</t>
  </si>
  <si>
    <t>Con anterior y posterior</t>
  </si>
  <si>
    <t>Clave</t>
  </si>
  <si>
    <t>Raiz</t>
  </si>
  <si>
    <t>Ubicación Descarga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</si>
  <si>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</si>
  <si>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</si>
  <si>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</si>
  <si>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</si>
  <si>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</si>
  <si>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</si>
  <si>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</si>
  <si>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</si>
  <si>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</si>
  <si>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Nombre en RCEL</t>
  </si>
  <si>
    <t>Cliente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</si>
</sst>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/>
    <xf numFmtId="14" fontId="0" fillId="3" borderId="0" xfId="0" applyNumberFormat="1" applyFill="1"/>
    <xf numFmtId="14" fontId="0" fillId="0" borderId="0" xfId="0" applyNumberFormat="1"/>
    <xf numFmtId="0" fontId="0" fillId="3" borderId="0" xfId="0" applyFill="1"/>
    <xf numFmtId="0" fontId="2" fillId="3" borderId="0" xfId="0" applyFont="1" applyFill="1"/>
  </cellXfs>
  <cellStyles count="2">
    <cellStyle name="Normal" xfId="0" builtinId="0"/>
    <cellStyle name="Normal 2" xfId="1" xr:uid="{26622A44-B414-4879-AEDF-96376DA781A6}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gustin%20Bustos\Desktop\Control-Monotributistas-2.0\BOTS\Control%20descarga%20MC.xlsx" TargetMode="External"/><Relationship Id="rId1" Type="http://schemas.openxmlformats.org/officeDocument/2006/relationships/externalLinkPath" Target="Control%20descarga%20M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peles%20de%20trabajo/1.%20CLAVES%20FISCALES/CLAVES%20FISCALES%20AF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</sheetNames>
    <sheetDataSet>
      <sheetData sheetId="0">
        <row r="1">
          <cell r="D1" t="str">
            <v>AUX</v>
          </cell>
          <cell r="E1" t="str">
            <v>Descargado</v>
          </cell>
        </row>
        <row r="2">
          <cell r="D2"/>
          <cell r="E2"/>
        </row>
        <row r="3">
          <cell r="D3"/>
          <cell r="E3"/>
        </row>
        <row r="4">
          <cell r="D4"/>
          <cell r="E4"/>
        </row>
        <row r="5">
          <cell r="D5"/>
          <cell r="E5"/>
        </row>
        <row r="6">
          <cell r="D6"/>
          <cell r="E6"/>
        </row>
        <row r="7">
          <cell r="D7"/>
          <cell r="E7"/>
        </row>
        <row r="8">
          <cell r="D8"/>
          <cell r="E8"/>
        </row>
        <row r="9">
          <cell r="D9"/>
          <cell r="E9"/>
        </row>
        <row r="10">
          <cell r="D10"/>
          <cell r="E10"/>
        </row>
        <row r="11">
          <cell r="D11"/>
          <cell r="E11"/>
        </row>
        <row r="12">
          <cell r="D12"/>
          <cell r="E12"/>
        </row>
        <row r="13">
          <cell r="D13"/>
          <cell r="E13"/>
        </row>
        <row r="14">
          <cell r="D14"/>
          <cell r="E14"/>
        </row>
        <row r="15">
          <cell r="D15"/>
          <cell r="E15"/>
        </row>
        <row r="16">
          <cell r="D16"/>
          <cell r="E16"/>
        </row>
        <row r="17">
          <cell r="D17"/>
          <cell r="E17"/>
        </row>
        <row r="18">
          <cell r="D18"/>
          <cell r="E18"/>
        </row>
        <row r="19">
          <cell r="D19"/>
          <cell r="E19"/>
        </row>
        <row r="20">
          <cell r="D20"/>
          <cell r="E20"/>
        </row>
        <row r="21">
          <cell r="D21"/>
          <cell r="E21"/>
        </row>
        <row r="22">
          <cell r="D22"/>
          <cell r="E22"/>
        </row>
        <row r="23">
          <cell r="D23"/>
          <cell r="E23"/>
        </row>
        <row r="24">
          <cell r="D24"/>
          <cell r="E24"/>
        </row>
        <row r="25">
          <cell r="D25"/>
          <cell r="E25"/>
        </row>
        <row r="26">
          <cell r="D26"/>
          <cell r="E26"/>
        </row>
        <row r="27">
          <cell r="D27"/>
          <cell r="E27"/>
        </row>
        <row r="28">
          <cell r="D28"/>
          <cell r="E28"/>
        </row>
        <row r="29">
          <cell r="D29"/>
          <cell r="E29"/>
        </row>
        <row r="30">
          <cell r="D30"/>
          <cell r="E30"/>
        </row>
        <row r="31">
          <cell r="D31"/>
          <cell r="E31"/>
        </row>
        <row r="32">
          <cell r="D32"/>
          <cell r="E32"/>
        </row>
        <row r="33">
          <cell r="D33"/>
          <cell r="E33"/>
        </row>
        <row r="34">
          <cell r="D34"/>
          <cell r="E34"/>
        </row>
        <row r="35">
          <cell r="D35"/>
          <cell r="E35"/>
        </row>
        <row r="36">
          <cell r="D36"/>
          <cell r="E36"/>
        </row>
        <row r="37">
          <cell r="D37"/>
          <cell r="E37"/>
        </row>
        <row r="38">
          <cell r="D38"/>
          <cell r="E38"/>
        </row>
        <row r="39">
          <cell r="D39"/>
          <cell r="E39"/>
        </row>
        <row r="40">
          <cell r="D40"/>
          <cell r="E40"/>
        </row>
        <row r="41">
          <cell r="D41"/>
          <cell r="E41"/>
        </row>
        <row r="42">
          <cell r="D42"/>
          <cell r="E42"/>
        </row>
        <row r="43">
          <cell r="D43"/>
          <cell r="E43"/>
        </row>
        <row r="44">
          <cell r="D44"/>
          <cell r="E44"/>
        </row>
        <row r="45">
          <cell r="D45"/>
          <cell r="E45"/>
        </row>
        <row r="46">
          <cell r="D46"/>
          <cell r="E46"/>
        </row>
        <row r="47">
          <cell r="D47"/>
          <cell r="E47"/>
        </row>
        <row r="48">
          <cell r="D48"/>
          <cell r="E48"/>
        </row>
        <row r="49">
          <cell r="D49"/>
          <cell r="E49"/>
        </row>
        <row r="50">
          <cell r="D50"/>
          <cell r="E50"/>
        </row>
        <row r="51">
          <cell r="D51"/>
          <cell r="E51"/>
        </row>
        <row r="52">
          <cell r="D52"/>
          <cell r="E52"/>
        </row>
        <row r="53">
          <cell r="D53"/>
          <cell r="E53"/>
        </row>
        <row r="54">
          <cell r="D54"/>
          <cell r="E54"/>
        </row>
        <row r="55">
          <cell r="D55"/>
          <cell r="E55"/>
        </row>
        <row r="56">
          <cell r="D56"/>
          <cell r="E56"/>
        </row>
        <row r="57">
          <cell r="D57"/>
          <cell r="E57"/>
        </row>
        <row r="58">
          <cell r="D58"/>
          <cell r="E58"/>
        </row>
        <row r="59">
          <cell r="D59"/>
          <cell r="E59"/>
        </row>
        <row r="60">
          <cell r="D60"/>
          <cell r="E60"/>
        </row>
        <row r="61">
          <cell r="D61"/>
          <cell r="E61"/>
        </row>
        <row r="62">
          <cell r="D62"/>
          <cell r="E62"/>
        </row>
        <row r="63">
          <cell r="D63"/>
          <cell r="E63"/>
        </row>
        <row r="64">
          <cell r="D64"/>
          <cell r="E64"/>
        </row>
        <row r="65">
          <cell r="D65"/>
          <cell r="E65"/>
        </row>
        <row r="66">
          <cell r="D66"/>
          <cell r="E66"/>
        </row>
        <row r="67">
          <cell r="D67"/>
          <cell r="E67"/>
        </row>
        <row r="68">
          <cell r="D68"/>
          <cell r="E68"/>
        </row>
        <row r="69">
          <cell r="D69"/>
          <cell r="E69"/>
        </row>
        <row r="70">
          <cell r="D70"/>
          <cell r="E70"/>
        </row>
        <row r="71">
          <cell r="D71"/>
          <cell r="E71"/>
        </row>
        <row r="72">
          <cell r="D72"/>
          <cell r="E72"/>
        </row>
        <row r="73">
          <cell r="D73"/>
          <cell r="E73"/>
        </row>
        <row r="74">
          <cell r="D74"/>
          <cell r="E74"/>
        </row>
        <row r="75">
          <cell r="D75"/>
          <cell r="E75"/>
        </row>
        <row r="76">
          <cell r="D76"/>
          <cell r="E76"/>
        </row>
        <row r="77">
          <cell r="D77"/>
          <cell r="E77"/>
        </row>
        <row r="78">
          <cell r="D78"/>
          <cell r="E78"/>
        </row>
        <row r="79">
          <cell r="D79"/>
          <cell r="E79"/>
        </row>
        <row r="80">
          <cell r="D80"/>
          <cell r="E80"/>
        </row>
        <row r="81">
          <cell r="D81"/>
          <cell r="E81"/>
        </row>
        <row r="82">
          <cell r="D82"/>
          <cell r="E82"/>
        </row>
        <row r="83">
          <cell r="D83"/>
          <cell r="E83"/>
        </row>
        <row r="84">
          <cell r="D84"/>
          <cell r="E84"/>
        </row>
        <row r="85">
          <cell r="D85"/>
          <cell r="E85"/>
        </row>
        <row r="86">
          <cell r="D86"/>
          <cell r="E86"/>
        </row>
        <row r="87">
          <cell r="D87"/>
          <cell r="E87"/>
        </row>
        <row r="88">
          <cell r="D88"/>
          <cell r="E88"/>
        </row>
        <row r="89">
          <cell r="D89"/>
          <cell r="E89"/>
        </row>
        <row r="90">
          <cell r="D90"/>
          <cell r="E90"/>
        </row>
        <row r="91">
          <cell r="D91"/>
          <cell r="E91"/>
        </row>
        <row r="92">
          <cell r="D92"/>
          <cell r="E92"/>
        </row>
        <row r="93">
          <cell r="D93"/>
          <cell r="E93"/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</sheetNames>
    <sheetDataSet>
      <sheetData sheetId="0">
        <row r="2">
          <cell r="J2" t="str">
            <v>CUIT AFIP</v>
          </cell>
          <cell r="K2" t="str">
            <v>CUIT Contrib</v>
          </cell>
          <cell r="L2" t="str">
            <v>Clave</v>
          </cell>
        </row>
        <row r="3">
          <cell r="J3">
            <v>27061302838</v>
          </cell>
          <cell r="K3">
            <v>27061302838</v>
          </cell>
          <cell r="L3" t="str">
            <v>Acostadelia101</v>
          </cell>
        </row>
        <row r="4">
          <cell r="J4">
            <v>23183086499</v>
          </cell>
          <cell r="K4">
            <v>30709419567</v>
          </cell>
          <cell r="L4" t="str">
            <v>Horacio310</v>
          </cell>
        </row>
        <row r="5">
          <cell r="J5">
            <v>20203385197</v>
          </cell>
          <cell r="K5">
            <v>20203385197</v>
          </cell>
          <cell r="L5" t="str">
            <v>JCAmarilla2273</v>
          </cell>
        </row>
        <row r="6">
          <cell r="J6">
            <v>20170395167</v>
          </cell>
          <cell r="K6">
            <v>30592932446</v>
          </cell>
          <cell r="L6" t="str">
            <v>Hugohope210</v>
          </cell>
        </row>
        <row r="7">
          <cell r="J7">
            <v>20114794083</v>
          </cell>
          <cell r="K7">
            <v>30708553715</v>
          </cell>
          <cell r="L7" t="str">
            <v>Victordf2022</v>
          </cell>
        </row>
        <row r="8">
          <cell r="J8">
            <v>20208992032</v>
          </cell>
          <cell r="K8">
            <v>20208992032</v>
          </cell>
          <cell r="L8" t="str">
            <v>ASTgerardo22</v>
          </cell>
        </row>
        <row r="9">
          <cell r="J9">
            <v>20175255819</v>
          </cell>
          <cell r="K9">
            <v>20175255819</v>
          </cell>
          <cell r="L9" t="str">
            <v>Crispin2023</v>
          </cell>
        </row>
        <row r="10">
          <cell r="J10">
            <v>23183086499</v>
          </cell>
          <cell r="K10">
            <v>23183086499</v>
          </cell>
          <cell r="L10" t="str">
            <v>Horacio310</v>
          </cell>
        </row>
        <row r="11">
          <cell r="J11">
            <v>20416948926</v>
          </cell>
          <cell r="K11">
            <v>20416948926</v>
          </cell>
          <cell r="L11" t="str">
            <v>Beitia2022</v>
          </cell>
        </row>
        <row r="12">
          <cell r="J12">
            <v>20398190727</v>
          </cell>
          <cell r="K12">
            <v>20398190727</v>
          </cell>
          <cell r="L12" t="str">
            <v>Unaibeitia207</v>
          </cell>
        </row>
        <row r="13">
          <cell r="J13">
            <v>20246008109</v>
          </cell>
          <cell r="K13">
            <v>20246008109</v>
          </cell>
          <cell r="L13" t="str">
            <v>L@rrygrb210</v>
          </cell>
        </row>
        <row r="14">
          <cell r="J14">
            <v>20168291281</v>
          </cell>
          <cell r="K14">
            <v>20168291281</v>
          </cell>
          <cell r="L14" t="str">
            <v>busTos1964</v>
          </cell>
        </row>
        <row r="15">
          <cell r="J15">
            <v>20147130202</v>
          </cell>
          <cell r="K15">
            <v>30650940667</v>
          </cell>
          <cell r="L15" t="str">
            <v>Martinb202</v>
          </cell>
        </row>
        <row r="16">
          <cell r="J16">
            <v>20147130202</v>
          </cell>
          <cell r="K16">
            <v>20147130202</v>
          </cell>
          <cell r="L16" t="str">
            <v>Martinb202</v>
          </cell>
        </row>
        <row r="17">
          <cell r="J17">
            <v>27148268105</v>
          </cell>
          <cell r="K17">
            <v>27148268105</v>
          </cell>
          <cell r="L17" t="str">
            <v>Gracielac276</v>
          </cell>
        </row>
        <row r="18">
          <cell r="J18">
            <v>27261827366</v>
          </cell>
          <cell r="K18">
            <v>27261827366</v>
          </cell>
          <cell r="L18" t="str">
            <v>CarballoG12</v>
          </cell>
        </row>
        <row r="19">
          <cell r="J19">
            <v>23149462074</v>
          </cell>
          <cell r="K19">
            <v>30707912223</v>
          </cell>
          <cell r="L19" t="str">
            <v>Gabriela2023</v>
          </cell>
        </row>
        <row r="20">
          <cell r="J20">
            <v>20082750488</v>
          </cell>
          <cell r="K20">
            <v>20082750488</v>
          </cell>
          <cell r="L20" t="str">
            <v>CastroC210</v>
          </cell>
        </row>
        <row r="21">
          <cell r="J21">
            <v>20303980378</v>
          </cell>
          <cell r="K21">
            <v>20303980378</v>
          </cell>
          <cell r="L21" t="str">
            <v>Sinclair.209</v>
          </cell>
        </row>
        <row r="22">
          <cell r="J22">
            <v>20277690323</v>
          </cell>
          <cell r="K22">
            <v>20277690323</v>
          </cell>
          <cell r="L22" t="str">
            <v>Julian79</v>
          </cell>
        </row>
        <row r="23">
          <cell r="J23">
            <v>20174123072</v>
          </cell>
          <cell r="K23">
            <v>30672372697</v>
          </cell>
          <cell r="L23" t="str">
            <v>Carlos1510</v>
          </cell>
        </row>
        <row r="24">
          <cell r="J24">
            <v>27222731416</v>
          </cell>
          <cell r="K24">
            <v>30712026797</v>
          </cell>
          <cell r="L24" t="str">
            <v>Nonona2022</v>
          </cell>
        </row>
        <row r="25">
          <cell r="J25">
            <v>23351897074</v>
          </cell>
          <cell r="K25">
            <v>30715085409</v>
          </cell>
          <cell r="L25" t="str">
            <v>Lucila2022</v>
          </cell>
        </row>
        <row r="26">
          <cell r="J26">
            <v>27109797257</v>
          </cell>
          <cell r="K26">
            <v>30717059111</v>
          </cell>
          <cell r="L26" t="str">
            <v>Olgascotto279</v>
          </cell>
        </row>
        <row r="27">
          <cell r="J27">
            <v>27171709925</v>
          </cell>
          <cell r="K27">
            <v>27171709925</v>
          </cell>
          <cell r="L27" t="str">
            <v>Coronasm276</v>
          </cell>
        </row>
        <row r="28">
          <cell r="J28">
            <v>20208993462</v>
          </cell>
          <cell r="K28">
            <v>20208993462</v>
          </cell>
          <cell r="L28" t="str">
            <v>corrales46</v>
          </cell>
        </row>
        <row r="29">
          <cell r="J29">
            <v>20168291680</v>
          </cell>
          <cell r="K29">
            <v>20168291680</v>
          </cell>
          <cell r="L29" t="str">
            <v>Luisc30002</v>
          </cell>
        </row>
        <row r="30">
          <cell r="J30">
            <v>20114794083</v>
          </cell>
          <cell r="K30">
            <v>30672355393</v>
          </cell>
          <cell r="L30" t="str">
            <v>Victordf2022</v>
          </cell>
        </row>
        <row r="31">
          <cell r="J31">
            <v>27055761685</v>
          </cell>
          <cell r="K31">
            <v>27055761685</v>
          </cell>
          <cell r="L31" t="str">
            <v>AngelaC275</v>
          </cell>
        </row>
        <row r="32">
          <cell r="J32">
            <v>23267800499</v>
          </cell>
          <cell r="K32">
            <v>23267800499</v>
          </cell>
          <cell r="L32" t="str">
            <v>diego10</v>
          </cell>
        </row>
        <row r="33">
          <cell r="J33">
            <v>23051636864</v>
          </cell>
          <cell r="K33">
            <v>23051636864</v>
          </cell>
          <cell r="L33" t="str">
            <v>LUCILA10</v>
          </cell>
        </row>
        <row r="34">
          <cell r="J34">
            <v>27201178776</v>
          </cell>
          <cell r="K34">
            <v>30717537153</v>
          </cell>
          <cell r="L34" t="str">
            <v>Monicaszy11</v>
          </cell>
        </row>
        <row r="35">
          <cell r="J35">
            <v>20149462601</v>
          </cell>
          <cell r="K35">
            <v>30709431834</v>
          </cell>
          <cell r="L35" t="str">
            <v>Marcelo203</v>
          </cell>
        </row>
        <row r="36">
          <cell r="J36">
            <v>20175255819</v>
          </cell>
          <cell r="K36">
            <v>30568711420</v>
          </cell>
          <cell r="L36" t="str">
            <v>Crispin2023</v>
          </cell>
        </row>
        <row r="37">
          <cell r="J37">
            <v>20361947674</v>
          </cell>
          <cell r="K37">
            <v>20361947674</v>
          </cell>
          <cell r="L37" t="str">
            <v>Cesare2023</v>
          </cell>
        </row>
        <row r="38">
          <cell r="J38">
            <v>20149466356</v>
          </cell>
          <cell r="K38">
            <v>20149466356</v>
          </cell>
          <cell r="L38" t="str">
            <v>REEnriquez208</v>
          </cell>
        </row>
        <row r="39">
          <cell r="J39">
            <v>20169933031</v>
          </cell>
          <cell r="K39">
            <v>20169933031</v>
          </cell>
          <cell r="L39" t="str">
            <v>Estudio2022</v>
          </cell>
        </row>
        <row r="40">
          <cell r="J40">
            <v>20168296011</v>
          </cell>
          <cell r="K40">
            <v>33653520439</v>
          </cell>
          <cell r="L40" t="str">
            <v>Jcmayol2022</v>
          </cell>
        </row>
        <row r="41">
          <cell r="J41">
            <v>20170395167</v>
          </cell>
          <cell r="K41">
            <v>30672356381</v>
          </cell>
          <cell r="L41" t="str">
            <v>Hugohope210</v>
          </cell>
        </row>
        <row r="42">
          <cell r="J42">
            <v>27182653972</v>
          </cell>
          <cell r="K42">
            <v>27182653972</v>
          </cell>
          <cell r="L42" t="str">
            <v>Chabuca274</v>
          </cell>
        </row>
        <row r="43">
          <cell r="J43">
            <v>20168291834</v>
          </cell>
          <cell r="K43">
            <v>20168291834</v>
          </cell>
          <cell r="L43" t="str">
            <v>TOfi04041966</v>
          </cell>
        </row>
        <row r="44">
          <cell r="J44">
            <v>20133762761</v>
          </cell>
          <cell r="K44">
            <v>20133762761</v>
          </cell>
          <cell r="L44" t="str">
            <v>Cferreyra60</v>
          </cell>
        </row>
        <row r="45">
          <cell r="J45">
            <v>20327623967</v>
          </cell>
          <cell r="K45">
            <v>20327623967</v>
          </cell>
          <cell r="L45" t="str">
            <v>Candresferreyra86</v>
          </cell>
        </row>
        <row r="46">
          <cell r="J46">
            <v>23342751644</v>
          </cell>
          <cell r="K46">
            <v>23342751644</v>
          </cell>
          <cell r="L46" t="str">
            <v>CVFerreyra89</v>
          </cell>
        </row>
        <row r="47">
          <cell r="J47">
            <v>20170394845</v>
          </cell>
          <cell r="K47">
            <v>20170394845</v>
          </cell>
          <cell r="L47" t="str">
            <v>MJferreyra64</v>
          </cell>
        </row>
        <row r="48">
          <cell r="J48">
            <v>23173121539</v>
          </cell>
          <cell r="K48">
            <v>30715347926</v>
          </cell>
          <cell r="L48" t="str">
            <v>Posadas4601</v>
          </cell>
        </row>
        <row r="49">
          <cell r="J49">
            <v>20100325048</v>
          </cell>
          <cell r="K49">
            <v>30708878762</v>
          </cell>
          <cell r="L49" t="str">
            <v>Jouliae1357</v>
          </cell>
        </row>
        <row r="50">
          <cell r="J50">
            <v>20100325048</v>
          </cell>
          <cell r="K50">
            <v>30708626348</v>
          </cell>
          <cell r="L50" t="str">
            <v>Jouliae1357</v>
          </cell>
        </row>
        <row r="51">
          <cell r="J51">
            <v>20175255819</v>
          </cell>
          <cell r="K51">
            <v>30701299538</v>
          </cell>
          <cell r="L51" t="str">
            <v>Crispin2023</v>
          </cell>
        </row>
        <row r="52">
          <cell r="J52">
            <v>20203387882</v>
          </cell>
          <cell r="K52">
            <v>20203387882</v>
          </cell>
          <cell r="L52" t="str">
            <v>FREAZA01</v>
          </cell>
        </row>
        <row r="53">
          <cell r="J53">
            <v>20149466356</v>
          </cell>
          <cell r="K53">
            <v>30710404131</v>
          </cell>
          <cell r="L53" t="str">
            <v>REEnriquez208</v>
          </cell>
        </row>
        <row r="54">
          <cell r="J54">
            <v>27111482476</v>
          </cell>
          <cell r="K54">
            <v>27111482476</v>
          </cell>
          <cell r="L54" t="str">
            <v>DORA2716</v>
          </cell>
        </row>
        <row r="55">
          <cell r="J55">
            <v>20170395167</v>
          </cell>
          <cell r="K55">
            <v>20170395167</v>
          </cell>
          <cell r="L55" t="str">
            <v>Hugohope210</v>
          </cell>
        </row>
        <row r="56">
          <cell r="J56">
            <v>27343669262</v>
          </cell>
          <cell r="K56">
            <v>27343669262</v>
          </cell>
          <cell r="L56" t="str">
            <v>Jessica2022</v>
          </cell>
        </row>
        <row r="57">
          <cell r="J57">
            <v>24056449082</v>
          </cell>
          <cell r="K57">
            <v>24056449082</v>
          </cell>
          <cell r="L57" t="str">
            <v>Johnny2023</v>
          </cell>
        </row>
        <row r="58">
          <cell r="J58">
            <v>27364071359</v>
          </cell>
          <cell r="K58">
            <v>27364071359</v>
          </cell>
          <cell r="L58" t="str">
            <v>MelissaH1104</v>
          </cell>
        </row>
        <row r="59">
          <cell r="J59">
            <v>20149466739</v>
          </cell>
          <cell r="K59">
            <v>20149466739</v>
          </cell>
          <cell r="L59" t="str">
            <v>Ricardo212</v>
          </cell>
        </row>
        <row r="60">
          <cell r="J60">
            <v>20175255819</v>
          </cell>
          <cell r="K60">
            <v>33712529909</v>
          </cell>
          <cell r="L60" t="str">
            <v>Crispin2023</v>
          </cell>
        </row>
        <row r="61">
          <cell r="J61">
            <v>20174123072</v>
          </cell>
          <cell r="K61">
            <v>20174123072</v>
          </cell>
          <cell r="L61" t="str">
            <v>Carlos1510</v>
          </cell>
        </row>
        <row r="62">
          <cell r="J62">
            <v>20408973598</v>
          </cell>
          <cell r="K62">
            <v>20408973598</v>
          </cell>
          <cell r="L62" t="str">
            <v>Matiasinsa2023</v>
          </cell>
        </row>
        <row r="63">
          <cell r="J63">
            <v>23377046129</v>
          </cell>
          <cell r="K63">
            <v>23377046129</v>
          </cell>
          <cell r="L63" t="str">
            <v>Nicolas1492</v>
          </cell>
        </row>
        <row r="64">
          <cell r="J64">
            <v>20100325048</v>
          </cell>
          <cell r="K64">
            <v>20100325048</v>
          </cell>
          <cell r="L64" t="str">
            <v>Jouliae1357</v>
          </cell>
        </row>
        <row r="65">
          <cell r="J65">
            <v>20175255819</v>
          </cell>
          <cell r="K65">
            <v>33712370829</v>
          </cell>
          <cell r="L65" t="str">
            <v>Crispin2023</v>
          </cell>
        </row>
        <row r="66">
          <cell r="J66">
            <v>27045207388</v>
          </cell>
          <cell r="K66">
            <v>27045207388</v>
          </cell>
          <cell r="L66" t="str">
            <v>Anamaria2022</v>
          </cell>
        </row>
        <row r="67">
          <cell r="J67">
            <v>27222731416</v>
          </cell>
          <cell r="K67">
            <v>27222731416</v>
          </cell>
          <cell r="L67" t="str">
            <v>Nonona2022</v>
          </cell>
        </row>
        <row r="68">
          <cell r="J68">
            <v>27058846916</v>
          </cell>
          <cell r="K68">
            <v>27058846916</v>
          </cell>
          <cell r="L68" t="str">
            <v>Lazcozh277</v>
          </cell>
        </row>
        <row r="69">
          <cell r="J69">
            <v>23385665709</v>
          </cell>
          <cell r="K69">
            <v>23385665709</v>
          </cell>
          <cell r="L69" t="str">
            <v>Dallas5058</v>
          </cell>
        </row>
        <row r="70">
          <cell r="J70">
            <v>23120538209</v>
          </cell>
          <cell r="K70">
            <v>23120538209</v>
          </cell>
          <cell r="L70" t="str">
            <v>Pliniolin240</v>
          </cell>
        </row>
        <row r="71">
          <cell r="J71">
            <v>27173878309</v>
          </cell>
          <cell r="K71">
            <v>27173878309</v>
          </cell>
          <cell r="L71" t="str">
            <v>Lionettoc280</v>
          </cell>
        </row>
        <row r="72">
          <cell r="J72">
            <v>20203385049</v>
          </cell>
          <cell r="K72">
            <v>20203385049</v>
          </cell>
          <cell r="L72" t="str">
            <v>Posadas4601</v>
          </cell>
        </row>
        <row r="73">
          <cell r="J73">
            <v>23173121539</v>
          </cell>
          <cell r="K73">
            <v>23173121539</v>
          </cell>
          <cell r="L73" t="str">
            <v>Posadas4602</v>
          </cell>
        </row>
        <row r="74">
          <cell r="J74">
            <v>23173121539</v>
          </cell>
          <cell r="K74">
            <v>23173121539</v>
          </cell>
          <cell r="L74" t="str">
            <v>Posadas4602</v>
          </cell>
        </row>
        <row r="75">
          <cell r="J75">
            <v>23246015139</v>
          </cell>
          <cell r="K75">
            <v>23246015139</v>
          </cell>
          <cell r="L75" t="str">
            <v>Posadas4919</v>
          </cell>
        </row>
        <row r="76">
          <cell r="J76">
            <v>27163651918</v>
          </cell>
          <cell r="K76">
            <v>27163651918</v>
          </cell>
          <cell r="L76" t="str">
            <v>Martina2783</v>
          </cell>
        </row>
        <row r="77">
          <cell r="J77">
            <v>20168296011</v>
          </cell>
          <cell r="K77">
            <v>20168296011</v>
          </cell>
          <cell r="L77" t="str">
            <v>Jcmayol2022</v>
          </cell>
        </row>
        <row r="78">
          <cell r="J78">
            <v>20203383666</v>
          </cell>
          <cell r="K78">
            <v>20203383666</v>
          </cell>
          <cell r="L78" t="str">
            <v>Rmayol2022</v>
          </cell>
        </row>
        <row r="79">
          <cell r="J79">
            <v>20133762761</v>
          </cell>
          <cell r="K79">
            <v>30657146850</v>
          </cell>
          <cell r="L79" t="str">
            <v>Cferreyra60</v>
          </cell>
        </row>
        <row r="80">
          <cell r="J80">
            <v>27128520851</v>
          </cell>
          <cell r="K80">
            <v>27128520851</v>
          </cell>
          <cell r="L80" t="str">
            <v>Molaspatricia273</v>
          </cell>
        </row>
        <row r="81">
          <cell r="J81">
            <v>20077065637</v>
          </cell>
          <cell r="K81">
            <v>20077065637</v>
          </cell>
          <cell r="L81" t="str">
            <v>PEnsaanibal208</v>
          </cell>
        </row>
        <row r="82">
          <cell r="J82">
            <v>20343667966</v>
          </cell>
          <cell r="K82">
            <v>20343667966</v>
          </cell>
          <cell r="L82" t="str">
            <v>bruno206</v>
          </cell>
        </row>
        <row r="83">
          <cell r="J83">
            <v>20075878495</v>
          </cell>
          <cell r="K83">
            <v>20075878495</v>
          </cell>
          <cell r="L83" t="str">
            <v>Roberto205</v>
          </cell>
        </row>
        <row r="84">
          <cell r="J84">
            <v>20334250327</v>
          </cell>
          <cell r="K84">
            <v>20334250327</v>
          </cell>
          <cell r="L84" t="str">
            <v>Pensalu208</v>
          </cell>
        </row>
        <row r="85">
          <cell r="J85">
            <v>27354872183</v>
          </cell>
          <cell r="K85">
            <v>27354872183</v>
          </cell>
          <cell r="L85" t="str">
            <v>Peugenia275</v>
          </cell>
        </row>
        <row r="86">
          <cell r="J86">
            <v>20085452291</v>
          </cell>
          <cell r="K86">
            <v>20085452291</v>
          </cell>
          <cell r="L86" t="str">
            <v>Oscarp2023</v>
          </cell>
        </row>
        <row r="87">
          <cell r="J87">
            <v>20334250327</v>
          </cell>
          <cell r="K87">
            <v>30716503816</v>
          </cell>
          <cell r="L87" t="str">
            <v>Pensalu208</v>
          </cell>
        </row>
        <row r="88">
          <cell r="J88">
            <v>27176756751</v>
          </cell>
          <cell r="K88" t="e">
            <v>#VALUE!</v>
          </cell>
          <cell r="L88" t="str">
            <v>aTHENUCHI06</v>
          </cell>
        </row>
        <row r="89">
          <cell r="J89">
            <v>20172521771</v>
          </cell>
          <cell r="K89">
            <v>20172521771</v>
          </cell>
          <cell r="L89" t="str">
            <v>Pereyra2022</v>
          </cell>
        </row>
        <row r="90">
          <cell r="J90">
            <v>20115533003</v>
          </cell>
          <cell r="K90">
            <v>20115533003</v>
          </cell>
          <cell r="L90" t="str">
            <v>Jorgefer2021</v>
          </cell>
        </row>
        <row r="91">
          <cell r="J91">
            <v>27169311027</v>
          </cell>
          <cell r="K91">
            <v>27169311027</v>
          </cell>
          <cell r="L91" t="str">
            <v>Piasentinia277</v>
          </cell>
        </row>
        <row r="92">
          <cell r="J92">
            <v>27176756751</v>
          </cell>
          <cell r="K92">
            <v>27176756751</v>
          </cell>
          <cell r="L92" t="str">
            <v>aTHENUCHI06</v>
          </cell>
        </row>
        <row r="93">
          <cell r="J93">
            <v>20100325048</v>
          </cell>
          <cell r="K93">
            <v>30708370122</v>
          </cell>
          <cell r="L93" t="str">
            <v>Jouliae1357</v>
          </cell>
        </row>
        <row r="94">
          <cell r="J94">
            <v>20109908852</v>
          </cell>
          <cell r="K94">
            <v>30687910636</v>
          </cell>
          <cell r="L94" t="str">
            <v>RobertoB2330</v>
          </cell>
        </row>
        <row r="95">
          <cell r="J95">
            <v>20168291931</v>
          </cell>
          <cell r="K95">
            <v>30709206695</v>
          </cell>
          <cell r="L95" t="str">
            <v>apipeAPIPE789</v>
          </cell>
        </row>
        <row r="96">
          <cell r="J96">
            <v>20309592159</v>
          </cell>
          <cell r="K96">
            <v>20309592159</v>
          </cell>
          <cell r="L96" t="str">
            <v>Rieraariel209</v>
          </cell>
        </row>
        <row r="97">
          <cell r="J97">
            <v>20121182832</v>
          </cell>
          <cell r="K97">
            <v>20121182832</v>
          </cell>
          <cell r="L97" t="str">
            <v>RieraManuel2023</v>
          </cell>
        </row>
        <row r="98">
          <cell r="J98">
            <v>20173120282</v>
          </cell>
          <cell r="K98">
            <v>20173120282</v>
          </cell>
          <cell r="L98" t="str">
            <v>Marcelo2021</v>
          </cell>
        </row>
        <row r="99">
          <cell r="J99">
            <v>27217236547</v>
          </cell>
          <cell r="K99">
            <v>27217236547</v>
          </cell>
          <cell r="L99" t="str">
            <v>Florencia2000</v>
          </cell>
        </row>
        <row r="100">
          <cell r="J100">
            <v>20116452023</v>
          </cell>
          <cell r="K100">
            <v>30510926583</v>
          </cell>
          <cell r="L100" t="str">
            <v>Ljrc421992</v>
          </cell>
        </row>
        <row r="101">
          <cell r="J101">
            <v>23351897074</v>
          </cell>
          <cell r="K101">
            <v>23351897074</v>
          </cell>
          <cell r="L101" t="str">
            <v>Lucila2022</v>
          </cell>
        </row>
        <row r="102">
          <cell r="J102">
            <v>27109797257</v>
          </cell>
          <cell r="K102">
            <v>27109797257</v>
          </cell>
          <cell r="L102" t="str">
            <v>Olgascotto279</v>
          </cell>
        </row>
        <row r="103">
          <cell r="J103">
            <v>27068286323</v>
          </cell>
          <cell r="K103">
            <v>27068286323</v>
          </cell>
          <cell r="L103" t="str">
            <v>Sesmero2023</v>
          </cell>
        </row>
        <row r="104">
          <cell r="J104">
            <v>27067089680</v>
          </cell>
          <cell r="K104">
            <v>27067089680</v>
          </cell>
          <cell r="L104" t="str">
            <v>Tsesmero272</v>
          </cell>
        </row>
        <row r="105">
          <cell r="J105">
            <v>23149462074</v>
          </cell>
          <cell r="K105">
            <v>23149462074</v>
          </cell>
          <cell r="L105" t="str">
            <v>Gabriela2023</v>
          </cell>
        </row>
        <row r="106">
          <cell r="J106">
            <v>23248265159</v>
          </cell>
          <cell r="K106">
            <v>23248265159</v>
          </cell>
          <cell r="L106" t="str">
            <v>Sebastian10</v>
          </cell>
        </row>
        <row r="107">
          <cell r="J107">
            <v>23242946669</v>
          </cell>
          <cell r="K107">
            <v>23242946669</v>
          </cell>
          <cell r="L107" t="str">
            <v>Miguelsoto667</v>
          </cell>
        </row>
        <row r="108">
          <cell r="J108">
            <v>27201932268</v>
          </cell>
          <cell r="K108">
            <v>27201932268</v>
          </cell>
          <cell r="L108" t="str">
            <v>Susana2789</v>
          </cell>
        </row>
        <row r="109">
          <cell r="J109">
            <v>27201178776</v>
          </cell>
          <cell r="K109">
            <v>27201178776</v>
          </cell>
          <cell r="L109" t="str">
            <v>Monicaszy11</v>
          </cell>
        </row>
        <row r="110">
          <cell r="J110">
            <v>27348916942</v>
          </cell>
          <cell r="K110">
            <v>27348916942</v>
          </cell>
          <cell r="L110" t="str">
            <v>karen580</v>
          </cell>
        </row>
        <row r="111">
          <cell r="J111">
            <v>20149462601</v>
          </cell>
          <cell r="K111">
            <v>20149462601</v>
          </cell>
          <cell r="L111" t="str">
            <v>Marcelo203</v>
          </cell>
        </row>
        <row r="112">
          <cell r="J112">
            <v>20074827455</v>
          </cell>
          <cell r="K112">
            <v>20074827455</v>
          </cell>
          <cell r="L112" t="str">
            <v>Ricardo103</v>
          </cell>
        </row>
        <row r="113">
          <cell r="J113">
            <v>20130056637</v>
          </cell>
          <cell r="K113">
            <v>20130056637</v>
          </cell>
          <cell r="L113" t="str">
            <v>Tabbiae208</v>
          </cell>
        </row>
        <row r="114">
          <cell r="J114">
            <v>20133762761</v>
          </cell>
          <cell r="K114">
            <v>30715577743</v>
          </cell>
          <cell r="L114" t="str">
            <v>Cferreyra60</v>
          </cell>
        </row>
        <row r="115">
          <cell r="J115">
            <v>27236873744</v>
          </cell>
          <cell r="K115">
            <v>27236873744</v>
          </cell>
          <cell r="L115" t="str">
            <v>SOTOmalena2023</v>
          </cell>
        </row>
        <row r="116">
          <cell r="J116">
            <v>20051985967</v>
          </cell>
          <cell r="K116">
            <v>20051985967</v>
          </cell>
          <cell r="L116" t="str">
            <v>Andres5967</v>
          </cell>
        </row>
        <row r="117">
          <cell r="J117">
            <v>20230966738</v>
          </cell>
          <cell r="K117">
            <v>20230966738</v>
          </cell>
          <cell r="L117" t="str">
            <v>Durrutia4441</v>
          </cell>
        </row>
        <row r="118">
          <cell r="J118">
            <v>27116976620</v>
          </cell>
          <cell r="K118">
            <v>27116976620</v>
          </cell>
          <cell r="L118" t="str">
            <v>Miriamu272</v>
          </cell>
        </row>
        <row r="119">
          <cell r="J119">
            <v>20044483441</v>
          </cell>
          <cell r="K119" t="e">
            <v>#VALUE!</v>
          </cell>
          <cell r="L119" t="str">
            <v>Calafate2022</v>
          </cell>
        </row>
        <row r="120">
          <cell r="J120">
            <v>20315731330</v>
          </cell>
          <cell r="K120">
            <v>20315731330</v>
          </cell>
          <cell r="L120" t="str">
            <v>AngelGV201</v>
          </cell>
        </row>
        <row r="121">
          <cell r="J121">
            <v>20110780525</v>
          </cell>
          <cell r="K121">
            <v>20110780525</v>
          </cell>
          <cell r="L121" t="str">
            <v>vare205</v>
          </cell>
        </row>
        <row r="122">
          <cell r="J122">
            <v>20301650087</v>
          </cell>
          <cell r="K122">
            <v>20301650087</v>
          </cell>
          <cell r="L122" t="str">
            <v>VarenizaLeo208</v>
          </cell>
        </row>
        <row r="123">
          <cell r="J123">
            <v>20334250327</v>
          </cell>
          <cell r="K123">
            <v>30715795864</v>
          </cell>
          <cell r="L123" t="str">
            <v>Pensalu208</v>
          </cell>
        </row>
        <row r="124">
          <cell r="J124">
            <v>27142090959</v>
          </cell>
          <cell r="K124">
            <v>27142090959</v>
          </cell>
          <cell r="L124" t="str">
            <v>Trapito5058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1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6.5703125" bestFit="1" customWidth="1"/>
    <col min="2" max="2" width="27.140625" bestFit="1" customWidth="1"/>
    <col min="3" max="3" width="27.140625" customWidth="1"/>
    <col min="4" max="4" width="12" bestFit="1" customWidth="1"/>
    <col min="5" max="5" width="14.140625" bestFit="1" customWidth="1"/>
    <col min="6" max="6" width="14.5703125" bestFit="1" customWidth="1"/>
    <col min="7" max="9" width="14.5703125" customWidth="1"/>
    <col min="10" max="10" width="14.42578125" customWidth="1"/>
    <col min="11" max="12" width="10.7109375" bestFit="1" customWidth="1"/>
    <col min="13" max="14" width="16.5703125" customWidth="1"/>
    <col min="16" max="16" width="15" customWidth="1"/>
    <col min="17" max="17" width="16" bestFit="1" customWidth="1"/>
    <col min="18" max="19" width="11.85546875" bestFit="1" customWidth="1"/>
  </cols>
  <sheetData>
    <row r="1" spans="1:22" x14ac:dyDescent="0.25">
      <c r="A1" s="1" t="s">
        <v>0</v>
      </c>
      <c r="B1" s="1" t="s">
        <v>1</v>
      </c>
      <c r="C1" s="1" t="s">
        <v>31</v>
      </c>
      <c r="D1" s="1" t="s">
        <v>11</v>
      </c>
      <c r="E1" s="1" t="s">
        <v>12</v>
      </c>
      <c r="F1" s="1" t="s">
        <v>2</v>
      </c>
      <c r="G1" s="1" t="s">
        <v>7</v>
      </c>
      <c r="H1" s="1" t="s">
        <v>8</v>
      </c>
      <c r="I1" s="1" t="s">
        <v>20</v>
      </c>
      <c r="J1" s="1" t="s">
        <v>21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5">
      <c r="A2" s="4" t="str">
        <f t="shared" ref="A2:A37" si="0">RIGHT(E2,1)</f>
        <v>0</v>
      </c>
      <c r="B2" t="s">
        <v>32</v>
      </c>
      <c r="C2" t="str">
        <f>B2</f>
        <v>Cliente 1</v>
      </c>
      <c r="D2">
        <v>20000000000</v>
      </c>
      <c r="E2" t="str">
        <f>TEXT(D2,"00-00000000-0")</f>
        <v>20-00000000-0</v>
      </c>
      <c r="F2" t="s">
        <v>19</v>
      </c>
      <c r="G2" s="3">
        <v>45078</v>
      </c>
      <c r="H2" s="3"/>
      <c r="I2" s="2" t="str" cm="1">
        <f t="array" aca="1" ref="I2" ca="1">LEFT(CELL("filename"),FIND("[",CELL("filename"))-1)</f>
        <v>F:\Proyectos Python\Utilidades\auto-py-to-exe\Scripts\output\Control-Monotributistas-2.0\BOTS\</v>
      </c>
      <c r="J2" s="2" t="str">
        <f ca="1">I2&amp;"MC Descargados\"</f>
        <v>F:\Proyectos Python\Utilidades\auto-py-to-exe\Scripts\output\Control-Monotributistas-2.0\BOTS\MC Descargados\</v>
      </c>
      <c r="K2" s="2">
        <f>G2</f>
        <v>45078</v>
      </c>
      <c r="L2" s="2">
        <f>EOMONTH(G2,0)</f>
        <v>45107</v>
      </c>
      <c r="M2" s="2" t="str">
        <f>CONCATENATE(TEXT(A2,"0")," - ","MCE - ",YEAR(K2),TEXT(MONTH(K2),"00")," - ",SUBSTITUTE(E2,"-","")," - ",B2)</f>
        <v>0 - MCE - 202306 - 20000000000 - Cliente 1</v>
      </c>
      <c r="N2" s="2" t="str">
        <f>CONCATENATE(TEXT(A2,"0")," - ","MCR - ",YEAR(K2),TEXT(MONTH(K2),"00")," - ",SUBSTITUTE(E2,"-","")," - ",B2)</f>
        <v>0 - MCR - 202306 - 20000000000 - Cliente 1</v>
      </c>
      <c r="O2" s="5" t="str">
        <f>IFERROR(VLOOKUP(E2&amp;" - "&amp;S2,[1]Control!$D:$E,2,0),"")</f>
        <v/>
      </c>
      <c r="P2" s="4" t="str">
        <f>_xlfn.IFNA(VLOOKUP(D2,[2]Hoja1!$J:$L,3,0),"")</f>
        <v/>
      </c>
      <c r="Q2" s="5" t="str">
        <f>IF(EXACT(P2,F2),"ü","x")</f>
        <v>x</v>
      </c>
      <c r="R2" s="4">
        <f t="shared" ref="R2:R37" si="1">ROW(A2)</f>
        <v>2</v>
      </c>
      <c r="S2" s="2" t="str">
        <f>YEAR(K2)&amp;TEXT(MONTH(K2),"00")</f>
        <v>202306</v>
      </c>
      <c r="T2" s="4">
        <f>IF(E2=E1,1,0)</f>
        <v>0</v>
      </c>
      <c r="U2" s="4">
        <f>IF(E2=E3,1,0)</f>
        <v>1</v>
      </c>
      <c r="V2" s="4">
        <f t="shared" ref="V2:V37" si="2">SUM(T2:U2)</f>
        <v>1</v>
      </c>
    </row>
    <row r="3" spans="1:22" x14ac:dyDescent="0.25">
      <c r="A3" s="4" t="str">
        <f t="shared" si="0"/>
        <v>0</v>
      </c>
      <c r="B3" s="4" t="str">
        <f t="shared" ref="B3:C19" si="3">B2</f>
        <v>Cliente 1</v>
      </c>
      <c r="C3" s="4" t="str">
        <f t="shared" si="3"/>
        <v>Cliente 1</v>
      </c>
      <c r="D3" s="4">
        <f>D2</f>
        <v>20000000000</v>
      </c>
      <c r="E3" s="4" t="str">
        <f>E2</f>
        <v>20-00000000-0</v>
      </c>
      <c r="F3" s="4" t="str">
        <f>F2</f>
        <v>Clave</v>
      </c>
      <c r="G3" s="2">
        <f t="shared" ref="G3:G15" si="4">EDATE(G2,1)</f>
        <v>45108</v>
      </c>
      <c r="H3" s="3"/>
      <c r="I3" s="2" t="str" cm="1">
        <f t="array" aca="1" ref="I3" ca="1">LEFT(CELL("filename"),FIND("[",CELL("filename"))-1)</f>
        <v>F:\Proyectos Python\Utilidades\auto-py-to-exe\Scripts\output\Control-Monotributistas-2.0\BOTS\</v>
      </c>
      <c r="J3" s="2" t="str">
        <f t="shared" ref="J3:J76" ca="1" si="5">I3&amp;"MC Descargados\"</f>
        <v>F:\Proyectos Python\Utilidades\auto-py-to-exe\Scripts\output\Control-Monotributistas-2.0\BOTS\MC Descargados\</v>
      </c>
      <c r="K3" s="2">
        <f t="shared" ref="K3:K76" si="6">G3</f>
        <v>45108</v>
      </c>
      <c r="L3" s="2">
        <f t="shared" ref="L3:L76" si="7">EOMONTH(G3,0)</f>
        <v>45138</v>
      </c>
      <c r="M3" s="2" t="str">
        <f t="shared" ref="M3:M76" si="8">CONCATENATE(TEXT(A3,"0")," - ","MCE - ",YEAR(K3),TEXT(MONTH(K3),"00")," - ",SUBSTITUTE(E3,"-","")," - ",B3)</f>
        <v>0 - MCE - 202307 - 20000000000 - Cliente 1</v>
      </c>
      <c r="N3" s="2" t="str">
        <f t="shared" ref="N3:N76" si="9">CONCATENATE(TEXT(A3,"0")," - ","MCR - ",YEAR(K3),TEXT(MONTH(K3),"00")," - ",SUBSTITUTE(E3,"-","")," - ",B3)</f>
        <v>0 - MCR - 202307 - 20000000000 - Cliente 1</v>
      </c>
      <c r="O3" s="5" t="str">
        <f>IFERROR(VLOOKUP(E3&amp;" - "&amp;S3,[1]Control!$D:$E,2,0),"")</f>
        <v/>
      </c>
      <c r="P3" s="4" t="str">
        <f>_xlfn.IFNA(VLOOKUP(D3,[2]Hoja1!$J:$L,3,0),"")</f>
        <v/>
      </c>
      <c r="Q3" s="5" t="str">
        <f t="shared" ref="Q3:Q76" si="10">IF(EXACT(P3,F3),"ü","x")</f>
        <v>x</v>
      </c>
      <c r="R3" s="4">
        <f t="shared" si="1"/>
        <v>3</v>
      </c>
      <c r="S3" s="2" t="str">
        <f t="shared" ref="S3:S76" si="11">YEAR(K3)&amp;TEXT(MONTH(K3),"00")</f>
        <v>202307</v>
      </c>
      <c r="T3" s="4">
        <f t="shared" ref="T3:T76" si="12">IF(E3=E2,1,0)</f>
        <v>1</v>
      </c>
      <c r="U3" s="4">
        <f t="shared" ref="U3:U76" si="13">IF(E3=E4,1,0)</f>
        <v>1</v>
      </c>
      <c r="V3" s="4">
        <f t="shared" si="2"/>
        <v>2</v>
      </c>
    </row>
    <row r="4" spans="1:22" x14ac:dyDescent="0.25">
      <c r="A4" s="4" t="str">
        <f t="shared" si="0"/>
        <v>0</v>
      </c>
      <c r="B4" s="4" t="str">
        <f t="shared" si="3"/>
        <v>Cliente 1</v>
      </c>
      <c r="C4" s="4" t="str">
        <f t="shared" si="3"/>
        <v>Cliente 1</v>
      </c>
      <c r="D4" s="4">
        <f t="shared" ref="D4:D15" si="14">D3</f>
        <v>20000000000</v>
      </c>
      <c r="E4" s="4" t="str">
        <f t="shared" ref="E4:E15" si="15">E3</f>
        <v>20-00000000-0</v>
      </c>
      <c r="F4" s="4" t="str">
        <f t="shared" ref="F4:F15" si="16">F3</f>
        <v>Clave</v>
      </c>
      <c r="G4" s="2">
        <f t="shared" si="4"/>
        <v>45139</v>
      </c>
      <c r="H4" s="3"/>
      <c r="I4" s="2" t="str" cm="1">
        <f t="array" aca="1" ref="I4" ca="1">LEFT(CELL("filename"),FIND("[",CELL("filename"))-1)</f>
        <v>F:\Proyectos Python\Utilidades\auto-py-to-exe\Scripts\output\Control-Monotributistas-2.0\BOTS\</v>
      </c>
      <c r="J4" s="2" t="str">
        <f t="shared" ca="1" si="5"/>
        <v>F:\Proyectos Python\Utilidades\auto-py-to-exe\Scripts\output\Control-Monotributistas-2.0\BOTS\MC Descargados\</v>
      </c>
      <c r="K4" s="2">
        <f t="shared" si="6"/>
        <v>45139</v>
      </c>
      <c r="L4" s="2">
        <f t="shared" si="7"/>
        <v>45169</v>
      </c>
      <c r="M4" s="2" t="str">
        <f t="shared" si="8"/>
        <v>0 - MCE - 202308 - 20000000000 - Cliente 1</v>
      </c>
      <c r="N4" s="2" t="str">
        <f t="shared" si="9"/>
        <v>0 - MCR - 202308 - 20000000000 - Cliente 1</v>
      </c>
      <c r="O4" s="5" t="str">
        <f>IFERROR(VLOOKUP(E4&amp;" - "&amp;S4,[1]Control!$D:$E,2,0),"")</f>
        <v/>
      </c>
      <c r="P4" s="4" t="str">
        <f>_xlfn.IFNA(VLOOKUP(D4,[2]Hoja1!$J:$L,3,0),"")</f>
        <v/>
      </c>
      <c r="Q4" s="5" t="str">
        <f t="shared" si="10"/>
        <v>x</v>
      </c>
      <c r="R4" s="4">
        <f t="shared" si="1"/>
        <v>4</v>
      </c>
      <c r="S4" s="2" t="str">
        <f t="shared" si="11"/>
        <v>202308</v>
      </c>
      <c r="T4" s="4">
        <f t="shared" ref="T4:T67" si="17">IF(E4=E3,1,0)</f>
        <v>1</v>
      </c>
      <c r="U4" s="4">
        <f t="shared" ref="U4:U67" si="18">IF(E4=E5,1,0)</f>
        <v>1</v>
      </c>
      <c r="V4" s="4">
        <f t="shared" si="2"/>
        <v>2</v>
      </c>
    </row>
    <row r="5" spans="1:22" x14ac:dyDescent="0.25">
      <c r="A5" s="4" t="str">
        <f t="shared" si="0"/>
        <v>0</v>
      </c>
      <c r="B5" s="4" t="str">
        <f t="shared" si="3"/>
        <v>Cliente 1</v>
      </c>
      <c r="C5" s="4" t="str">
        <f t="shared" si="3"/>
        <v>Cliente 1</v>
      </c>
      <c r="D5" s="4">
        <f t="shared" si="14"/>
        <v>20000000000</v>
      </c>
      <c r="E5" s="4" t="str">
        <f t="shared" si="15"/>
        <v>20-00000000-0</v>
      </c>
      <c r="F5" s="4" t="str">
        <f t="shared" si="16"/>
        <v>Clave</v>
      </c>
      <c r="G5" s="2">
        <f t="shared" si="4"/>
        <v>45170</v>
      </c>
      <c r="H5" s="3"/>
      <c r="I5" s="2" t="str" cm="1">
        <f t="array" aca="1" ref="I5" ca="1">LEFT(CELL("filename"),FIND("[",CELL("filename"))-1)</f>
        <v>F:\Proyectos Python\Utilidades\auto-py-to-exe\Scripts\output\Control-Monotributistas-2.0\BOTS\</v>
      </c>
      <c r="J5" s="2" t="str">
        <f t="shared" ca="1" si="5"/>
        <v>F:\Proyectos Python\Utilidades\auto-py-to-exe\Scripts\output\Control-Monotributistas-2.0\BOTS\MC Descargados\</v>
      </c>
      <c r="K5" s="2">
        <f t="shared" si="6"/>
        <v>45170</v>
      </c>
      <c r="L5" s="2">
        <f t="shared" si="7"/>
        <v>45199</v>
      </c>
      <c r="M5" s="2" t="str">
        <f t="shared" si="8"/>
        <v>0 - MCE - 202309 - 20000000000 - Cliente 1</v>
      </c>
      <c r="N5" s="2" t="str">
        <f t="shared" si="9"/>
        <v>0 - MCR - 202309 - 20000000000 - Cliente 1</v>
      </c>
      <c r="O5" s="5" t="str">
        <f>IFERROR(VLOOKUP(E5&amp;" - "&amp;S5,[1]Control!$D:$E,2,0),"")</f>
        <v/>
      </c>
      <c r="P5" s="4" t="str">
        <f>_xlfn.IFNA(VLOOKUP(D5,[2]Hoja1!$J:$L,3,0),"")</f>
        <v/>
      </c>
      <c r="Q5" s="5" t="str">
        <f t="shared" si="10"/>
        <v>x</v>
      </c>
      <c r="R5" s="4">
        <f t="shared" si="1"/>
        <v>5</v>
      </c>
      <c r="S5" s="2" t="str">
        <f t="shared" si="11"/>
        <v>202309</v>
      </c>
      <c r="T5" s="4">
        <f t="shared" si="17"/>
        <v>1</v>
      </c>
      <c r="U5" s="4">
        <f t="shared" si="18"/>
        <v>1</v>
      </c>
      <c r="V5" s="4">
        <f t="shared" si="2"/>
        <v>2</v>
      </c>
    </row>
    <row r="6" spans="1:22" x14ac:dyDescent="0.25">
      <c r="A6" s="4" t="str">
        <f t="shared" si="0"/>
        <v>0</v>
      </c>
      <c r="B6" s="4" t="str">
        <f t="shared" si="3"/>
        <v>Cliente 1</v>
      </c>
      <c r="C6" s="4" t="str">
        <f t="shared" si="3"/>
        <v>Cliente 1</v>
      </c>
      <c r="D6" s="4">
        <f t="shared" si="14"/>
        <v>20000000000</v>
      </c>
      <c r="E6" s="4" t="str">
        <f t="shared" si="15"/>
        <v>20-00000000-0</v>
      </c>
      <c r="F6" s="4" t="str">
        <f t="shared" si="16"/>
        <v>Clave</v>
      </c>
      <c r="G6" s="2">
        <f t="shared" si="4"/>
        <v>45200</v>
      </c>
      <c r="H6" s="3"/>
      <c r="I6" s="2" t="str" cm="1">
        <f t="array" aca="1" ref="I6" ca="1">LEFT(CELL("filename"),FIND("[",CELL("filename"))-1)</f>
        <v>F:\Proyectos Python\Utilidades\auto-py-to-exe\Scripts\output\Control-Monotributistas-2.0\BOTS\</v>
      </c>
      <c r="J6" s="2" t="str">
        <f t="shared" ca="1" si="5"/>
        <v>F:\Proyectos Python\Utilidades\auto-py-to-exe\Scripts\output\Control-Monotributistas-2.0\BOTS\MC Descargados\</v>
      </c>
      <c r="K6" s="2">
        <f t="shared" si="6"/>
        <v>45200</v>
      </c>
      <c r="L6" s="2">
        <f t="shared" si="7"/>
        <v>45230</v>
      </c>
      <c r="M6" s="2" t="str">
        <f t="shared" si="8"/>
        <v>0 - MCE - 202310 - 20000000000 - Cliente 1</v>
      </c>
      <c r="N6" s="2" t="str">
        <f t="shared" si="9"/>
        <v>0 - MCR - 202310 - 20000000000 - Cliente 1</v>
      </c>
      <c r="O6" s="5" t="str">
        <f>IFERROR(VLOOKUP(E6&amp;" - "&amp;S6,[1]Control!$D:$E,2,0),"")</f>
        <v/>
      </c>
      <c r="P6" s="4" t="str">
        <f>_xlfn.IFNA(VLOOKUP(D6,[2]Hoja1!$J:$L,3,0),"")</f>
        <v/>
      </c>
      <c r="Q6" s="5" t="str">
        <f t="shared" si="10"/>
        <v>x</v>
      </c>
      <c r="R6" s="4">
        <f t="shared" si="1"/>
        <v>6</v>
      </c>
      <c r="S6" s="2" t="str">
        <f t="shared" si="11"/>
        <v>202310</v>
      </c>
      <c r="T6" s="4">
        <f t="shared" si="17"/>
        <v>1</v>
      </c>
      <c r="U6" s="4">
        <f t="shared" si="18"/>
        <v>1</v>
      </c>
      <c r="V6" s="4">
        <f t="shared" si="2"/>
        <v>2</v>
      </c>
    </row>
    <row r="7" spans="1:22" x14ac:dyDescent="0.25">
      <c r="A7" s="4" t="str">
        <f t="shared" si="0"/>
        <v>0</v>
      </c>
      <c r="B7" s="4" t="str">
        <f t="shared" si="3"/>
        <v>Cliente 1</v>
      </c>
      <c r="C7" s="4" t="str">
        <f t="shared" si="3"/>
        <v>Cliente 1</v>
      </c>
      <c r="D7" s="4">
        <f t="shared" si="14"/>
        <v>20000000000</v>
      </c>
      <c r="E7" s="4" t="str">
        <f t="shared" si="15"/>
        <v>20-00000000-0</v>
      </c>
      <c r="F7" s="4" t="str">
        <f t="shared" si="16"/>
        <v>Clave</v>
      </c>
      <c r="G7" s="2">
        <f t="shared" si="4"/>
        <v>45231</v>
      </c>
      <c r="H7" s="3"/>
      <c r="I7" s="2" t="str" cm="1">
        <f t="array" aca="1" ref="I7" ca="1">LEFT(CELL("filename"),FIND("[",CELL("filename"))-1)</f>
        <v>F:\Proyectos Python\Utilidades\auto-py-to-exe\Scripts\output\Control-Monotributistas-2.0\BOTS\</v>
      </c>
      <c r="J7" s="2" t="str">
        <f t="shared" ca="1" si="5"/>
        <v>F:\Proyectos Python\Utilidades\auto-py-to-exe\Scripts\output\Control-Monotributistas-2.0\BOTS\MC Descargados\</v>
      </c>
      <c r="K7" s="2">
        <f t="shared" si="6"/>
        <v>45231</v>
      </c>
      <c r="L7" s="2">
        <f t="shared" si="7"/>
        <v>45260</v>
      </c>
      <c r="M7" s="2" t="str">
        <f t="shared" si="8"/>
        <v>0 - MCE - 202311 - 20000000000 - Cliente 1</v>
      </c>
      <c r="N7" s="2" t="str">
        <f t="shared" si="9"/>
        <v>0 - MCR - 202311 - 20000000000 - Cliente 1</v>
      </c>
      <c r="O7" s="5" t="str">
        <f>IFERROR(VLOOKUP(E7&amp;" - "&amp;S7,[1]Control!$D:$E,2,0),"")</f>
        <v/>
      </c>
      <c r="P7" s="4" t="str">
        <f>_xlfn.IFNA(VLOOKUP(D7,[2]Hoja1!$J:$L,3,0),"")</f>
        <v/>
      </c>
      <c r="Q7" s="5" t="str">
        <f t="shared" si="10"/>
        <v>x</v>
      </c>
      <c r="R7" s="4">
        <f t="shared" si="1"/>
        <v>7</v>
      </c>
      <c r="S7" s="2" t="str">
        <f t="shared" si="11"/>
        <v>202311</v>
      </c>
      <c r="T7" s="4">
        <f t="shared" si="17"/>
        <v>1</v>
      </c>
      <c r="U7" s="4">
        <f t="shared" si="18"/>
        <v>1</v>
      </c>
      <c r="V7" s="4">
        <f t="shared" si="2"/>
        <v>2</v>
      </c>
    </row>
    <row r="8" spans="1:22" x14ac:dyDescent="0.25">
      <c r="A8" s="4" t="str">
        <f t="shared" si="0"/>
        <v>0</v>
      </c>
      <c r="B8" s="4" t="str">
        <f t="shared" si="3"/>
        <v>Cliente 1</v>
      </c>
      <c r="C8" s="4" t="str">
        <f t="shared" si="3"/>
        <v>Cliente 1</v>
      </c>
      <c r="D8" s="4">
        <f t="shared" si="14"/>
        <v>20000000000</v>
      </c>
      <c r="E8" s="4" t="str">
        <f t="shared" si="15"/>
        <v>20-00000000-0</v>
      </c>
      <c r="F8" s="4" t="str">
        <f t="shared" si="16"/>
        <v>Clave</v>
      </c>
      <c r="G8" s="2">
        <f t="shared" si="4"/>
        <v>45261</v>
      </c>
      <c r="H8" s="3"/>
      <c r="I8" s="2" t="str" cm="1">
        <f t="array" aca="1" ref="I8" ca="1">LEFT(CELL("filename"),FIND("[",CELL("filename"))-1)</f>
        <v>F:\Proyectos Python\Utilidades\auto-py-to-exe\Scripts\output\Control-Monotributistas-2.0\BOTS\</v>
      </c>
      <c r="J8" s="2" t="str">
        <f t="shared" ca="1" si="5"/>
        <v>F:\Proyectos Python\Utilidades\auto-py-to-exe\Scripts\output\Control-Monotributistas-2.0\BOTS\MC Descargados\</v>
      </c>
      <c r="K8" s="2">
        <f t="shared" si="6"/>
        <v>45261</v>
      </c>
      <c r="L8" s="2">
        <f t="shared" si="7"/>
        <v>45291</v>
      </c>
      <c r="M8" s="2" t="str">
        <f t="shared" si="8"/>
        <v>0 - MCE - 202312 - 20000000000 - Cliente 1</v>
      </c>
      <c r="N8" s="2" t="str">
        <f t="shared" si="9"/>
        <v>0 - MCR - 202312 - 20000000000 - Cliente 1</v>
      </c>
      <c r="O8" s="5" t="str">
        <f>IFERROR(VLOOKUP(E8&amp;" - "&amp;S8,[1]Control!$D:$E,2,0),"")</f>
        <v/>
      </c>
      <c r="P8" s="4" t="str">
        <f>_xlfn.IFNA(VLOOKUP(D8,[2]Hoja1!$J:$L,3,0),"")</f>
        <v/>
      </c>
      <c r="Q8" s="5" t="str">
        <f t="shared" si="10"/>
        <v>x</v>
      </c>
      <c r="R8" s="4">
        <f t="shared" si="1"/>
        <v>8</v>
      </c>
      <c r="S8" s="2" t="str">
        <f t="shared" si="11"/>
        <v>202312</v>
      </c>
      <c r="T8" s="4">
        <f t="shared" si="17"/>
        <v>1</v>
      </c>
      <c r="U8" s="4">
        <f t="shared" si="18"/>
        <v>1</v>
      </c>
      <c r="V8" s="4">
        <f t="shared" si="2"/>
        <v>2</v>
      </c>
    </row>
    <row r="9" spans="1:22" x14ac:dyDescent="0.25">
      <c r="A9" s="4" t="str">
        <f t="shared" si="0"/>
        <v>0</v>
      </c>
      <c r="B9" s="4" t="str">
        <f t="shared" si="3"/>
        <v>Cliente 1</v>
      </c>
      <c r="C9" s="4" t="str">
        <f t="shared" si="3"/>
        <v>Cliente 1</v>
      </c>
      <c r="D9" s="4">
        <f t="shared" si="14"/>
        <v>20000000000</v>
      </c>
      <c r="E9" s="4" t="str">
        <f t="shared" si="15"/>
        <v>20-00000000-0</v>
      </c>
      <c r="F9" s="4" t="str">
        <f t="shared" si="16"/>
        <v>Clave</v>
      </c>
      <c r="G9" s="2">
        <f t="shared" si="4"/>
        <v>45292</v>
      </c>
      <c r="H9" s="3"/>
      <c r="I9" s="2" t="str" cm="1">
        <f t="array" aca="1" ref="I9" ca="1">LEFT(CELL("filename"),FIND("[",CELL("filename"))-1)</f>
        <v>F:\Proyectos Python\Utilidades\auto-py-to-exe\Scripts\output\Control-Monotributistas-2.0\BOTS\</v>
      </c>
      <c r="J9" s="2" t="str">
        <f t="shared" ca="1" si="5"/>
        <v>F:\Proyectos Python\Utilidades\auto-py-to-exe\Scripts\output\Control-Monotributistas-2.0\BOTS\MC Descargados\</v>
      </c>
      <c r="K9" s="2">
        <f t="shared" si="6"/>
        <v>45292</v>
      </c>
      <c r="L9" s="2">
        <f t="shared" si="7"/>
        <v>45322</v>
      </c>
      <c r="M9" s="2" t="str">
        <f t="shared" si="8"/>
        <v>0 - MCE - 202401 - 20000000000 - Cliente 1</v>
      </c>
      <c r="N9" s="2" t="str">
        <f t="shared" si="9"/>
        <v>0 - MCR - 202401 - 20000000000 - Cliente 1</v>
      </c>
      <c r="O9" s="5" t="str">
        <f>IFERROR(VLOOKUP(E9&amp;" - "&amp;S9,[1]Control!$D:$E,2,0),"")</f>
        <v/>
      </c>
      <c r="P9" s="4" t="str">
        <f>_xlfn.IFNA(VLOOKUP(D9,[2]Hoja1!$J:$L,3,0),"")</f>
        <v/>
      </c>
      <c r="Q9" s="5" t="str">
        <f t="shared" si="10"/>
        <v>x</v>
      </c>
      <c r="R9" s="4">
        <f t="shared" si="1"/>
        <v>9</v>
      </c>
      <c r="S9" s="2" t="str">
        <f t="shared" si="11"/>
        <v>202401</v>
      </c>
      <c r="T9" s="4">
        <f t="shared" si="17"/>
        <v>1</v>
      </c>
      <c r="U9" s="4">
        <f t="shared" si="18"/>
        <v>1</v>
      </c>
      <c r="V9" s="4">
        <f t="shared" si="2"/>
        <v>2</v>
      </c>
    </row>
    <row r="10" spans="1:22" x14ac:dyDescent="0.25">
      <c r="A10" s="4" t="str">
        <f t="shared" si="0"/>
        <v>0</v>
      </c>
      <c r="B10" s="4" t="str">
        <f>B9</f>
        <v>Cliente 1</v>
      </c>
      <c r="C10" s="4" t="str">
        <f>C9</f>
        <v>Cliente 1</v>
      </c>
      <c r="D10" s="4">
        <f>D9</f>
        <v>20000000000</v>
      </c>
      <c r="E10" s="4" t="str">
        <f>E9</f>
        <v>20-00000000-0</v>
      </c>
      <c r="F10" s="4" t="str">
        <f>F9</f>
        <v>Clave</v>
      </c>
      <c r="G10" s="2">
        <f>EDATE(G9,1)</f>
        <v>45323</v>
      </c>
      <c r="H10" s="3"/>
      <c r="I10" s="2" t="str" cm="1">
        <f t="array" aca="1" ref="I10" ca="1">LEFT(CELL("filename"),FIND("[",CELL("filename"))-1)</f>
        <v>F:\Proyectos Python\Utilidades\auto-py-to-exe\Scripts\output\Control-Monotributistas-2.0\BOTS\</v>
      </c>
      <c r="J10" s="2" t="str">
        <f t="shared" ca="1" si="5"/>
        <v>F:\Proyectos Python\Utilidades\auto-py-to-exe\Scripts\output\Control-Monotributistas-2.0\BOTS\MC Descargados\</v>
      </c>
      <c r="K10" s="2">
        <f t="shared" si="6"/>
        <v>45323</v>
      </c>
      <c r="L10" s="2">
        <f t="shared" si="7"/>
        <v>45351</v>
      </c>
      <c r="M10" s="2" t="str">
        <f t="shared" si="8"/>
        <v>0 - MCE - 202402 - 20000000000 - Cliente 1</v>
      </c>
      <c r="N10" s="2" t="str">
        <f t="shared" si="9"/>
        <v>0 - MCR - 202402 - 20000000000 - Cliente 1</v>
      </c>
      <c r="O10" s="5" t="str">
        <f>IFERROR(VLOOKUP(E10&amp;" - "&amp;S10,[1]Control!$D:$E,2,0),"")</f>
        <v/>
      </c>
      <c r="P10" s="4" t="str">
        <f>_xlfn.IFNA(VLOOKUP(D10,[2]Hoja1!$J:$L,3,0),"")</f>
        <v/>
      </c>
      <c r="Q10" s="5" t="str">
        <f t="shared" si="10"/>
        <v>x</v>
      </c>
      <c r="R10" s="4">
        <f t="shared" si="1"/>
        <v>10</v>
      </c>
      <c r="S10" s="2" t="str">
        <f t="shared" si="11"/>
        <v>202402</v>
      </c>
      <c r="T10" s="4">
        <f t="shared" si="17"/>
        <v>1</v>
      </c>
      <c r="U10" s="4">
        <f t="shared" si="18"/>
        <v>1</v>
      </c>
      <c r="V10" s="4">
        <f t="shared" si="2"/>
        <v>2</v>
      </c>
    </row>
    <row r="11" spans="1:22" x14ac:dyDescent="0.25">
      <c r="A11" s="4" t="str">
        <f t="shared" si="0"/>
        <v>0</v>
      </c>
      <c r="B11" s="4" t="str">
        <f t="shared" si="3"/>
        <v>Cliente 1</v>
      </c>
      <c r="C11" s="4" t="str">
        <f t="shared" si="3"/>
        <v>Cliente 1</v>
      </c>
      <c r="D11" s="4">
        <f t="shared" si="14"/>
        <v>20000000000</v>
      </c>
      <c r="E11" s="4" t="str">
        <f t="shared" si="15"/>
        <v>20-00000000-0</v>
      </c>
      <c r="F11" s="4" t="str">
        <f t="shared" si="16"/>
        <v>Clave</v>
      </c>
      <c r="G11" s="2">
        <f t="shared" si="4"/>
        <v>45352</v>
      </c>
      <c r="H11" s="3"/>
      <c r="I11" s="2" t="str" cm="1">
        <f t="array" aca="1" ref="I11" ca="1">LEFT(CELL("filename"),FIND("[",CELL("filename"))-1)</f>
        <v>F:\Proyectos Python\Utilidades\auto-py-to-exe\Scripts\output\Control-Monotributistas-2.0\BOTS\</v>
      </c>
      <c r="J11" s="2" t="str">
        <f t="shared" ca="1" si="5"/>
        <v>F:\Proyectos Python\Utilidades\auto-py-to-exe\Scripts\output\Control-Monotributistas-2.0\BOTS\MC Descargados\</v>
      </c>
      <c r="K11" s="2">
        <f t="shared" si="6"/>
        <v>45352</v>
      </c>
      <c r="L11" s="2">
        <f t="shared" si="7"/>
        <v>45382</v>
      </c>
      <c r="M11" s="2" t="str">
        <f t="shared" si="8"/>
        <v>0 - MCE - 202403 - 20000000000 - Cliente 1</v>
      </c>
      <c r="N11" s="2" t="str">
        <f t="shared" si="9"/>
        <v>0 - MCR - 202403 - 20000000000 - Cliente 1</v>
      </c>
      <c r="O11" s="5" t="str">
        <f>IFERROR(VLOOKUP(E11&amp;" - "&amp;S11,[1]Control!$D:$E,2,0),"")</f>
        <v/>
      </c>
      <c r="P11" s="4" t="str">
        <f>_xlfn.IFNA(VLOOKUP(D11,[2]Hoja1!$J:$L,3,0),"")</f>
        <v/>
      </c>
      <c r="Q11" s="5" t="str">
        <f t="shared" si="10"/>
        <v>x</v>
      </c>
      <c r="R11" s="4">
        <f t="shared" si="1"/>
        <v>11</v>
      </c>
      <c r="S11" s="2" t="str">
        <f t="shared" si="11"/>
        <v>202403</v>
      </c>
      <c r="T11" s="4">
        <f t="shared" si="17"/>
        <v>1</v>
      </c>
      <c r="U11" s="4">
        <f t="shared" si="18"/>
        <v>1</v>
      </c>
      <c r="V11" s="4">
        <f t="shared" si="2"/>
        <v>2</v>
      </c>
    </row>
    <row r="12" spans="1:22" x14ac:dyDescent="0.25">
      <c r="A12" s="4" t="str">
        <f t="shared" si="0"/>
        <v>0</v>
      </c>
      <c r="B12" s="4" t="str">
        <f t="shared" si="3"/>
        <v>Cliente 1</v>
      </c>
      <c r="C12" s="4" t="str">
        <f t="shared" si="3"/>
        <v>Cliente 1</v>
      </c>
      <c r="D12" s="4">
        <f t="shared" si="14"/>
        <v>20000000000</v>
      </c>
      <c r="E12" s="4" t="str">
        <f t="shared" si="15"/>
        <v>20-00000000-0</v>
      </c>
      <c r="F12" s="4" t="str">
        <f t="shared" si="16"/>
        <v>Clave</v>
      </c>
      <c r="G12" s="2">
        <f t="shared" si="4"/>
        <v>45383</v>
      </c>
      <c r="H12" s="3"/>
      <c r="I12" s="2" t="str" cm="1">
        <f t="array" aca="1" ref="I12" ca="1">LEFT(CELL("filename"),FIND("[",CELL("filename"))-1)</f>
        <v>F:\Proyectos Python\Utilidades\auto-py-to-exe\Scripts\output\Control-Monotributistas-2.0\BOTS\</v>
      </c>
      <c r="J12" s="2" t="str">
        <f t="shared" ca="1" si="5"/>
        <v>F:\Proyectos Python\Utilidades\auto-py-to-exe\Scripts\output\Control-Monotributistas-2.0\BOTS\MC Descargados\</v>
      </c>
      <c r="K12" s="2">
        <f t="shared" si="6"/>
        <v>45383</v>
      </c>
      <c r="L12" s="2">
        <f t="shared" si="7"/>
        <v>45412</v>
      </c>
      <c r="M12" s="2" t="str">
        <f t="shared" si="8"/>
        <v>0 - MCE - 202404 - 20000000000 - Cliente 1</v>
      </c>
      <c r="N12" s="2" t="str">
        <f t="shared" si="9"/>
        <v>0 - MCR - 202404 - 20000000000 - Cliente 1</v>
      </c>
      <c r="O12" s="5" t="str">
        <f>IFERROR(VLOOKUP(E12&amp;" - "&amp;S12,[1]Control!$D:$E,2,0),"")</f>
        <v/>
      </c>
      <c r="P12" s="4" t="str">
        <f>_xlfn.IFNA(VLOOKUP(D12,[2]Hoja1!$J:$L,3,0),"")</f>
        <v/>
      </c>
      <c r="Q12" s="5" t="str">
        <f t="shared" si="10"/>
        <v>x</v>
      </c>
      <c r="R12" s="4">
        <f t="shared" si="1"/>
        <v>12</v>
      </c>
      <c r="S12" s="2" t="str">
        <f t="shared" si="11"/>
        <v>202404</v>
      </c>
      <c r="T12" s="4">
        <f t="shared" si="17"/>
        <v>1</v>
      </c>
      <c r="U12" s="4">
        <f t="shared" si="18"/>
        <v>1</v>
      </c>
      <c r="V12" s="4">
        <f t="shared" si="2"/>
        <v>2</v>
      </c>
    </row>
    <row r="13" spans="1:22" x14ac:dyDescent="0.25">
      <c r="A13" s="4" t="str">
        <f t="shared" si="0"/>
        <v>0</v>
      </c>
      <c r="B13" s="4" t="str">
        <f t="shared" si="3"/>
        <v>Cliente 1</v>
      </c>
      <c r="C13" s="4" t="str">
        <f t="shared" si="3"/>
        <v>Cliente 1</v>
      </c>
      <c r="D13" s="4">
        <f t="shared" si="14"/>
        <v>20000000000</v>
      </c>
      <c r="E13" s="4" t="str">
        <f t="shared" si="15"/>
        <v>20-00000000-0</v>
      </c>
      <c r="F13" s="4" t="str">
        <f t="shared" si="16"/>
        <v>Clave</v>
      </c>
      <c r="G13" s="2">
        <f t="shared" si="4"/>
        <v>45413</v>
      </c>
      <c r="H13" s="3"/>
      <c r="I13" s="2" t="str" cm="1">
        <f t="array" aca="1" ref="I13" ca="1">LEFT(CELL("filename"),FIND("[",CELL("filename"))-1)</f>
        <v>F:\Proyectos Python\Utilidades\auto-py-to-exe\Scripts\output\Control-Monotributistas-2.0\BOTS\</v>
      </c>
      <c r="J13" s="2" t="str">
        <f t="shared" ca="1" si="5"/>
        <v>F:\Proyectos Python\Utilidades\auto-py-to-exe\Scripts\output\Control-Monotributistas-2.0\BOTS\MC Descargados\</v>
      </c>
      <c r="K13" s="2">
        <f t="shared" si="6"/>
        <v>45413</v>
      </c>
      <c r="L13" s="2">
        <f t="shared" si="7"/>
        <v>45443</v>
      </c>
      <c r="M13" s="2" t="str">
        <f t="shared" si="8"/>
        <v>0 - MCE - 202405 - 20000000000 - Cliente 1</v>
      </c>
      <c r="N13" s="2" t="str">
        <f t="shared" si="9"/>
        <v>0 - MCR - 202405 - 20000000000 - Cliente 1</v>
      </c>
      <c r="O13" s="5" t="str">
        <f>IFERROR(VLOOKUP(E13&amp;" - "&amp;S13,[1]Control!$D:$E,2,0),"")</f>
        <v/>
      </c>
      <c r="P13" s="4" t="str">
        <f>_xlfn.IFNA(VLOOKUP(D13,[2]Hoja1!$J:$L,3,0),"")</f>
        <v/>
      </c>
      <c r="Q13" s="5" t="str">
        <f t="shared" si="10"/>
        <v>x</v>
      </c>
      <c r="R13" s="4">
        <f t="shared" si="1"/>
        <v>13</v>
      </c>
      <c r="S13" s="2" t="str">
        <f t="shared" si="11"/>
        <v>202405</v>
      </c>
      <c r="T13" s="4">
        <f t="shared" si="17"/>
        <v>1</v>
      </c>
      <c r="U13" s="4">
        <f t="shared" si="18"/>
        <v>1</v>
      </c>
      <c r="V13" s="4">
        <f t="shared" si="2"/>
        <v>2</v>
      </c>
    </row>
    <row r="14" spans="1:22" x14ac:dyDescent="0.25">
      <c r="A14" s="4" t="str">
        <f t="shared" ref="A14" si="19">RIGHT(E14,1)</f>
        <v>0</v>
      </c>
      <c r="B14" s="4" t="str">
        <f t="shared" si="3"/>
        <v>Cliente 1</v>
      </c>
      <c r="C14" s="4" t="str">
        <f t="shared" si="3"/>
        <v>Cliente 1</v>
      </c>
      <c r="D14" s="4">
        <f t="shared" si="14"/>
        <v>20000000000</v>
      </c>
      <c r="E14" s="4" t="str">
        <f t="shared" si="15"/>
        <v>20-00000000-0</v>
      </c>
      <c r="F14" s="4" t="str">
        <f t="shared" si="16"/>
        <v>Clave</v>
      </c>
      <c r="G14" s="2">
        <f t="shared" si="4"/>
        <v>45444</v>
      </c>
      <c r="H14" s="3"/>
      <c r="I14" s="2" t="str" cm="1">
        <f t="array" aca="1" ref="I14" ca="1">LEFT(CELL("filename"),FIND("[",CELL("filename"))-1)</f>
        <v>F:\Proyectos Python\Utilidades\auto-py-to-exe\Scripts\output\Control-Monotributistas-2.0\BOTS\</v>
      </c>
      <c r="J14" s="2" t="str">
        <f t="shared" ref="J14" ca="1" si="20">I14&amp;"MC Descargados\"</f>
        <v>F:\Proyectos Python\Utilidades\auto-py-to-exe\Scripts\output\Control-Monotributistas-2.0\BOTS\MC Descargados\</v>
      </c>
      <c r="K14" s="2">
        <f t="shared" ref="K14" si="21">G14</f>
        <v>45444</v>
      </c>
      <c r="L14" s="2">
        <f t="shared" ref="L14" si="22">EOMONTH(G14,0)</f>
        <v>45473</v>
      </c>
      <c r="M14" s="2" t="str">
        <f t="shared" ref="M14" si="23">CONCATENATE(TEXT(A14,"0")," - ","MCE - ",YEAR(K14),TEXT(MONTH(K14),"00")," - ",SUBSTITUTE(E14,"-","")," - ",B14)</f>
        <v>0 - MCE - 202406 - 20000000000 - Cliente 1</v>
      </c>
      <c r="N14" s="2" t="str">
        <f t="shared" ref="N14" si="24">CONCATENATE(TEXT(A14,"0")," - ","MCR - ",YEAR(K14),TEXT(MONTH(K14),"00")," - ",SUBSTITUTE(E14,"-","")," - ",B14)</f>
        <v>0 - MCR - 202406 - 20000000000 - Cliente 1</v>
      </c>
      <c r="O14" s="5" t="str">
        <f>IFERROR(VLOOKUP(E14&amp;" - "&amp;S14,[1]Control!$D:$E,2,0),"")</f>
        <v/>
      </c>
      <c r="P14" s="4" t="str">
        <f>_xlfn.IFNA(VLOOKUP(D14,[2]Hoja1!$J:$L,3,0),"")</f>
        <v/>
      </c>
      <c r="Q14" s="5" t="str">
        <f t="shared" ref="Q14" si="25">IF(EXACT(P14,F14),"ü","x")</f>
        <v>x</v>
      </c>
      <c r="R14" s="4">
        <f t="shared" ref="R14" si="26">ROW(A14)</f>
        <v>14</v>
      </c>
      <c r="S14" s="2" t="str">
        <f t="shared" ref="S14" si="27">YEAR(K14)&amp;TEXT(MONTH(K14),"00")</f>
        <v>202406</v>
      </c>
      <c r="T14" s="4">
        <f t="shared" si="17"/>
        <v>1</v>
      </c>
      <c r="U14" s="4">
        <f t="shared" si="18"/>
        <v>1</v>
      </c>
      <c r="V14" s="4">
        <f t="shared" ref="V14" si="28">SUM(T14:U14)</f>
        <v>2</v>
      </c>
    </row>
    <row r="15" spans="1:22" x14ac:dyDescent="0.25">
      <c r="A15" s="4" t="str">
        <f t="shared" ref="A15" si="29">RIGHT(E15,1)</f>
        <v>0</v>
      </c>
      <c r="B15" s="4" t="str">
        <f t="shared" si="3"/>
        <v>Cliente 1</v>
      </c>
      <c r="C15" s="4" t="str">
        <f t="shared" si="3"/>
        <v>Cliente 1</v>
      </c>
      <c r="D15" s="4">
        <f t="shared" si="14"/>
        <v>20000000000</v>
      </c>
      <c r="E15" s="4" t="str">
        <f t="shared" si="15"/>
        <v>20-00000000-0</v>
      </c>
      <c r="F15" s="4" t="str">
        <f t="shared" si="16"/>
        <v>Clave</v>
      </c>
      <c r="G15" s="2">
        <f t="shared" si="4"/>
        <v>45474</v>
      </c>
      <c r="H15" s="3"/>
      <c r="I15" s="2" t="str" cm="1">
        <f t="array" aca="1" ref="I15" ca="1">LEFT(CELL("filename"),FIND("[",CELL("filename"))-1)</f>
        <v>F:\Proyectos Python\Utilidades\auto-py-to-exe\Scripts\output\Control-Monotributistas-2.0\BOTS\</v>
      </c>
      <c r="J15" s="2" t="str">
        <f t="shared" ref="J15" ca="1" si="30">I15&amp;"MC Descargados\"</f>
        <v>F:\Proyectos Python\Utilidades\auto-py-to-exe\Scripts\output\Control-Monotributistas-2.0\BOTS\MC Descargados\</v>
      </c>
      <c r="K15" s="2">
        <f t="shared" ref="K15" si="31">G15</f>
        <v>45474</v>
      </c>
      <c r="L15" s="2">
        <f t="shared" ref="L15" si="32">EOMONTH(G15,0)</f>
        <v>45504</v>
      </c>
      <c r="M15" s="2" t="str">
        <f t="shared" ref="M15" si="33">CONCATENATE(TEXT(A15,"0")," - ","MCE - ",YEAR(K15),TEXT(MONTH(K15),"00")," - ",SUBSTITUTE(E15,"-","")," - ",B15)</f>
        <v>0 - MCE - 202407 - 20000000000 - Cliente 1</v>
      </c>
      <c r="N15" s="2" t="str">
        <f t="shared" ref="N15" si="34">CONCATENATE(TEXT(A15,"0")," - ","MCR - ",YEAR(K15),TEXT(MONTH(K15),"00")," - ",SUBSTITUTE(E15,"-","")," - ",B15)</f>
        <v>0 - MCR - 202407 - 20000000000 - Cliente 1</v>
      </c>
      <c r="O15" s="5" t="str">
        <f>IFERROR(VLOOKUP(E15&amp;" - "&amp;S15,[1]Control!$D:$E,2,0),"")</f>
        <v/>
      </c>
      <c r="P15" s="4" t="str">
        <f>_xlfn.IFNA(VLOOKUP(D15,[2]Hoja1!$J:$L,3,0),"")</f>
        <v/>
      </c>
      <c r="Q15" s="5" t="str">
        <f t="shared" ref="Q15" si="35">IF(EXACT(P15,F15),"ü","x")</f>
        <v>x</v>
      </c>
      <c r="R15" s="4">
        <f t="shared" ref="R15" si="36">ROW(A15)</f>
        <v>15</v>
      </c>
      <c r="S15" s="2" t="str">
        <f t="shared" ref="S15" si="37">YEAR(K15)&amp;TEXT(MONTH(K15),"00")</f>
        <v>202407</v>
      </c>
      <c r="T15" s="4">
        <f t="shared" si="17"/>
        <v>1</v>
      </c>
      <c r="U15" s="4">
        <f t="shared" si="18"/>
        <v>0</v>
      </c>
      <c r="V15" s="4">
        <f t="shared" ref="V15" si="38">SUM(T15:U15)</f>
        <v>1</v>
      </c>
    </row>
    <row r="16" spans="1:22" x14ac:dyDescent="0.25">
      <c r="A16" s="4" t="str">
        <f t="shared" si="0"/>
        <v>1</v>
      </c>
      <c r="B16" t="s">
        <v>22</v>
      </c>
      <c r="C16" t="str">
        <f>B16</f>
        <v>Cliente 2</v>
      </c>
      <c r="D16">
        <v>20000000001</v>
      </c>
      <c r="E16" t="str">
        <f t="shared" ref="E16:E86" si="39">TEXT(D16,"00-00000000-0")</f>
        <v>20-00000000-1</v>
      </c>
      <c r="F16" t="s">
        <v>19</v>
      </c>
      <c r="G16" s="3">
        <f>G2</f>
        <v>45078</v>
      </c>
      <c r="H16" s="3"/>
      <c r="I16" s="2" t="str" cm="1">
        <f t="array" aca="1" ref="I16" ca="1">LEFT(CELL("filename"),FIND("[",CELL("filename"))-1)</f>
        <v>F:\Proyectos Python\Utilidades\auto-py-to-exe\Scripts\output\Control-Monotributistas-2.0\BOTS\</v>
      </c>
      <c r="J16" s="2" t="str">
        <f t="shared" ca="1" si="5"/>
        <v>F:\Proyectos Python\Utilidades\auto-py-to-exe\Scripts\output\Control-Monotributistas-2.0\BOTS\MC Descargados\</v>
      </c>
      <c r="K16" s="2">
        <f t="shared" si="6"/>
        <v>45078</v>
      </c>
      <c r="L16" s="2">
        <f t="shared" si="7"/>
        <v>45107</v>
      </c>
      <c r="M16" s="2" t="str">
        <f t="shared" si="8"/>
        <v>1 - MCE - 202306 - 20000000001 - Cliente 2</v>
      </c>
      <c r="N16" s="2" t="str">
        <f t="shared" si="9"/>
        <v>1 - MCR - 202306 - 20000000001 - Cliente 2</v>
      </c>
      <c r="O16" s="5" t="str">
        <f>IFERROR(VLOOKUP(E16&amp;" - "&amp;S16,[1]Control!$D:$E,2,0),"")</f>
        <v/>
      </c>
      <c r="P16" s="4" t="str">
        <f>_xlfn.IFNA(VLOOKUP(D16,[2]Hoja1!$J:$L,3,0),"")</f>
        <v/>
      </c>
      <c r="Q16" s="5" t="str">
        <f t="shared" si="10"/>
        <v>x</v>
      </c>
      <c r="R16" s="4">
        <f t="shared" si="1"/>
        <v>16</v>
      </c>
      <c r="S16" s="2" t="str">
        <f t="shared" si="11"/>
        <v>202306</v>
      </c>
      <c r="T16" s="4">
        <f t="shared" si="17"/>
        <v>0</v>
      </c>
      <c r="U16" s="4">
        <f t="shared" si="18"/>
        <v>1</v>
      </c>
      <c r="V16" s="4">
        <f t="shared" si="2"/>
        <v>1</v>
      </c>
    </row>
    <row r="17" spans="1:22" x14ac:dyDescent="0.25">
      <c r="A17" s="4" t="str">
        <f t="shared" si="0"/>
        <v>1</v>
      </c>
      <c r="B17" s="4" t="str">
        <f t="shared" ref="B17:C29" si="40">B16</f>
        <v>Cliente 2</v>
      </c>
      <c r="C17" s="4" t="str">
        <f t="shared" si="3"/>
        <v>Cliente 2</v>
      </c>
      <c r="D17" s="4">
        <f t="shared" ref="D17:D29" si="41">D16</f>
        <v>20000000001</v>
      </c>
      <c r="E17" s="4" t="str">
        <f t="shared" ref="E17:E29" si="42">E16</f>
        <v>20-00000000-1</v>
      </c>
      <c r="F17" s="4" t="str">
        <f t="shared" ref="F17:F29" si="43">F16</f>
        <v>Clave</v>
      </c>
      <c r="G17" s="2">
        <f t="shared" ref="G17:G29" si="44">EDATE(G16,1)</f>
        <v>45108</v>
      </c>
      <c r="H17" s="3"/>
      <c r="I17" s="2" t="str" cm="1">
        <f t="array" aca="1" ref="I17" ca="1">LEFT(CELL("filename"),FIND("[",CELL("filename"))-1)</f>
        <v>F:\Proyectos Python\Utilidades\auto-py-to-exe\Scripts\output\Control-Monotributistas-2.0\BOTS\</v>
      </c>
      <c r="J17" s="2" t="str">
        <f t="shared" ca="1" si="5"/>
        <v>F:\Proyectos Python\Utilidades\auto-py-to-exe\Scripts\output\Control-Monotributistas-2.0\BOTS\MC Descargados\</v>
      </c>
      <c r="K17" s="2">
        <f t="shared" si="6"/>
        <v>45108</v>
      </c>
      <c r="L17" s="2">
        <f t="shared" si="7"/>
        <v>45138</v>
      </c>
      <c r="M17" s="2" t="str">
        <f t="shared" si="8"/>
        <v>1 - MCE - 202307 - 20000000001 - Cliente 2</v>
      </c>
      <c r="N17" s="2" t="str">
        <f t="shared" si="9"/>
        <v>1 - MCR - 202307 - 20000000001 - Cliente 2</v>
      </c>
      <c r="O17" s="5" t="str">
        <f>IFERROR(VLOOKUP(E17&amp;" - "&amp;S17,[1]Control!$D:$E,2,0),"")</f>
        <v/>
      </c>
      <c r="P17" s="4" t="str">
        <f>_xlfn.IFNA(VLOOKUP(D17,[2]Hoja1!$J:$L,3,0),"")</f>
        <v/>
      </c>
      <c r="Q17" s="5" t="str">
        <f t="shared" si="10"/>
        <v>x</v>
      </c>
      <c r="R17" s="4">
        <f t="shared" si="1"/>
        <v>17</v>
      </c>
      <c r="S17" s="2" t="str">
        <f t="shared" si="11"/>
        <v>202307</v>
      </c>
      <c r="T17" s="4">
        <f t="shared" si="17"/>
        <v>1</v>
      </c>
      <c r="U17" s="4">
        <f t="shared" si="18"/>
        <v>1</v>
      </c>
      <c r="V17" s="4">
        <f t="shared" si="2"/>
        <v>2</v>
      </c>
    </row>
    <row r="18" spans="1:22" x14ac:dyDescent="0.25">
      <c r="A18" s="4" t="str">
        <f t="shared" si="0"/>
        <v>1</v>
      </c>
      <c r="B18" s="4" t="str">
        <f t="shared" si="40"/>
        <v>Cliente 2</v>
      </c>
      <c r="C18" s="4" t="str">
        <f t="shared" si="3"/>
        <v>Cliente 2</v>
      </c>
      <c r="D18" s="4">
        <f t="shared" si="41"/>
        <v>20000000001</v>
      </c>
      <c r="E18" s="4" t="str">
        <f t="shared" si="42"/>
        <v>20-00000000-1</v>
      </c>
      <c r="F18" s="4" t="str">
        <f t="shared" si="43"/>
        <v>Clave</v>
      </c>
      <c r="G18" s="2">
        <f t="shared" si="44"/>
        <v>45139</v>
      </c>
      <c r="H18" s="3"/>
      <c r="I18" s="2" t="str" cm="1">
        <f t="array" aca="1" ref="I18" ca="1">LEFT(CELL("filename"),FIND("[",CELL("filename"))-1)</f>
        <v>F:\Proyectos Python\Utilidades\auto-py-to-exe\Scripts\output\Control-Monotributistas-2.0\BOTS\</v>
      </c>
      <c r="J18" s="2" t="str">
        <f t="shared" ca="1" si="5"/>
        <v>F:\Proyectos Python\Utilidades\auto-py-to-exe\Scripts\output\Control-Monotributistas-2.0\BOTS\MC Descargados\</v>
      </c>
      <c r="K18" s="2">
        <f t="shared" si="6"/>
        <v>45139</v>
      </c>
      <c r="L18" s="2">
        <f t="shared" si="7"/>
        <v>45169</v>
      </c>
      <c r="M18" s="2" t="str">
        <f t="shared" si="8"/>
        <v>1 - MCE - 202308 - 20000000001 - Cliente 2</v>
      </c>
      <c r="N18" s="2" t="str">
        <f t="shared" si="9"/>
        <v>1 - MCR - 202308 - 20000000001 - Cliente 2</v>
      </c>
      <c r="O18" s="5" t="str">
        <f>IFERROR(VLOOKUP(E18&amp;" - "&amp;S18,[1]Control!$D:$E,2,0),"")</f>
        <v/>
      </c>
      <c r="P18" s="4" t="str">
        <f>_xlfn.IFNA(VLOOKUP(D18,[2]Hoja1!$J:$L,3,0),"")</f>
        <v/>
      </c>
      <c r="Q18" s="5" t="str">
        <f t="shared" si="10"/>
        <v>x</v>
      </c>
      <c r="R18" s="4">
        <f t="shared" si="1"/>
        <v>18</v>
      </c>
      <c r="S18" s="2" t="str">
        <f t="shared" si="11"/>
        <v>202308</v>
      </c>
      <c r="T18" s="4">
        <f t="shared" si="17"/>
        <v>1</v>
      </c>
      <c r="U18" s="4">
        <f t="shared" si="18"/>
        <v>1</v>
      </c>
      <c r="V18" s="4">
        <f t="shared" si="2"/>
        <v>2</v>
      </c>
    </row>
    <row r="19" spans="1:22" x14ac:dyDescent="0.25">
      <c r="A19" s="4" t="str">
        <f t="shared" si="0"/>
        <v>1</v>
      </c>
      <c r="B19" s="4" t="str">
        <f t="shared" si="40"/>
        <v>Cliente 2</v>
      </c>
      <c r="C19" s="4" t="str">
        <f t="shared" si="3"/>
        <v>Cliente 2</v>
      </c>
      <c r="D19" s="4">
        <f t="shared" si="41"/>
        <v>20000000001</v>
      </c>
      <c r="E19" s="4" t="str">
        <f t="shared" si="42"/>
        <v>20-00000000-1</v>
      </c>
      <c r="F19" s="4" t="str">
        <f t="shared" si="43"/>
        <v>Clave</v>
      </c>
      <c r="G19" s="2">
        <f t="shared" si="44"/>
        <v>45170</v>
      </c>
      <c r="H19" s="3"/>
      <c r="I19" s="2" t="str" cm="1">
        <f t="array" aca="1" ref="I19" ca="1">LEFT(CELL("filename"),FIND("[",CELL("filename"))-1)</f>
        <v>F:\Proyectos Python\Utilidades\auto-py-to-exe\Scripts\output\Control-Monotributistas-2.0\BOTS\</v>
      </c>
      <c r="J19" s="2" t="str">
        <f t="shared" ca="1" si="5"/>
        <v>F:\Proyectos Python\Utilidades\auto-py-to-exe\Scripts\output\Control-Monotributistas-2.0\BOTS\MC Descargados\</v>
      </c>
      <c r="K19" s="2">
        <f t="shared" si="6"/>
        <v>45170</v>
      </c>
      <c r="L19" s="2">
        <f t="shared" si="7"/>
        <v>45199</v>
      </c>
      <c r="M19" s="2" t="str">
        <f t="shared" si="8"/>
        <v>1 - MCE - 202309 - 20000000001 - Cliente 2</v>
      </c>
      <c r="N19" s="2" t="str">
        <f t="shared" si="9"/>
        <v>1 - MCR - 202309 - 20000000001 - Cliente 2</v>
      </c>
      <c r="O19" s="5" t="str">
        <f>IFERROR(VLOOKUP(E19&amp;" - "&amp;S19,[1]Control!$D:$E,2,0),"")</f>
        <v/>
      </c>
      <c r="P19" s="4" t="str">
        <f>_xlfn.IFNA(VLOOKUP(D19,[2]Hoja1!$J:$L,3,0),"")</f>
        <v/>
      </c>
      <c r="Q19" s="5" t="str">
        <f t="shared" si="10"/>
        <v>x</v>
      </c>
      <c r="R19" s="4">
        <f t="shared" si="1"/>
        <v>19</v>
      </c>
      <c r="S19" s="2" t="str">
        <f t="shared" si="11"/>
        <v>202309</v>
      </c>
      <c r="T19" s="4">
        <f t="shared" si="17"/>
        <v>1</v>
      </c>
      <c r="U19" s="4">
        <f t="shared" si="18"/>
        <v>1</v>
      </c>
      <c r="V19" s="4">
        <f t="shared" si="2"/>
        <v>2</v>
      </c>
    </row>
    <row r="20" spans="1:22" x14ac:dyDescent="0.25">
      <c r="A20" s="4" t="str">
        <f t="shared" si="0"/>
        <v>1</v>
      </c>
      <c r="B20" s="4" t="str">
        <f>B19</f>
        <v>Cliente 2</v>
      </c>
      <c r="C20" s="4" t="str">
        <f>C19</f>
        <v>Cliente 2</v>
      </c>
      <c r="D20" s="4">
        <f>D19</f>
        <v>20000000001</v>
      </c>
      <c r="E20" s="4" t="str">
        <f>E19</f>
        <v>20-00000000-1</v>
      </c>
      <c r="F20" s="4" t="str">
        <f>F19</f>
        <v>Clave</v>
      </c>
      <c r="G20" s="2">
        <f>EDATE(G19,1)</f>
        <v>45200</v>
      </c>
      <c r="H20" s="3"/>
      <c r="I20" s="2" t="str" cm="1">
        <f t="array" aca="1" ref="I20" ca="1">LEFT(CELL("filename"),FIND("[",CELL("filename"))-1)</f>
        <v>F:\Proyectos Python\Utilidades\auto-py-to-exe\Scripts\output\Control-Monotributistas-2.0\BOTS\</v>
      </c>
      <c r="J20" s="2" t="str">
        <f t="shared" ca="1" si="5"/>
        <v>F:\Proyectos Python\Utilidades\auto-py-to-exe\Scripts\output\Control-Monotributistas-2.0\BOTS\MC Descargados\</v>
      </c>
      <c r="K20" s="2">
        <f t="shared" si="6"/>
        <v>45200</v>
      </c>
      <c r="L20" s="2">
        <f t="shared" si="7"/>
        <v>45230</v>
      </c>
      <c r="M20" s="2" t="str">
        <f t="shared" si="8"/>
        <v>1 - MCE - 202310 - 20000000001 - Cliente 2</v>
      </c>
      <c r="N20" s="2" t="str">
        <f t="shared" si="9"/>
        <v>1 - MCR - 202310 - 20000000001 - Cliente 2</v>
      </c>
      <c r="O20" s="5" t="str">
        <f>IFERROR(VLOOKUP(E20&amp;" - "&amp;S20,[1]Control!$D:$E,2,0),"")</f>
        <v/>
      </c>
      <c r="P20" s="4" t="str">
        <f>_xlfn.IFNA(VLOOKUP(D20,[2]Hoja1!$J:$L,3,0),"")</f>
        <v/>
      </c>
      <c r="Q20" s="5" t="str">
        <f t="shared" si="10"/>
        <v>x</v>
      </c>
      <c r="R20" s="4">
        <f t="shared" si="1"/>
        <v>20</v>
      </c>
      <c r="S20" s="2" t="str">
        <f t="shared" si="11"/>
        <v>202310</v>
      </c>
      <c r="T20" s="4">
        <f t="shared" si="17"/>
        <v>1</v>
      </c>
      <c r="U20" s="4">
        <f t="shared" si="18"/>
        <v>1</v>
      </c>
      <c r="V20" s="4">
        <f t="shared" si="2"/>
        <v>2</v>
      </c>
    </row>
    <row r="21" spans="1:22" x14ac:dyDescent="0.25">
      <c r="A21" s="4" t="str">
        <f t="shared" si="0"/>
        <v>1</v>
      </c>
      <c r="B21" s="4" t="str">
        <f t="shared" si="40"/>
        <v>Cliente 2</v>
      </c>
      <c r="C21" s="4" t="str">
        <f t="shared" si="40"/>
        <v>Cliente 2</v>
      </c>
      <c r="D21" s="4">
        <f t="shared" si="41"/>
        <v>20000000001</v>
      </c>
      <c r="E21" s="4" t="str">
        <f t="shared" si="42"/>
        <v>20-00000000-1</v>
      </c>
      <c r="F21" s="4" t="str">
        <f t="shared" si="43"/>
        <v>Clave</v>
      </c>
      <c r="G21" s="2">
        <f t="shared" si="44"/>
        <v>45231</v>
      </c>
      <c r="H21" s="3"/>
      <c r="I21" s="2" t="str" cm="1">
        <f t="array" aca="1" ref="I21" ca="1">LEFT(CELL("filename"),FIND("[",CELL("filename"))-1)</f>
        <v>F:\Proyectos Python\Utilidades\auto-py-to-exe\Scripts\output\Control-Monotributistas-2.0\BOTS\</v>
      </c>
      <c r="J21" s="2" t="str">
        <f t="shared" ca="1" si="5"/>
        <v>F:\Proyectos Python\Utilidades\auto-py-to-exe\Scripts\output\Control-Monotributistas-2.0\BOTS\MC Descargados\</v>
      </c>
      <c r="K21" s="2">
        <f t="shared" si="6"/>
        <v>45231</v>
      </c>
      <c r="L21" s="2">
        <f t="shared" si="7"/>
        <v>45260</v>
      </c>
      <c r="M21" s="2" t="str">
        <f t="shared" si="8"/>
        <v>1 - MCE - 202311 - 20000000001 - Cliente 2</v>
      </c>
      <c r="N21" s="2" t="str">
        <f t="shared" si="9"/>
        <v>1 - MCR - 202311 - 20000000001 - Cliente 2</v>
      </c>
      <c r="O21" s="5" t="str">
        <f>IFERROR(VLOOKUP(E21&amp;" - "&amp;S21,[1]Control!$D:$E,2,0),"")</f>
        <v/>
      </c>
      <c r="P21" s="4" t="str">
        <f>_xlfn.IFNA(VLOOKUP(D21,[2]Hoja1!$J:$L,3,0),"")</f>
        <v/>
      </c>
      <c r="Q21" s="5" t="str">
        <f t="shared" si="10"/>
        <v>x</v>
      </c>
      <c r="R21" s="4">
        <f t="shared" si="1"/>
        <v>21</v>
      </c>
      <c r="S21" s="2" t="str">
        <f t="shared" si="11"/>
        <v>202311</v>
      </c>
      <c r="T21" s="4">
        <f t="shared" si="17"/>
        <v>1</v>
      </c>
      <c r="U21" s="4">
        <f t="shared" si="18"/>
        <v>1</v>
      </c>
      <c r="V21" s="4">
        <f t="shared" si="2"/>
        <v>2</v>
      </c>
    </row>
    <row r="22" spans="1:22" x14ac:dyDescent="0.25">
      <c r="A22" s="4" t="str">
        <f t="shared" si="0"/>
        <v>1</v>
      </c>
      <c r="B22" s="4" t="str">
        <f t="shared" si="40"/>
        <v>Cliente 2</v>
      </c>
      <c r="C22" s="4" t="str">
        <f t="shared" si="40"/>
        <v>Cliente 2</v>
      </c>
      <c r="D22" s="4">
        <f t="shared" si="41"/>
        <v>20000000001</v>
      </c>
      <c r="E22" s="4" t="str">
        <f t="shared" si="42"/>
        <v>20-00000000-1</v>
      </c>
      <c r="F22" s="4" t="str">
        <f t="shared" si="43"/>
        <v>Clave</v>
      </c>
      <c r="G22" s="2">
        <f t="shared" si="44"/>
        <v>45261</v>
      </c>
      <c r="H22" s="3"/>
      <c r="I22" s="2" t="str" cm="1">
        <f t="array" aca="1" ref="I22" ca="1">LEFT(CELL("filename"),FIND("[",CELL("filename"))-1)</f>
        <v>F:\Proyectos Python\Utilidades\auto-py-to-exe\Scripts\output\Control-Monotributistas-2.0\BOTS\</v>
      </c>
      <c r="J22" s="2" t="str">
        <f t="shared" ca="1" si="5"/>
        <v>F:\Proyectos Python\Utilidades\auto-py-to-exe\Scripts\output\Control-Monotributistas-2.0\BOTS\MC Descargados\</v>
      </c>
      <c r="K22" s="2">
        <f t="shared" si="6"/>
        <v>45261</v>
      </c>
      <c r="L22" s="2">
        <f t="shared" si="7"/>
        <v>45291</v>
      </c>
      <c r="M22" s="2" t="str">
        <f t="shared" si="8"/>
        <v>1 - MCE - 202312 - 20000000001 - Cliente 2</v>
      </c>
      <c r="N22" s="2" t="str">
        <f t="shared" si="9"/>
        <v>1 - MCR - 202312 - 20000000001 - Cliente 2</v>
      </c>
      <c r="O22" s="5" t="str">
        <f>IFERROR(VLOOKUP(E22&amp;" - "&amp;S22,[1]Control!$D:$E,2,0),"")</f>
        <v/>
      </c>
      <c r="P22" s="4" t="str">
        <f>_xlfn.IFNA(VLOOKUP(D22,[2]Hoja1!$J:$L,3,0),"")</f>
        <v/>
      </c>
      <c r="Q22" s="5" t="str">
        <f t="shared" si="10"/>
        <v>x</v>
      </c>
      <c r="R22" s="4">
        <f t="shared" si="1"/>
        <v>22</v>
      </c>
      <c r="S22" s="2" t="str">
        <f t="shared" si="11"/>
        <v>202312</v>
      </c>
      <c r="T22" s="4">
        <f t="shared" si="17"/>
        <v>1</v>
      </c>
      <c r="U22" s="4">
        <f t="shared" si="18"/>
        <v>1</v>
      </c>
      <c r="V22" s="4">
        <f t="shared" si="2"/>
        <v>2</v>
      </c>
    </row>
    <row r="23" spans="1:22" x14ac:dyDescent="0.25">
      <c r="A23" s="4" t="str">
        <f t="shared" si="0"/>
        <v>1</v>
      </c>
      <c r="B23" s="4" t="str">
        <f t="shared" si="40"/>
        <v>Cliente 2</v>
      </c>
      <c r="C23" s="4" t="str">
        <f t="shared" si="40"/>
        <v>Cliente 2</v>
      </c>
      <c r="D23" s="4">
        <f t="shared" si="41"/>
        <v>20000000001</v>
      </c>
      <c r="E23" s="4" t="str">
        <f t="shared" si="42"/>
        <v>20-00000000-1</v>
      </c>
      <c r="F23" s="4" t="str">
        <f t="shared" si="43"/>
        <v>Clave</v>
      </c>
      <c r="G23" s="2">
        <f t="shared" si="44"/>
        <v>45292</v>
      </c>
      <c r="H23" s="3"/>
      <c r="I23" s="2" t="str" cm="1">
        <f t="array" aca="1" ref="I23" ca="1">LEFT(CELL("filename"),FIND("[",CELL("filename"))-1)</f>
        <v>F:\Proyectos Python\Utilidades\auto-py-to-exe\Scripts\output\Control-Monotributistas-2.0\BOTS\</v>
      </c>
      <c r="J23" s="2" t="str">
        <f t="shared" ca="1" si="5"/>
        <v>F:\Proyectos Python\Utilidades\auto-py-to-exe\Scripts\output\Control-Monotributistas-2.0\BOTS\MC Descargados\</v>
      </c>
      <c r="K23" s="2">
        <f t="shared" si="6"/>
        <v>45292</v>
      </c>
      <c r="L23" s="2">
        <f t="shared" si="7"/>
        <v>45322</v>
      </c>
      <c r="M23" s="2" t="str">
        <f t="shared" si="8"/>
        <v>1 - MCE - 202401 - 20000000001 - Cliente 2</v>
      </c>
      <c r="N23" s="2" t="str">
        <f t="shared" si="9"/>
        <v>1 - MCR - 202401 - 20000000001 - Cliente 2</v>
      </c>
      <c r="O23" s="5" t="str">
        <f>IFERROR(VLOOKUP(E23&amp;" - "&amp;S23,[1]Control!$D:$E,2,0),"")</f>
        <v/>
      </c>
      <c r="P23" s="4" t="str">
        <f>_xlfn.IFNA(VLOOKUP(D23,[2]Hoja1!$J:$L,3,0),"")</f>
        <v/>
      </c>
      <c r="Q23" s="5" t="str">
        <f t="shared" si="10"/>
        <v>x</v>
      </c>
      <c r="R23" s="4">
        <f t="shared" si="1"/>
        <v>23</v>
      </c>
      <c r="S23" s="2" t="str">
        <f t="shared" si="11"/>
        <v>202401</v>
      </c>
      <c r="T23" s="4">
        <f t="shared" si="17"/>
        <v>1</v>
      </c>
      <c r="U23" s="4">
        <f t="shared" si="18"/>
        <v>1</v>
      </c>
      <c r="V23" s="4">
        <f t="shared" si="2"/>
        <v>2</v>
      </c>
    </row>
    <row r="24" spans="1:22" x14ac:dyDescent="0.25">
      <c r="A24" s="4" t="str">
        <f t="shared" si="0"/>
        <v>1</v>
      </c>
      <c r="B24" s="4" t="str">
        <f t="shared" si="40"/>
        <v>Cliente 2</v>
      </c>
      <c r="C24" s="4" t="str">
        <f t="shared" si="40"/>
        <v>Cliente 2</v>
      </c>
      <c r="D24" s="4">
        <f t="shared" si="41"/>
        <v>20000000001</v>
      </c>
      <c r="E24" s="4" t="str">
        <f t="shared" si="42"/>
        <v>20-00000000-1</v>
      </c>
      <c r="F24" s="4" t="str">
        <f t="shared" si="43"/>
        <v>Clave</v>
      </c>
      <c r="G24" s="2">
        <f t="shared" si="44"/>
        <v>45323</v>
      </c>
      <c r="H24" s="3"/>
      <c r="I24" s="2" t="str" cm="1">
        <f t="array" aca="1" ref="I24" ca="1">LEFT(CELL("filename"),FIND("[",CELL("filename"))-1)</f>
        <v>F:\Proyectos Python\Utilidades\auto-py-to-exe\Scripts\output\Control-Monotributistas-2.0\BOTS\</v>
      </c>
      <c r="J24" s="2" t="str">
        <f t="shared" ca="1" si="5"/>
        <v>F:\Proyectos Python\Utilidades\auto-py-to-exe\Scripts\output\Control-Monotributistas-2.0\BOTS\MC Descargados\</v>
      </c>
      <c r="K24" s="2">
        <f t="shared" si="6"/>
        <v>45323</v>
      </c>
      <c r="L24" s="2">
        <f t="shared" si="7"/>
        <v>45351</v>
      </c>
      <c r="M24" s="2" t="str">
        <f t="shared" si="8"/>
        <v>1 - MCE - 202402 - 20000000001 - Cliente 2</v>
      </c>
      <c r="N24" s="2" t="str">
        <f t="shared" si="9"/>
        <v>1 - MCR - 202402 - 20000000001 - Cliente 2</v>
      </c>
      <c r="O24" s="5" t="str">
        <f>IFERROR(VLOOKUP(E24&amp;" - "&amp;S24,[1]Control!$D:$E,2,0),"")</f>
        <v/>
      </c>
      <c r="P24" s="4" t="str">
        <f>_xlfn.IFNA(VLOOKUP(D24,[2]Hoja1!$J:$L,3,0),"")</f>
        <v/>
      </c>
      <c r="Q24" s="5" t="str">
        <f t="shared" si="10"/>
        <v>x</v>
      </c>
      <c r="R24" s="4">
        <f t="shared" si="1"/>
        <v>24</v>
      </c>
      <c r="S24" s="2" t="str">
        <f t="shared" si="11"/>
        <v>202402</v>
      </c>
      <c r="T24" s="4">
        <f t="shared" si="17"/>
        <v>1</v>
      </c>
      <c r="U24" s="4">
        <f t="shared" si="18"/>
        <v>1</v>
      </c>
      <c r="V24" s="4">
        <f t="shared" si="2"/>
        <v>2</v>
      </c>
    </row>
    <row r="25" spans="1:22" x14ac:dyDescent="0.25">
      <c r="A25" s="4" t="str">
        <f t="shared" si="0"/>
        <v>1</v>
      </c>
      <c r="B25" s="4" t="str">
        <f t="shared" si="40"/>
        <v>Cliente 2</v>
      </c>
      <c r="C25" s="4" t="str">
        <f t="shared" si="40"/>
        <v>Cliente 2</v>
      </c>
      <c r="D25" s="4">
        <f t="shared" si="41"/>
        <v>20000000001</v>
      </c>
      <c r="E25" s="4" t="str">
        <f t="shared" si="42"/>
        <v>20-00000000-1</v>
      </c>
      <c r="F25" s="4" t="str">
        <f t="shared" si="43"/>
        <v>Clave</v>
      </c>
      <c r="G25" s="2">
        <f t="shared" si="44"/>
        <v>45352</v>
      </c>
      <c r="H25" s="3"/>
      <c r="I25" s="2" t="str" cm="1">
        <f t="array" aca="1" ref="I25" ca="1">LEFT(CELL("filename"),FIND("[",CELL("filename"))-1)</f>
        <v>F:\Proyectos Python\Utilidades\auto-py-to-exe\Scripts\output\Control-Monotributistas-2.0\BOTS\</v>
      </c>
      <c r="J25" s="2" t="str">
        <f t="shared" ca="1" si="5"/>
        <v>F:\Proyectos Python\Utilidades\auto-py-to-exe\Scripts\output\Control-Monotributistas-2.0\BOTS\MC Descargados\</v>
      </c>
      <c r="K25" s="2">
        <f t="shared" si="6"/>
        <v>45352</v>
      </c>
      <c r="L25" s="2">
        <f t="shared" si="7"/>
        <v>45382</v>
      </c>
      <c r="M25" s="2" t="str">
        <f t="shared" si="8"/>
        <v>1 - MCE - 202403 - 20000000001 - Cliente 2</v>
      </c>
      <c r="N25" s="2" t="str">
        <f t="shared" si="9"/>
        <v>1 - MCR - 202403 - 20000000001 - Cliente 2</v>
      </c>
      <c r="O25" s="5" t="str">
        <f>IFERROR(VLOOKUP(E25&amp;" - "&amp;S25,[1]Control!$D:$E,2,0),"")</f>
        <v/>
      </c>
      <c r="P25" s="4" t="str">
        <f>_xlfn.IFNA(VLOOKUP(D25,[2]Hoja1!$J:$L,3,0),"")</f>
        <v/>
      </c>
      <c r="Q25" s="5" t="str">
        <f t="shared" si="10"/>
        <v>x</v>
      </c>
      <c r="R25" s="4">
        <f t="shared" si="1"/>
        <v>25</v>
      </c>
      <c r="S25" s="2" t="str">
        <f t="shared" si="11"/>
        <v>202403</v>
      </c>
      <c r="T25" s="4">
        <f t="shared" si="17"/>
        <v>1</v>
      </c>
      <c r="U25" s="4">
        <f t="shared" si="18"/>
        <v>1</v>
      </c>
      <c r="V25" s="4">
        <f t="shared" si="2"/>
        <v>2</v>
      </c>
    </row>
    <row r="26" spans="1:22" x14ac:dyDescent="0.25">
      <c r="A26" s="4" t="str">
        <f t="shared" si="0"/>
        <v>1</v>
      </c>
      <c r="B26" s="4" t="str">
        <f t="shared" si="40"/>
        <v>Cliente 2</v>
      </c>
      <c r="C26" s="4" t="str">
        <f t="shared" si="40"/>
        <v>Cliente 2</v>
      </c>
      <c r="D26" s="4">
        <f t="shared" si="41"/>
        <v>20000000001</v>
      </c>
      <c r="E26" s="4" t="str">
        <f t="shared" si="42"/>
        <v>20-00000000-1</v>
      </c>
      <c r="F26" s="4" t="str">
        <f t="shared" si="43"/>
        <v>Clave</v>
      </c>
      <c r="G26" s="2">
        <f t="shared" si="44"/>
        <v>45383</v>
      </c>
      <c r="H26" s="3"/>
      <c r="I26" s="2" t="str" cm="1">
        <f t="array" aca="1" ref="I26" ca="1">LEFT(CELL("filename"),FIND("[",CELL("filename"))-1)</f>
        <v>F:\Proyectos Python\Utilidades\auto-py-to-exe\Scripts\output\Control-Monotributistas-2.0\BOTS\</v>
      </c>
      <c r="J26" s="2" t="str">
        <f t="shared" ca="1" si="5"/>
        <v>F:\Proyectos Python\Utilidades\auto-py-to-exe\Scripts\output\Control-Monotributistas-2.0\BOTS\MC Descargados\</v>
      </c>
      <c r="K26" s="2">
        <f t="shared" si="6"/>
        <v>45383</v>
      </c>
      <c r="L26" s="2">
        <f t="shared" si="7"/>
        <v>45412</v>
      </c>
      <c r="M26" s="2" t="str">
        <f t="shared" si="8"/>
        <v>1 - MCE - 202404 - 20000000001 - Cliente 2</v>
      </c>
      <c r="N26" s="2" t="str">
        <f t="shared" si="9"/>
        <v>1 - MCR - 202404 - 20000000001 - Cliente 2</v>
      </c>
      <c r="O26" s="5" t="str">
        <f>IFERROR(VLOOKUP(E26&amp;" - "&amp;S26,[1]Control!$D:$E,2,0),"")</f>
        <v/>
      </c>
      <c r="P26" s="4" t="str">
        <f>_xlfn.IFNA(VLOOKUP(D26,[2]Hoja1!$J:$L,3,0),"")</f>
        <v/>
      </c>
      <c r="Q26" s="5" t="str">
        <f t="shared" si="10"/>
        <v>x</v>
      </c>
      <c r="R26" s="4">
        <f t="shared" si="1"/>
        <v>26</v>
      </c>
      <c r="S26" s="2" t="str">
        <f t="shared" si="11"/>
        <v>202404</v>
      </c>
      <c r="T26" s="4">
        <f t="shared" si="17"/>
        <v>1</v>
      </c>
      <c r="U26" s="4">
        <f t="shared" si="18"/>
        <v>1</v>
      </c>
      <c r="V26" s="4">
        <f t="shared" si="2"/>
        <v>2</v>
      </c>
    </row>
    <row r="27" spans="1:22" x14ac:dyDescent="0.25">
      <c r="A27" s="4" t="str">
        <f t="shared" si="0"/>
        <v>1</v>
      </c>
      <c r="B27" s="4" t="str">
        <f t="shared" si="40"/>
        <v>Cliente 2</v>
      </c>
      <c r="C27" s="4" t="str">
        <f t="shared" si="40"/>
        <v>Cliente 2</v>
      </c>
      <c r="D27" s="4">
        <f t="shared" si="41"/>
        <v>20000000001</v>
      </c>
      <c r="E27" s="4" t="str">
        <f t="shared" si="42"/>
        <v>20-00000000-1</v>
      </c>
      <c r="F27" s="4" t="str">
        <f t="shared" si="43"/>
        <v>Clave</v>
      </c>
      <c r="G27" s="2">
        <f t="shared" si="44"/>
        <v>45413</v>
      </c>
      <c r="H27" s="3"/>
      <c r="I27" s="2" t="str" cm="1">
        <f t="array" aca="1" ref="I27" ca="1">LEFT(CELL("filename"),FIND("[",CELL("filename"))-1)</f>
        <v>F:\Proyectos Python\Utilidades\auto-py-to-exe\Scripts\output\Control-Monotributistas-2.0\BOTS\</v>
      </c>
      <c r="J27" s="2" t="str">
        <f t="shared" ca="1" si="5"/>
        <v>F:\Proyectos Python\Utilidades\auto-py-to-exe\Scripts\output\Control-Monotributistas-2.0\BOTS\MC Descargados\</v>
      </c>
      <c r="K27" s="2">
        <f t="shared" si="6"/>
        <v>45413</v>
      </c>
      <c r="L27" s="2">
        <f t="shared" si="7"/>
        <v>45443</v>
      </c>
      <c r="M27" s="2" t="str">
        <f t="shared" si="8"/>
        <v>1 - MCE - 202405 - 20000000001 - Cliente 2</v>
      </c>
      <c r="N27" s="2" t="str">
        <f t="shared" si="9"/>
        <v>1 - MCR - 202405 - 20000000001 - Cliente 2</v>
      </c>
      <c r="O27" s="5" t="str">
        <f>IFERROR(VLOOKUP(E27&amp;" - "&amp;S27,[1]Control!$D:$E,2,0),"")</f>
        <v/>
      </c>
      <c r="P27" s="4" t="str">
        <f>_xlfn.IFNA(VLOOKUP(D27,[2]Hoja1!$J:$L,3,0),"")</f>
        <v/>
      </c>
      <c r="Q27" s="5" t="str">
        <f t="shared" si="10"/>
        <v>x</v>
      </c>
      <c r="R27" s="4">
        <f t="shared" si="1"/>
        <v>27</v>
      </c>
      <c r="S27" s="2" t="str">
        <f t="shared" si="11"/>
        <v>202405</v>
      </c>
      <c r="T27" s="4">
        <f t="shared" si="17"/>
        <v>1</v>
      </c>
      <c r="U27" s="4">
        <f t="shared" si="18"/>
        <v>1</v>
      </c>
      <c r="V27" s="4">
        <f t="shared" si="2"/>
        <v>2</v>
      </c>
    </row>
    <row r="28" spans="1:22" x14ac:dyDescent="0.25">
      <c r="A28" s="4" t="str">
        <f t="shared" ref="A28" si="45">RIGHT(E28,1)</f>
        <v>1</v>
      </c>
      <c r="B28" s="4" t="str">
        <f t="shared" si="40"/>
        <v>Cliente 2</v>
      </c>
      <c r="C28" s="4" t="str">
        <f t="shared" si="40"/>
        <v>Cliente 2</v>
      </c>
      <c r="D28" s="4">
        <f t="shared" si="41"/>
        <v>20000000001</v>
      </c>
      <c r="E28" s="4" t="str">
        <f t="shared" si="42"/>
        <v>20-00000000-1</v>
      </c>
      <c r="F28" s="4" t="str">
        <f t="shared" si="43"/>
        <v>Clave</v>
      </c>
      <c r="G28" s="2">
        <f t="shared" si="44"/>
        <v>45444</v>
      </c>
      <c r="H28" s="3"/>
      <c r="I28" s="2" t="str" cm="1">
        <f t="array" aca="1" ref="I28" ca="1">LEFT(CELL("filename"),FIND("[",CELL("filename"))-1)</f>
        <v>F:\Proyectos Python\Utilidades\auto-py-to-exe\Scripts\output\Control-Monotributistas-2.0\BOTS\</v>
      </c>
      <c r="J28" s="2" t="str">
        <f t="shared" ref="J28" ca="1" si="46">I28&amp;"MC Descargados\"</f>
        <v>F:\Proyectos Python\Utilidades\auto-py-to-exe\Scripts\output\Control-Monotributistas-2.0\BOTS\MC Descargados\</v>
      </c>
      <c r="K28" s="2">
        <f t="shared" ref="K28" si="47">G28</f>
        <v>45444</v>
      </c>
      <c r="L28" s="2">
        <f t="shared" ref="L28" si="48">EOMONTH(G28,0)</f>
        <v>45473</v>
      </c>
      <c r="M28" s="2" t="str">
        <f t="shared" ref="M28" si="49">CONCATENATE(TEXT(A28,"0")," - ","MCE - ",YEAR(K28),TEXT(MONTH(K28),"00")," - ",SUBSTITUTE(E28,"-","")," - ",B28)</f>
        <v>1 - MCE - 202406 - 20000000001 - Cliente 2</v>
      </c>
      <c r="N28" s="2" t="str">
        <f t="shared" ref="N28" si="50">CONCATENATE(TEXT(A28,"0")," - ","MCR - ",YEAR(K28),TEXT(MONTH(K28),"00")," - ",SUBSTITUTE(E28,"-","")," - ",B28)</f>
        <v>1 - MCR - 202406 - 20000000001 - Cliente 2</v>
      </c>
      <c r="O28" s="5" t="str">
        <f>IFERROR(VLOOKUP(E28&amp;" - "&amp;S28,[1]Control!$D:$E,2,0),"")</f>
        <v/>
      </c>
      <c r="P28" s="4" t="str">
        <f>_xlfn.IFNA(VLOOKUP(D28,[2]Hoja1!$J:$L,3,0),"")</f>
        <v/>
      </c>
      <c r="Q28" s="5" t="str">
        <f t="shared" ref="Q28" si="51">IF(EXACT(P28,F28),"ü","x")</f>
        <v>x</v>
      </c>
      <c r="R28" s="4">
        <f t="shared" ref="R28" si="52">ROW(A28)</f>
        <v>28</v>
      </c>
      <c r="S28" s="2" t="str">
        <f t="shared" ref="S28" si="53">YEAR(K28)&amp;TEXT(MONTH(K28),"00")</f>
        <v>202406</v>
      </c>
      <c r="T28" s="4">
        <f t="shared" si="17"/>
        <v>1</v>
      </c>
      <c r="U28" s="4">
        <f t="shared" si="18"/>
        <v>1</v>
      </c>
      <c r="V28" s="4">
        <f t="shared" ref="V28" si="54">SUM(T28:U28)</f>
        <v>2</v>
      </c>
    </row>
    <row r="29" spans="1:22" x14ac:dyDescent="0.25">
      <c r="A29" s="4" t="str">
        <f t="shared" ref="A29" si="55">RIGHT(E29,1)</f>
        <v>1</v>
      </c>
      <c r="B29" s="4" t="str">
        <f t="shared" si="40"/>
        <v>Cliente 2</v>
      </c>
      <c r="C29" s="4" t="str">
        <f t="shared" si="40"/>
        <v>Cliente 2</v>
      </c>
      <c r="D29" s="4">
        <f t="shared" si="41"/>
        <v>20000000001</v>
      </c>
      <c r="E29" s="4" t="str">
        <f t="shared" si="42"/>
        <v>20-00000000-1</v>
      </c>
      <c r="F29" s="4" t="str">
        <f t="shared" si="43"/>
        <v>Clave</v>
      </c>
      <c r="G29" s="2">
        <f t="shared" si="44"/>
        <v>45474</v>
      </c>
      <c r="H29" s="3"/>
      <c r="I29" s="2" t="str" cm="1">
        <f t="array" aca="1" ref="I29" ca="1">LEFT(CELL("filename"),FIND("[",CELL("filename"))-1)</f>
        <v>F:\Proyectos Python\Utilidades\auto-py-to-exe\Scripts\output\Control-Monotributistas-2.0\BOTS\</v>
      </c>
      <c r="J29" s="2" t="str">
        <f t="shared" ref="J29" ca="1" si="56">I29&amp;"MC Descargados\"</f>
        <v>F:\Proyectos Python\Utilidades\auto-py-to-exe\Scripts\output\Control-Monotributistas-2.0\BOTS\MC Descargados\</v>
      </c>
      <c r="K29" s="2">
        <f t="shared" ref="K29" si="57">G29</f>
        <v>45474</v>
      </c>
      <c r="L29" s="2">
        <f t="shared" ref="L29" si="58">EOMONTH(G29,0)</f>
        <v>45504</v>
      </c>
      <c r="M29" s="2" t="str">
        <f t="shared" ref="M29" si="59">CONCATENATE(TEXT(A29,"0")," - ","MCE - ",YEAR(K29),TEXT(MONTH(K29),"00")," - ",SUBSTITUTE(E29,"-","")," - ",B29)</f>
        <v>1 - MCE - 202407 - 20000000001 - Cliente 2</v>
      </c>
      <c r="N29" s="2" t="str">
        <f t="shared" ref="N29" si="60">CONCATENATE(TEXT(A29,"0")," - ","MCR - ",YEAR(K29),TEXT(MONTH(K29),"00")," - ",SUBSTITUTE(E29,"-","")," - ",B29)</f>
        <v>1 - MCR - 202407 - 20000000001 - Cliente 2</v>
      </c>
      <c r="O29" s="5" t="str">
        <f>IFERROR(VLOOKUP(E29&amp;" - "&amp;S29,[1]Control!$D:$E,2,0),"")</f>
        <v/>
      </c>
      <c r="P29" s="4" t="str">
        <f>_xlfn.IFNA(VLOOKUP(D29,[2]Hoja1!$J:$L,3,0),"")</f>
        <v/>
      </c>
      <c r="Q29" s="5" t="str">
        <f t="shared" ref="Q29" si="61">IF(EXACT(P29,F29),"ü","x")</f>
        <v>x</v>
      </c>
      <c r="R29" s="4">
        <f t="shared" ref="R29" si="62">ROW(A29)</f>
        <v>29</v>
      </c>
      <c r="S29" s="2" t="str">
        <f t="shared" ref="S29" si="63">YEAR(K29)&amp;TEXT(MONTH(K29),"00")</f>
        <v>202407</v>
      </c>
      <c r="T29" s="4">
        <f t="shared" si="17"/>
        <v>1</v>
      </c>
      <c r="U29" s="4">
        <f t="shared" si="18"/>
        <v>0</v>
      </c>
      <c r="V29" s="4">
        <f t="shared" ref="V29" si="64">SUM(T29:U29)</f>
        <v>1</v>
      </c>
    </row>
    <row r="30" spans="1:22" x14ac:dyDescent="0.25">
      <c r="A30" s="4" t="str">
        <f t="shared" si="0"/>
        <v>2</v>
      </c>
      <c r="B30" t="s">
        <v>23</v>
      </c>
      <c r="C30" t="str">
        <f>B30</f>
        <v>Cliente 3</v>
      </c>
      <c r="D30">
        <v>20000000002</v>
      </c>
      <c r="E30" t="str">
        <f t="shared" si="39"/>
        <v>20-00000000-2</v>
      </c>
      <c r="F30" t="s">
        <v>19</v>
      </c>
      <c r="G30" s="3">
        <f>G16</f>
        <v>45078</v>
      </c>
      <c r="H30" s="3"/>
      <c r="I30" s="2" t="str" cm="1">
        <f t="array" aca="1" ref="I30" ca="1">LEFT(CELL("filename"),FIND("[",CELL("filename"))-1)</f>
        <v>F:\Proyectos Python\Utilidades\auto-py-to-exe\Scripts\output\Control-Monotributistas-2.0\BOTS\</v>
      </c>
      <c r="J30" s="2" t="str">
        <f t="shared" ca="1" si="5"/>
        <v>F:\Proyectos Python\Utilidades\auto-py-to-exe\Scripts\output\Control-Monotributistas-2.0\BOTS\MC Descargados\</v>
      </c>
      <c r="K30" s="2">
        <f t="shared" si="6"/>
        <v>45078</v>
      </c>
      <c r="L30" s="2">
        <f t="shared" si="7"/>
        <v>45107</v>
      </c>
      <c r="M30" s="2" t="str">
        <f t="shared" si="8"/>
        <v>2 - MCE - 202306 - 20000000002 - Cliente 3</v>
      </c>
      <c r="N30" s="2" t="str">
        <f t="shared" si="9"/>
        <v>2 - MCR - 202306 - 20000000002 - Cliente 3</v>
      </c>
      <c r="O30" s="5" t="str">
        <f>IFERROR(VLOOKUP(E30&amp;" - "&amp;S30,[1]Control!$D:$E,2,0),"")</f>
        <v/>
      </c>
      <c r="P30" s="4" t="str">
        <f>_xlfn.IFNA(VLOOKUP(D30,[2]Hoja1!$J:$L,3,0),"")</f>
        <v/>
      </c>
      <c r="Q30" s="5" t="str">
        <f t="shared" si="10"/>
        <v>x</v>
      </c>
      <c r="R30" s="4">
        <f t="shared" si="1"/>
        <v>30</v>
      </c>
      <c r="S30" s="2" t="str">
        <f t="shared" si="11"/>
        <v>202306</v>
      </c>
      <c r="T30" s="4">
        <f t="shared" si="17"/>
        <v>0</v>
      </c>
      <c r="U30" s="4">
        <f t="shared" si="18"/>
        <v>1</v>
      </c>
      <c r="V30" s="4">
        <f t="shared" si="2"/>
        <v>1</v>
      </c>
    </row>
    <row r="31" spans="1:22" x14ac:dyDescent="0.25">
      <c r="A31" s="4" t="str">
        <f t="shared" si="0"/>
        <v>2</v>
      </c>
      <c r="B31" s="4" t="str">
        <f t="shared" ref="B31:C43" si="65">B30</f>
        <v>Cliente 3</v>
      </c>
      <c r="C31" s="4" t="str">
        <f t="shared" si="65"/>
        <v>Cliente 3</v>
      </c>
      <c r="D31" s="4">
        <f t="shared" ref="D31:D43" si="66">D30</f>
        <v>20000000002</v>
      </c>
      <c r="E31" s="4" t="str">
        <f t="shared" ref="E31:E43" si="67">E30</f>
        <v>20-00000000-2</v>
      </c>
      <c r="F31" s="4" t="str">
        <f t="shared" ref="F31:F43" si="68">F30</f>
        <v>Clave</v>
      </c>
      <c r="G31" s="2">
        <f t="shared" ref="G31:G43" si="69">EDATE(G30,1)</f>
        <v>45108</v>
      </c>
      <c r="H31" s="3"/>
      <c r="I31" s="2" t="str" cm="1">
        <f t="array" aca="1" ref="I31" ca="1">LEFT(CELL("filename"),FIND("[",CELL("filename"))-1)</f>
        <v>F:\Proyectos Python\Utilidades\auto-py-to-exe\Scripts\output\Control-Monotributistas-2.0\BOTS\</v>
      </c>
      <c r="J31" s="2" t="str">
        <f t="shared" ca="1" si="5"/>
        <v>F:\Proyectos Python\Utilidades\auto-py-to-exe\Scripts\output\Control-Monotributistas-2.0\BOTS\MC Descargados\</v>
      </c>
      <c r="K31" s="2">
        <f t="shared" si="6"/>
        <v>45108</v>
      </c>
      <c r="L31" s="2">
        <f t="shared" si="7"/>
        <v>45138</v>
      </c>
      <c r="M31" s="2" t="str">
        <f t="shared" si="8"/>
        <v>2 - MCE - 202307 - 20000000002 - Cliente 3</v>
      </c>
      <c r="N31" s="2" t="str">
        <f t="shared" si="9"/>
        <v>2 - MCR - 202307 - 20000000002 - Cliente 3</v>
      </c>
      <c r="O31" s="5" t="str">
        <f>IFERROR(VLOOKUP(E31&amp;" - "&amp;S31,[1]Control!$D:$E,2,0),"")</f>
        <v/>
      </c>
      <c r="P31" s="4" t="str">
        <f>_xlfn.IFNA(VLOOKUP(D31,[2]Hoja1!$J:$L,3,0),"")</f>
        <v/>
      </c>
      <c r="Q31" s="5" t="str">
        <f t="shared" si="10"/>
        <v>x</v>
      </c>
      <c r="R31" s="4">
        <f t="shared" si="1"/>
        <v>31</v>
      </c>
      <c r="S31" s="2" t="str">
        <f t="shared" si="11"/>
        <v>202307</v>
      </c>
      <c r="T31" s="4">
        <f t="shared" si="17"/>
        <v>1</v>
      </c>
      <c r="U31" s="4">
        <f t="shared" si="18"/>
        <v>1</v>
      </c>
      <c r="V31" s="4">
        <f t="shared" si="2"/>
        <v>2</v>
      </c>
    </row>
    <row r="32" spans="1:22" x14ac:dyDescent="0.25">
      <c r="A32" s="4" t="str">
        <f t="shared" si="0"/>
        <v>2</v>
      </c>
      <c r="B32" s="4" t="str">
        <f t="shared" si="65"/>
        <v>Cliente 3</v>
      </c>
      <c r="C32" s="4" t="str">
        <f t="shared" si="65"/>
        <v>Cliente 3</v>
      </c>
      <c r="D32" s="4">
        <f t="shared" si="66"/>
        <v>20000000002</v>
      </c>
      <c r="E32" s="4" t="str">
        <f t="shared" si="67"/>
        <v>20-00000000-2</v>
      </c>
      <c r="F32" s="4" t="str">
        <f t="shared" si="68"/>
        <v>Clave</v>
      </c>
      <c r="G32" s="2">
        <f t="shared" si="69"/>
        <v>45139</v>
      </c>
      <c r="H32" s="3"/>
      <c r="I32" s="2" t="str" cm="1">
        <f t="array" aca="1" ref="I32" ca="1">LEFT(CELL("filename"),FIND("[",CELL("filename"))-1)</f>
        <v>F:\Proyectos Python\Utilidades\auto-py-to-exe\Scripts\output\Control-Monotributistas-2.0\BOTS\</v>
      </c>
      <c r="J32" s="2" t="str">
        <f t="shared" ca="1" si="5"/>
        <v>F:\Proyectos Python\Utilidades\auto-py-to-exe\Scripts\output\Control-Monotributistas-2.0\BOTS\MC Descargados\</v>
      </c>
      <c r="K32" s="2">
        <f t="shared" si="6"/>
        <v>45139</v>
      </c>
      <c r="L32" s="2">
        <f t="shared" si="7"/>
        <v>45169</v>
      </c>
      <c r="M32" s="2" t="str">
        <f t="shared" si="8"/>
        <v>2 - MCE - 202308 - 20000000002 - Cliente 3</v>
      </c>
      <c r="N32" s="2" t="str">
        <f t="shared" si="9"/>
        <v>2 - MCR - 202308 - 20000000002 - Cliente 3</v>
      </c>
      <c r="O32" s="5" t="str">
        <f>IFERROR(VLOOKUP(E32&amp;" - "&amp;S32,[1]Control!$D:$E,2,0),"")</f>
        <v/>
      </c>
      <c r="P32" s="4" t="str">
        <f>_xlfn.IFNA(VLOOKUP(D32,[2]Hoja1!$J:$L,3,0),"")</f>
        <v/>
      </c>
      <c r="Q32" s="5" t="str">
        <f t="shared" si="10"/>
        <v>x</v>
      </c>
      <c r="R32" s="4">
        <f t="shared" si="1"/>
        <v>32</v>
      </c>
      <c r="S32" s="2" t="str">
        <f t="shared" si="11"/>
        <v>202308</v>
      </c>
      <c r="T32" s="4">
        <f t="shared" si="17"/>
        <v>1</v>
      </c>
      <c r="U32" s="4">
        <f t="shared" si="18"/>
        <v>1</v>
      </c>
      <c r="V32" s="4">
        <f t="shared" si="2"/>
        <v>2</v>
      </c>
    </row>
    <row r="33" spans="1:22" x14ac:dyDescent="0.25">
      <c r="A33" s="4" t="str">
        <f t="shared" si="0"/>
        <v>2</v>
      </c>
      <c r="B33" s="4" t="str">
        <f t="shared" si="65"/>
        <v>Cliente 3</v>
      </c>
      <c r="C33" s="4" t="str">
        <f t="shared" si="65"/>
        <v>Cliente 3</v>
      </c>
      <c r="D33" s="4">
        <f t="shared" si="66"/>
        <v>20000000002</v>
      </c>
      <c r="E33" s="4" t="str">
        <f t="shared" si="67"/>
        <v>20-00000000-2</v>
      </c>
      <c r="F33" s="4" t="str">
        <f t="shared" si="68"/>
        <v>Clave</v>
      </c>
      <c r="G33" s="2">
        <f t="shared" si="69"/>
        <v>45170</v>
      </c>
      <c r="H33" s="3"/>
      <c r="I33" s="2" t="str" cm="1">
        <f t="array" aca="1" ref="I33" ca="1">LEFT(CELL("filename"),FIND("[",CELL("filename"))-1)</f>
        <v>F:\Proyectos Python\Utilidades\auto-py-to-exe\Scripts\output\Control-Monotributistas-2.0\BOTS\</v>
      </c>
      <c r="J33" s="2" t="str">
        <f t="shared" ca="1" si="5"/>
        <v>F:\Proyectos Python\Utilidades\auto-py-to-exe\Scripts\output\Control-Monotributistas-2.0\BOTS\MC Descargados\</v>
      </c>
      <c r="K33" s="2">
        <f t="shared" si="6"/>
        <v>45170</v>
      </c>
      <c r="L33" s="2">
        <f t="shared" si="7"/>
        <v>45199</v>
      </c>
      <c r="M33" s="2" t="str">
        <f t="shared" si="8"/>
        <v>2 - MCE - 202309 - 20000000002 - Cliente 3</v>
      </c>
      <c r="N33" s="2" t="str">
        <f t="shared" si="9"/>
        <v>2 - MCR - 202309 - 20000000002 - Cliente 3</v>
      </c>
      <c r="O33" s="5" t="str">
        <f>IFERROR(VLOOKUP(E33&amp;" - "&amp;S33,[1]Control!$D:$E,2,0),"")</f>
        <v/>
      </c>
      <c r="P33" s="4" t="str">
        <f>_xlfn.IFNA(VLOOKUP(D33,[2]Hoja1!$J:$L,3,0),"")</f>
        <v/>
      </c>
      <c r="Q33" s="5" t="str">
        <f t="shared" si="10"/>
        <v>x</v>
      </c>
      <c r="R33" s="4">
        <f t="shared" si="1"/>
        <v>33</v>
      </c>
      <c r="S33" s="2" t="str">
        <f t="shared" si="11"/>
        <v>202309</v>
      </c>
      <c r="T33" s="4">
        <f t="shared" si="17"/>
        <v>1</v>
      </c>
      <c r="U33" s="4">
        <f t="shared" si="18"/>
        <v>1</v>
      </c>
      <c r="V33" s="4">
        <f t="shared" si="2"/>
        <v>2</v>
      </c>
    </row>
    <row r="34" spans="1:22" x14ac:dyDescent="0.25">
      <c r="A34" s="4" t="str">
        <f t="shared" si="0"/>
        <v>2</v>
      </c>
      <c r="B34" s="4" t="str">
        <f t="shared" si="65"/>
        <v>Cliente 3</v>
      </c>
      <c r="C34" s="4" t="str">
        <f t="shared" si="65"/>
        <v>Cliente 3</v>
      </c>
      <c r="D34" s="4">
        <f t="shared" si="66"/>
        <v>20000000002</v>
      </c>
      <c r="E34" s="4" t="str">
        <f t="shared" si="67"/>
        <v>20-00000000-2</v>
      </c>
      <c r="F34" s="4" t="str">
        <f t="shared" si="68"/>
        <v>Clave</v>
      </c>
      <c r="G34" s="2">
        <f t="shared" si="69"/>
        <v>45200</v>
      </c>
      <c r="H34" s="3"/>
      <c r="I34" s="2" t="str" cm="1">
        <f t="array" aca="1" ref="I34" ca="1">LEFT(CELL("filename"),FIND("[",CELL("filename"))-1)</f>
        <v>F:\Proyectos Python\Utilidades\auto-py-to-exe\Scripts\output\Control-Monotributistas-2.0\BOTS\</v>
      </c>
      <c r="J34" s="2" t="str">
        <f t="shared" ca="1" si="5"/>
        <v>F:\Proyectos Python\Utilidades\auto-py-to-exe\Scripts\output\Control-Monotributistas-2.0\BOTS\MC Descargados\</v>
      </c>
      <c r="K34" s="2">
        <f t="shared" si="6"/>
        <v>45200</v>
      </c>
      <c r="L34" s="2">
        <f t="shared" si="7"/>
        <v>45230</v>
      </c>
      <c r="M34" s="2" t="str">
        <f t="shared" si="8"/>
        <v>2 - MCE - 202310 - 20000000002 - Cliente 3</v>
      </c>
      <c r="N34" s="2" t="str">
        <f t="shared" si="9"/>
        <v>2 - MCR - 202310 - 20000000002 - Cliente 3</v>
      </c>
      <c r="O34" s="5" t="str">
        <f>IFERROR(VLOOKUP(E34&amp;" - "&amp;S34,[1]Control!$D:$E,2,0),"")</f>
        <v/>
      </c>
      <c r="P34" s="4" t="str">
        <f>_xlfn.IFNA(VLOOKUP(D34,[2]Hoja1!$J:$L,3,0),"")</f>
        <v/>
      </c>
      <c r="Q34" s="5" t="str">
        <f t="shared" si="10"/>
        <v>x</v>
      </c>
      <c r="R34" s="4">
        <f t="shared" si="1"/>
        <v>34</v>
      </c>
      <c r="S34" s="2" t="str">
        <f t="shared" si="11"/>
        <v>202310</v>
      </c>
      <c r="T34" s="4">
        <f t="shared" si="17"/>
        <v>1</v>
      </c>
      <c r="U34" s="4">
        <f t="shared" si="18"/>
        <v>1</v>
      </c>
      <c r="V34" s="4">
        <f t="shared" si="2"/>
        <v>2</v>
      </c>
    </row>
    <row r="35" spans="1:22" x14ac:dyDescent="0.25">
      <c r="A35" s="4" t="str">
        <f t="shared" si="0"/>
        <v>2</v>
      </c>
      <c r="B35" s="4" t="str">
        <f t="shared" si="65"/>
        <v>Cliente 3</v>
      </c>
      <c r="C35" s="4" t="str">
        <f t="shared" si="65"/>
        <v>Cliente 3</v>
      </c>
      <c r="D35" s="4">
        <f t="shared" si="66"/>
        <v>20000000002</v>
      </c>
      <c r="E35" s="4" t="str">
        <f t="shared" si="67"/>
        <v>20-00000000-2</v>
      </c>
      <c r="F35" s="4" t="str">
        <f t="shared" si="68"/>
        <v>Clave</v>
      </c>
      <c r="G35" s="2">
        <f t="shared" si="69"/>
        <v>45231</v>
      </c>
      <c r="H35" s="3"/>
      <c r="I35" s="2" t="str" cm="1">
        <f t="array" aca="1" ref="I35" ca="1">LEFT(CELL("filename"),FIND("[",CELL("filename"))-1)</f>
        <v>F:\Proyectos Python\Utilidades\auto-py-to-exe\Scripts\output\Control-Monotributistas-2.0\BOTS\</v>
      </c>
      <c r="J35" s="2" t="str">
        <f t="shared" ca="1" si="5"/>
        <v>F:\Proyectos Python\Utilidades\auto-py-to-exe\Scripts\output\Control-Monotributistas-2.0\BOTS\MC Descargados\</v>
      </c>
      <c r="K35" s="2">
        <f t="shared" si="6"/>
        <v>45231</v>
      </c>
      <c r="L35" s="2">
        <f t="shared" si="7"/>
        <v>45260</v>
      </c>
      <c r="M35" s="2" t="str">
        <f t="shared" si="8"/>
        <v>2 - MCE - 202311 - 20000000002 - Cliente 3</v>
      </c>
      <c r="N35" s="2" t="str">
        <f t="shared" si="9"/>
        <v>2 - MCR - 202311 - 20000000002 - Cliente 3</v>
      </c>
      <c r="O35" s="5" t="str">
        <f>IFERROR(VLOOKUP(E35&amp;" - "&amp;S35,[1]Control!$D:$E,2,0),"")</f>
        <v/>
      </c>
      <c r="P35" s="4" t="str">
        <f>_xlfn.IFNA(VLOOKUP(D35,[2]Hoja1!$J:$L,3,0),"")</f>
        <v/>
      </c>
      <c r="Q35" s="5" t="str">
        <f t="shared" si="10"/>
        <v>x</v>
      </c>
      <c r="R35" s="4">
        <f t="shared" si="1"/>
        <v>35</v>
      </c>
      <c r="S35" s="2" t="str">
        <f t="shared" si="11"/>
        <v>202311</v>
      </c>
      <c r="T35" s="4">
        <f t="shared" si="17"/>
        <v>1</v>
      </c>
      <c r="U35" s="4">
        <f t="shared" si="18"/>
        <v>1</v>
      </c>
      <c r="V35" s="4">
        <f t="shared" si="2"/>
        <v>2</v>
      </c>
    </row>
    <row r="36" spans="1:22" x14ac:dyDescent="0.25">
      <c r="A36" s="4" t="str">
        <f t="shared" si="0"/>
        <v>2</v>
      </c>
      <c r="B36" s="4" t="str">
        <f t="shared" si="65"/>
        <v>Cliente 3</v>
      </c>
      <c r="C36" s="4" t="str">
        <f t="shared" si="65"/>
        <v>Cliente 3</v>
      </c>
      <c r="D36" s="4">
        <f t="shared" si="66"/>
        <v>20000000002</v>
      </c>
      <c r="E36" s="4" t="str">
        <f t="shared" si="67"/>
        <v>20-00000000-2</v>
      </c>
      <c r="F36" s="4" t="str">
        <f t="shared" si="68"/>
        <v>Clave</v>
      </c>
      <c r="G36" s="2">
        <f t="shared" si="69"/>
        <v>45261</v>
      </c>
      <c r="H36" s="3"/>
      <c r="I36" s="2" t="str" cm="1">
        <f t="array" aca="1" ref="I36" ca="1">LEFT(CELL("filename"),FIND("[",CELL("filename"))-1)</f>
        <v>F:\Proyectos Python\Utilidades\auto-py-to-exe\Scripts\output\Control-Monotributistas-2.0\BOTS\</v>
      </c>
      <c r="J36" s="2" t="str">
        <f t="shared" ca="1" si="5"/>
        <v>F:\Proyectos Python\Utilidades\auto-py-to-exe\Scripts\output\Control-Monotributistas-2.0\BOTS\MC Descargados\</v>
      </c>
      <c r="K36" s="2">
        <f t="shared" si="6"/>
        <v>45261</v>
      </c>
      <c r="L36" s="2">
        <f t="shared" si="7"/>
        <v>45291</v>
      </c>
      <c r="M36" s="2" t="str">
        <f t="shared" si="8"/>
        <v>2 - MCE - 202312 - 20000000002 - Cliente 3</v>
      </c>
      <c r="N36" s="2" t="str">
        <f t="shared" si="9"/>
        <v>2 - MCR - 202312 - 20000000002 - Cliente 3</v>
      </c>
      <c r="O36" s="5" t="str">
        <f>IFERROR(VLOOKUP(E36&amp;" - "&amp;S36,[1]Control!$D:$E,2,0),"")</f>
        <v/>
      </c>
      <c r="P36" s="4" t="str">
        <f>_xlfn.IFNA(VLOOKUP(D36,[2]Hoja1!$J:$L,3,0),"")</f>
        <v/>
      </c>
      <c r="Q36" s="5" t="str">
        <f t="shared" si="10"/>
        <v>x</v>
      </c>
      <c r="R36" s="4">
        <f t="shared" si="1"/>
        <v>36</v>
      </c>
      <c r="S36" s="2" t="str">
        <f t="shared" si="11"/>
        <v>202312</v>
      </c>
      <c r="T36" s="4">
        <f t="shared" si="17"/>
        <v>1</v>
      </c>
      <c r="U36" s="4">
        <f t="shared" si="18"/>
        <v>1</v>
      </c>
      <c r="V36" s="4">
        <f t="shared" si="2"/>
        <v>2</v>
      </c>
    </row>
    <row r="37" spans="1:22" x14ac:dyDescent="0.25">
      <c r="A37" s="4" t="str">
        <f t="shared" si="0"/>
        <v>2</v>
      </c>
      <c r="B37" s="4" t="str">
        <f t="shared" si="65"/>
        <v>Cliente 3</v>
      </c>
      <c r="C37" s="4" t="str">
        <f t="shared" si="65"/>
        <v>Cliente 3</v>
      </c>
      <c r="D37" s="4">
        <f t="shared" si="66"/>
        <v>20000000002</v>
      </c>
      <c r="E37" s="4" t="str">
        <f t="shared" si="67"/>
        <v>20-00000000-2</v>
      </c>
      <c r="F37" s="4" t="str">
        <f t="shared" si="68"/>
        <v>Clave</v>
      </c>
      <c r="G37" s="2">
        <f t="shared" si="69"/>
        <v>45292</v>
      </c>
      <c r="H37" s="3"/>
      <c r="I37" s="2" t="str" cm="1">
        <f t="array" aca="1" ref="I37" ca="1">LEFT(CELL("filename"),FIND("[",CELL("filename"))-1)</f>
        <v>F:\Proyectos Python\Utilidades\auto-py-to-exe\Scripts\output\Control-Monotributistas-2.0\BOTS\</v>
      </c>
      <c r="J37" s="2" t="str">
        <f t="shared" ca="1" si="5"/>
        <v>F:\Proyectos Python\Utilidades\auto-py-to-exe\Scripts\output\Control-Monotributistas-2.0\BOTS\MC Descargados\</v>
      </c>
      <c r="K37" s="2">
        <f t="shared" si="6"/>
        <v>45292</v>
      </c>
      <c r="L37" s="2">
        <f t="shared" si="7"/>
        <v>45322</v>
      </c>
      <c r="M37" s="2" t="str">
        <f t="shared" si="8"/>
        <v>2 - MCE - 202401 - 20000000002 - Cliente 3</v>
      </c>
      <c r="N37" s="2" t="str">
        <f t="shared" si="9"/>
        <v>2 - MCR - 202401 - 20000000002 - Cliente 3</v>
      </c>
      <c r="O37" s="5" t="str">
        <f>IFERROR(VLOOKUP(E37&amp;" - "&amp;S37,[1]Control!$D:$E,2,0),"")</f>
        <v/>
      </c>
      <c r="P37" s="4" t="str">
        <f>_xlfn.IFNA(VLOOKUP(D37,[2]Hoja1!$J:$L,3,0),"")</f>
        <v/>
      </c>
      <c r="Q37" s="5" t="str">
        <f t="shared" si="10"/>
        <v>x</v>
      </c>
      <c r="R37" s="4">
        <f t="shared" si="1"/>
        <v>37</v>
      </c>
      <c r="S37" s="2" t="str">
        <f t="shared" si="11"/>
        <v>202401</v>
      </c>
      <c r="T37" s="4">
        <f t="shared" si="17"/>
        <v>1</v>
      </c>
      <c r="U37" s="4">
        <f t="shared" si="18"/>
        <v>1</v>
      </c>
      <c r="V37" s="4">
        <f t="shared" si="2"/>
        <v>2</v>
      </c>
    </row>
    <row r="38" spans="1:22" x14ac:dyDescent="0.25">
      <c r="A38" s="4" t="str">
        <f t="shared" ref="A38:A79" si="70">RIGHT(E38,1)</f>
        <v>2</v>
      </c>
      <c r="B38" s="4" t="str">
        <f t="shared" si="65"/>
        <v>Cliente 3</v>
      </c>
      <c r="C38" s="4" t="str">
        <f t="shared" si="65"/>
        <v>Cliente 3</v>
      </c>
      <c r="D38" s="4">
        <f t="shared" si="66"/>
        <v>20000000002</v>
      </c>
      <c r="E38" s="4" t="str">
        <f t="shared" si="67"/>
        <v>20-00000000-2</v>
      </c>
      <c r="F38" s="4" t="str">
        <f t="shared" si="68"/>
        <v>Clave</v>
      </c>
      <c r="G38" s="2">
        <f t="shared" si="69"/>
        <v>45323</v>
      </c>
      <c r="H38" s="3"/>
      <c r="I38" s="2" t="str" cm="1">
        <f t="array" aca="1" ref="I38" ca="1">LEFT(CELL("filename"),FIND("[",CELL("filename"))-1)</f>
        <v>F:\Proyectos Python\Utilidades\auto-py-to-exe\Scripts\output\Control-Monotributistas-2.0\BOTS\</v>
      </c>
      <c r="J38" s="2" t="str">
        <f t="shared" ca="1" si="5"/>
        <v>F:\Proyectos Python\Utilidades\auto-py-to-exe\Scripts\output\Control-Monotributistas-2.0\BOTS\MC Descargados\</v>
      </c>
      <c r="K38" s="2">
        <f t="shared" si="6"/>
        <v>45323</v>
      </c>
      <c r="L38" s="2">
        <f t="shared" si="7"/>
        <v>45351</v>
      </c>
      <c r="M38" s="2" t="str">
        <f t="shared" si="8"/>
        <v>2 - MCE - 202402 - 20000000002 - Cliente 3</v>
      </c>
      <c r="N38" s="2" t="str">
        <f t="shared" si="9"/>
        <v>2 - MCR - 202402 - 20000000002 - Cliente 3</v>
      </c>
      <c r="O38" s="5" t="str">
        <f>IFERROR(VLOOKUP(E38&amp;" - "&amp;S38,[1]Control!$D:$E,2,0),"")</f>
        <v/>
      </c>
      <c r="P38" s="4" t="str">
        <f>_xlfn.IFNA(VLOOKUP(D38,[2]Hoja1!$J:$L,3,0),"")</f>
        <v/>
      </c>
      <c r="Q38" s="5" t="str">
        <f t="shared" si="10"/>
        <v>x</v>
      </c>
      <c r="R38" s="4">
        <f t="shared" ref="R38:R79" si="71">ROW(A38)</f>
        <v>38</v>
      </c>
      <c r="S38" s="2" t="str">
        <f t="shared" si="11"/>
        <v>202402</v>
      </c>
      <c r="T38" s="4">
        <f t="shared" si="17"/>
        <v>1</v>
      </c>
      <c r="U38" s="4">
        <f t="shared" si="18"/>
        <v>1</v>
      </c>
      <c r="V38" s="4">
        <f t="shared" ref="V38:V75" si="72">SUM(T38:U38)</f>
        <v>2</v>
      </c>
    </row>
    <row r="39" spans="1:22" x14ac:dyDescent="0.25">
      <c r="A39" s="4" t="str">
        <f t="shared" si="70"/>
        <v>2</v>
      </c>
      <c r="B39" s="4" t="str">
        <f t="shared" si="65"/>
        <v>Cliente 3</v>
      </c>
      <c r="C39" s="4" t="str">
        <f t="shared" si="65"/>
        <v>Cliente 3</v>
      </c>
      <c r="D39" s="4">
        <f t="shared" si="66"/>
        <v>20000000002</v>
      </c>
      <c r="E39" s="4" t="str">
        <f t="shared" si="67"/>
        <v>20-00000000-2</v>
      </c>
      <c r="F39" s="4" t="str">
        <f t="shared" si="68"/>
        <v>Clave</v>
      </c>
      <c r="G39" s="2">
        <f t="shared" si="69"/>
        <v>45352</v>
      </c>
      <c r="H39" s="3"/>
      <c r="I39" s="2" t="str" cm="1">
        <f t="array" aca="1" ref="I39" ca="1">LEFT(CELL("filename"),FIND("[",CELL("filename"))-1)</f>
        <v>F:\Proyectos Python\Utilidades\auto-py-to-exe\Scripts\output\Control-Monotributistas-2.0\BOTS\</v>
      </c>
      <c r="J39" s="2" t="str">
        <f t="shared" ca="1" si="5"/>
        <v>F:\Proyectos Python\Utilidades\auto-py-to-exe\Scripts\output\Control-Monotributistas-2.0\BOTS\MC Descargados\</v>
      </c>
      <c r="K39" s="2">
        <f t="shared" si="6"/>
        <v>45352</v>
      </c>
      <c r="L39" s="2">
        <f t="shared" si="7"/>
        <v>45382</v>
      </c>
      <c r="M39" s="2" t="str">
        <f t="shared" si="8"/>
        <v>2 - MCE - 202403 - 20000000002 - Cliente 3</v>
      </c>
      <c r="N39" s="2" t="str">
        <f t="shared" si="9"/>
        <v>2 - MCR - 202403 - 20000000002 - Cliente 3</v>
      </c>
      <c r="O39" s="5" t="str">
        <f>IFERROR(VLOOKUP(E39&amp;" - "&amp;S39,[1]Control!$D:$E,2,0),"")</f>
        <v/>
      </c>
      <c r="P39" s="4" t="str">
        <f>_xlfn.IFNA(VLOOKUP(D39,[2]Hoja1!$J:$L,3,0),"")</f>
        <v/>
      </c>
      <c r="Q39" s="5" t="str">
        <f t="shared" si="10"/>
        <v>x</v>
      </c>
      <c r="R39" s="4">
        <f t="shared" si="71"/>
        <v>39</v>
      </c>
      <c r="S39" s="2" t="str">
        <f t="shared" si="11"/>
        <v>202403</v>
      </c>
      <c r="T39" s="4">
        <f t="shared" si="17"/>
        <v>1</v>
      </c>
      <c r="U39" s="4">
        <f t="shared" si="18"/>
        <v>1</v>
      </c>
      <c r="V39" s="4">
        <f t="shared" si="72"/>
        <v>2</v>
      </c>
    </row>
    <row r="40" spans="1:22" x14ac:dyDescent="0.25">
      <c r="A40" s="4" t="str">
        <f t="shared" si="70"/>
        <v>2</v>
      </c>
      <c r="B40" s="4" t="str">
        <f t="shared" si="65"/>
        <v>Cliente 3</v>
      </c>
      <c r="C40" s="4" t="str">
        <f t="shared" si="65"/>
        <v>Cliente 3</v>
      </c>
      <c r="D40" s="4">
        <f t="shared" si="66"/>
        <v>20000000002</v>
      </c>
      <c r="E40" s="4" t="str">
        <f t="shared" si="67"/>
        <v>20-00000000-2</v>
      </c>
      <c r="F40" s="4" t="str">
        <f t="shared" si="68"/>
        <v>Clave</v>
      </c>
      <c r="G40" s="2">
        <f t="shared" si="69"/>
        <v>45383</v>
      </c>
      <c r="H40" s="3"/>
      <c r="I40" s="2" t="str" cm="1">
        <f t="array" aca="1" ref="I40" ca="1">LEFT(CELL("filename"),FIND("[",CELL("filename"))-1)</f>
        <v>F:\Proyectos Python\Utilidades\auto-py-to-exe\Scripts\output\Control-Monotributistas-2.0\BOTS\</v>
      </c>
      <c r="J40" s="2" t="str">
        <f t="shared" ca="1" si="5"/>
        <v>F:\Proyectos Python\Utilidades\auto-py-to-exe\Scripts\output\Control-Monotributistas-2.0\BOTS\MC Descargados\</v>
      </c>
      <c r="K40" s="2">
        <f t="shared" si="6"/>
        <v>45383</v>
      </c>
      <c r="L40" s="2">
        <f t="shared" si="7"/>
        <v>45412</v>
      </c>
      <c r="M40" s="2" t="str">
        <f t="shared" si="8"/>
        <v>2 - MCE - 202404 - 20000000002 - Cliente 3</v>
      </c>
      <c r="N40" s="2" t="str">
        <f t="shared" si="9"/>
        <v>2 - MCR - 202404 - 20000000002 - Cliente 3</v>
      </c>
      <c r="O40" s="5" t="str">
        <f>IFERROR(VLOOKUP(E40&amp;" - "&amp;S40,[1]Control!$D:$E,2,0),"")</f>
        <v/>
      </c>
      <c r="P40" s="4" t="str">
        <f>_xlfn.IFNA(VLOOKUP(D40,[2]Hoja1!$J:$L,3,0),"")</f>
        <v/>
      </c>
      <c r="Q40" s="5" t="str">
        <f t="shared" si="10"/>
        <v>x</v>
      </c>
      <c r="R40" s="4">
        <f t="shared" si="71"/>
        <v>40</v>
      </c>
      <c r="S40" s="2" t="str">
        <f t="shared" si="11"/>
        <v>202404</v>
      </c>
      <c r="T40" s="4">
        <f t="shared" si="17"/>
        <v>1</v>
      </c>
      <c r="U40" s="4">
        <f t="shared" si="18"/>
        <v>1</v>
      </c>
      <c r="V40" s="4">
        <f t="shared" si="72"/>
        <v>2</v>
      </c>
    </row>
    <row r="41" spans="1:22" x14ac:dyDescent="0.25">
      <c r="A41" s="4" t="str">
        <f t="shared" si="70"/>
        <v>2</v>
      </c>
      <c r="B41" s="4" t="str">
        <f t="shared" si="65"/>
        <v>Cliente 3</v>
      </c>
      <c r="C41" s="4" t="str">
        <f t="shared" si="65"/>
        <v>Cliente 3</v>
      </c>
      <c r="D41" s="4">
        <f t="shared" si="66"/>
        <v>20000000002</v>
      </c>
      <c r="E41" s="4" t="str">
        <f t="shared" si="67"/>
        <v>20-00000000-2</v>
      </c>
      <c r="F41" s="4" t="str">
        <f t="shared" si="68"/>
        <v>Clave</v>
      </c>
      <c r="G41" s="2">
        <f t="shared" si="69"/>
        <v>45413</v>
      </c>
      <c r="H41" s="3"/>
      <c r="I41" s="2" t="str" cm="1">
        <f t="array" aca="1" ref="I41" ca="1">LEFT(CELL("filename"),FIND("[",CELL("filename"))-1)</f>
        <v>F:\Proyectos Python\Utilidades\auto-py-to-exe\Scripts\output\Control-Monotributistas-2.0\BOTS\</v>
      </c>
      <c r="J41" s="2" t="str">
        <f t="shared" ca="1" si="5"/>
        <v>F:\Proyectos Python\Utilidades\auto-py-to-exe\Scripts\output\Control-Monotributistas-2.0\BOTS\MC Descargados\</v>
      </c>
      <c r="K41" s="2">
        <f t="shared" si="6"/>
        <v>45413</v>
      </c>
      <c r="L41" s="2">
        <f t="shared" si="7"/>
        <v>45443</v>
      </c>
      <c r="M41" s="2" t="str">
        <f t="shared" si="8"/>
        <v>2 - MCE - 202405 - 20000000002 - Cliente 3</v>
      </c>
      <c r="N41" s="2" t="str">
        <f t="shared" si="9"/>
        <v>2 - MCR - 202405 - 20000000002 - Cliente 3</v>
      </c>
      <c r="O41" s="5" t="str">
        <f>IFERROR(VLOOKUP(E41&amp;" - "&amp;S41,[1]Control!$D:$E,2,0),"")</f>
        <v/>
      </c>
      <c r="P41" s="4" t="str">
        <f>_xlfn.IFNA(VLOOKUP(D41,[2]Hoja1!$J:$L,3,0),"")</f>
        <v/>
      </c>
      <c r="Q41" s="5" t="str">
        <f t="shared" si="10"/>
        <v>x</v>
      </c>
      <c r="R41" s="4">
        <f t="shared" si="71"/>
        <v>41</v>
      </c>
      <c r="S41" s="2" t="str">
        <f t="shared" si="11"/>
        <v>202405</v>
      </c>
      <c r="T41" s="4">
        <f t="shared" si="17"/>
        <v>1</v>
      </c>
      <c r="U41" s="4">
        <f t="shared" si="18"/>
        <v>1</v>
      </c>
      <c r="V41" s="4">
        <f t="shared" si="72"/>
        <v>2</v>
      </c>
    </row>
    <row r="42" spans="1:22" x14ac:dyDescent="0.25">
      <c r="A42" s="4" t="str">
        <f t="shared" ref="A42" si="73">RIGHT(E42,1)</f>
        <v>2</v>
      </c>
      <c r="B42" s="4" t="str">
        <f t="shared" si="65"/>
        <v>Cliente 3</v>
      </c>
      <c r="C42" s="4" t="str">
        <f t="shared" si="65"/>
        <v>Cliente 3</v>
      </c>
      <c r="D42" s="4">
        <f t="shared" si="66"/>
        <v>20000000002</v>
      </c>
      <c r="E42" s="4" t="str">
        <f t="shared" si="67"/>
        <v>20-00000000-2</v>
      </c>
      <c r="F42" s="4" t="str">
        <f t="shared" si="68"/>
        <v>Clave</v>
      </c>
      <c r="G42" s="2">
        <f t="shared" si="69"/>
        <v>45444</v>
      </c>
      <c r="H42" s="3"/>
      <c r="I42" s="2" t="str" cm="1">
        <f t="array" aca="1" ref="I42" ca="1">LEFT(CELL("filename"),FIND("[",CELL("filename"))-1)</f>
        <v>F:\Proyectos Python\Utilidades\auto-py-to-exe\Scripts\output\Control-Monotributistas-2.0\BOTS\</v>
      </c>
      <c r="J42" s="2" t="str">
        <f t="shared" ref="J42" ca="1" si="74">I42&amp;"MC Descargados\"</f>
        <v>F:\Proyectos Python\Utilidades\auto-py-to-exe\Scripts\output\Control-Monotributistas-2.0\BOTS\MC Descargados\</v>
      </c>
      <c r="K42" s="2">
        <f t="shared" ref="K42" si="75">G42</f>
        <v>45444</v>
      </c>
      <c r="L42" s="2">
        <f t="shared" ref="L42" si="76">EOMONTH(G42,0)</f>
        <v>45473</v>
      </c>
      <c r="M42" s="2" t="str">
        <f t="shared" ref="M42" si="77">CONCATENATE(TEXT(A42,"0")," - ","MCE - ",YEAR(K42),TEXT(MONTH(K42),"00")," - ",SUBSTITUTE(E42,"-","")," - ",B42)</f>
        <v>2 - MCE - 202406 - 20000000002 - Cliente 3</v>
      </c>
      <c r="N42" s="2" t="str">
        <f t="shared" ref="N42" si="78">CONCATENATE(TEXT(A42,"0")," - ","MCR - ",YEAR(K42),TEXT(MONTH(K42),"00")," - ",SUBSTITUTE(E42,"-","")," - ",B42)</f>
        <v>2 - MCR - 202406 - 20000000002 - Cliente 3</v>
      </c>
      <c r="O42" s="5" t="str">
        <f>IFERROR(VLOOKUP(E42&amp;" - "&amp;S42,[1]Control!$D:$E,2,0),"")</f>
        <v/>
      </c>
      <c r="P42" s="4" t="str">
        <f>_xlfn.IFNA(VLOOKUP(D42,[2]Hoja1!$J:$L,3,0),"")</f>
        <v/>
      </c>
      <c r="Q42" s="5" t="str">
        <f t="shared" ref="Q42" si="79">IF(EXACT(P42,F42),"ü","x")</f>
        <v>x</v>
      </c>
      <c r="R42" s="4">
        <f t="shared" ref="R42" si="80">ROW(A42)</f>
        <v>42</v>
      </c>
      <c r="S42" s="2" t="str">
        <f t="shared" ref="S42" si="81">YEAR(K42)&amp;TEXT(MONTH(K42),"00")</f>
        <v>202406</v>
      </c>
      <c r="T42" s="4">
        <f t="shared" si="17"/>
        <v>1</v>
      </c>
      <c r="U42" s="4">
        <f t="shared" si="18"/>
        <v>1</v>
      </c>
      <c r="V42" s="4">
        <f t="shared" ref="V42" si="82">SUM(T42:U42)</f>
        <v>2</v>
      </c>
    </row>
    <row r="43" spans="1:22" x14ac:dyDescent="0.25">
      <c r="A43" s="4" t="str">
        <f t="shared" ref="A43" si="83">RIGHT(E43,1)</f>
        <v>2</v>
      </c>
      <c r="B43" s="4" t="str">
        <f t="shared" si="65"/>
        <v>Cliente 3</v>
      </c>
      <c r="C43" s="4" t="str">
        <f t="shared" si="65"/>
        <v>Cliente 3</v>
      </c>
      <c r="D43" s="4">
        <f t="shared" si="66"/>
        <v>20000000002</v>
      </c>
      <c r="E43" s="4" t="str">
        <f t="shared" si="67"/>
        <v>20-00000000-2</v>
      </c>
      <c r="F43" s="4" t="str">
        <f t="shared" si="68"/>
        <v>Clave</v>
      </c>
      <c r="G43" s="2">
        <f t="shared" si="69"/>
        <v>45474</v>
      </c>
      <c r="H43" s="3"/>
      <c r="I43" s="2" t="str" cm="1">
        <f t="array" aca="1" ref="I43" ca="1">LEFT(CELL("filename"),FIND("[",CELL("filename"))-1)</f>
        <v>F:\Proyectos Python\Utilidades\auto-py-to-exe\Scripts\output\Control-Monotributistas-2.0\BOTS\</v>
      </c>
      <c r="J43" s="2" t="str">
        <f t="shared" ref="J43" ca="1" si="84">I43&amp;"MC Descargados\"</f>
        <v>F:\Proyectos Python\Utilidades\auto-py-to-exe\Scripts\output\Control-Monotributistas-2.0\BOTS\MC Descargados\</v>
      </c>
      <c r="K43" s="2">
        <f t="shared" ref="K43" si="85">G43</f>
        <v>45474</v>
      </c>
      <c r="L43" s="2">
        <f t="shared" ref="L43" si="86">EOMONTH(G43,0)</f>
        <v>45504</v>
      </c>
      <c r="M43" s="2" t="str">
        <f t="shared" ref="M43" si="87">CONCATENATE(TEXT(A43,"0")," - ","MCE - ",YEAR(K43),TEXT(MONTH(K43),"00")," - ",SUBSTITUTE(E43,"-","")," - ",B43)</f>
        <v>2 - MCE - 202407 - 20000000002 - Cliente 3</v>
      </c>
      <c r="N43" s="2" t="str">
        <f t="shared" ref="N43" si="88">CONCATENATE(TEXT(A43,"0")," - ","MCR - ",YEAR(K43),TEXT(MONTH(K43),"00")," - ",SUBSTITUTE(E43,"-","")," - ",B43)</f>
        <v>2 - MCR - 202407 - 20000000002 - Cliente 3</v>
      </c>
      <c r="O43" s="5" t="str">
        <f>IFERROR(VLOOKUP(E43&amp;" - "&amp;S43,[1]Control!$D:$E,2,0),"")</f>
        <v/>
      </c>
      <c r="P43" s="4" t="str">
        <f>_xlfn.IFNA(VLOOKUP(D43,[2]Hoja1!$J:$L,3,0),"")</f>
        <v/>
      </c>
      <c r="Q43" s="5" t="str">
        <f t="shared" ref="Q43" si="89">IF(EXACT(P43,F43),"ü","x")</f>
        <v>x</v>
      </c>
      <c r="R43" s="4">
        <f t="shared" ref="R43" si="90">ROW(A43)</f>
        <v>43</v>
      </c>
      <c r="S43" s="2" t="str">
        <f t="shared" ref="S43" si="91">YEAR(K43)&amp;TEXT(MONTH(K43),"00")</f>
        <v>202407</v>
      </c>
      <c r="T43" s="4">
        <f t="shared" si="17"/>
        <v>1</v>
      </c>
      <c r="U43" s="4">
        <f t="shared" si="18"/>
        <v>0</v>
      </c>
      <c r="V43" s="4">
        <f t="shared" ref="V43" si="92">SUM(T43:U43)</f>
        <v>1</v>
      </c>
    </row>
    <row r="44" spans="1:22" x14ac:dyDescent="0.25">
      <c r="A44" s="4" t="str">
        <f t="shared" si="70"/>
        <v>3</v>
      </c>
      <c r="B44" t="s">
        <v>24</v>
      </c>
      <c r="C44" t="str">
        <f>B44</f>
        <v>Cliente 4</v>
      </c>
      <c r="D44">
        <v>20000000003</v>
      </c>
      <c r="E44" t="str">
        <f t="shared" si="39"/>
        <v>20-00000000-3</v>
      </c>
      <c r="F44" t="s">
        <v>19</v>
      </c>
      <c r="G44" s="3">
        <f>G30</f>
        <v>45078</v>
      </c>
      <c r="H44" s="3"/>
      <c r="I44" s="2" t="str" cm="1">
        <f t="array" aca="1" ref="I44" ca="1">LEFT(CELL("filename"),FIND("[",CELL("filename"))-1)</f>
        <v>F:\Proyectos Python\Utilidades\auto-py-to-exe\Scripts\output\Control-Monotributistas-2.0\BOTS\</v>
      </c>
      <c r="J44" s="2" t="str">
        <f t="shared" ca="1" si="5"/>
        <v>F:\Proyectos Python\Utilidades\auto-py-to-exe\Scripts\output\Control-Monotributistas-2.0\BOTS\MC Descargados\</v>
      </c>
      <c r="K44" s="2">
        <f t="shared" si="6"/>
        <v>45078</v>
      </c>
      <c r="L44" s="2">
        <f t="shared" si="7"/>
        <v>45107</v>
      </c>
      <c r="M44" s="2" t="str">
        <f t="shared" si="8"/>
        <v>3 - MCE - 202306 - 20000000003 - Cliente 4</v>
      </c>
      <c r="N44" s="2" t="str">
        <f t="shared" si="9"/>
        <v>3 - MCR - 202306 - 20000000003 - Cliente 4</v>
      </c>
      <c r="O44" s="5" t="str">
        <f>IFERROR(VLOOKUP(E44&amp;" - "&amp;S44,[1]Control!$D:$E,2,0),"")</f>
        <v/>
      </c>
      <c r="P44" s="4" t="str">
        <f>_xlfn.IFNA(VLOOKUP(D44,[2]Hoja1!$J:$L,3,0),"")</f>
        <v/>
      </c>
      <c r="Q44" s="5" t="str">
        <f t="shared" si="10"/>
        <v>x</v>
      </c>
      <c r="R44" s="4">
        <f t="shared" si="71"/>
        <v>44</v>
      </c>
      <c r="S44" s="2" t="str">
        <f t="shared" si="11"/>
        <v>202306</v>
      </c>
      <c r="T44" s="4">
        <f t="shared" si="17"/>
        <v>0</v>
      </c>
      <c r="U44" s="4">
        <f t="shared" si="18"/>
        <v>1</v>
      </c>
      <c r="V44" s="4">
        <f t="shared" si="72"/>
        <v>1</v>
      </c>
    </row>
    <row r="45" spans="1:22" x14ac:dyDescent="0.25">
      <c r="A45" s="4" t="str">
        <f t="shared" si="70"/>
        <v>3</v>
      </c>
      <c r="B45" s="4" t="str">
        <f t="shared" ref="B45:C57" si="93">B44</f>
        <v>Cliente 4</v>
      </c>
      <c r="C45" s="4" t="str">
        <f t="shared" si="93"/>
        <v>Cliente 4</v>
      </c>
      <c r="D45" s="4">
        <f t="shared" ref="D45:D57" si="94">D44</f>
        <v>20000000003</v>
      </c>
      <c r="E45" s="4" t="str">
        <f t="shared" ref="E45:E57" si="95">E44</f>
        <v>20-00000000-3</v>
      </c>
      <c r="F45" s="4" t="str">
        <f t="shared" ref="F45:F57" si="96">F44</f>
        <v>Clave</v>
      </c>
      <c r="G45" s="2">
        <f t="shared" ref="G45:G57" si="97">EDATE(G44,1)</f>
        <v>45108</v>
      </c>
      <c r="H45" s="3"/>
      <c r="I45" s="2" t="str" cm="1">
        <f t="array" aca="1" ref="I45" ca="1">LEFT(CELL("filename"),FIND("[",CELL("filename"))-1)</f>
        <v>F:\Proyectos Python\Utilidades\auto-py-to-exe\Scripts\output\Control-Monotributistas-2.0\BOTS\</v>
      </c>
      <c r="J45" s="2" t="str">
        <f t="shared" ca="1" si="5"/>
        <v>F:\Proyectos Python\Utilidades\auto-py-to-exe\Scripts\output\Control-Monotributistas-2.0\BOTS\MC Descargados\</v>
      </c>
      <c r="K45" s="2">
        <f t="shared" si="6"/>
        <v>45108</v>
      </c>
      <c r="L45" s="2">
        <f t="shared" si="7"/>
        <v>45138</v>
      </c>
      <c r="M45" s="2" t="str">
        <f t="shared" si="8"/>
        <v>3 - MCE - 202307 - 20000000003 - Cliente 4</v>
      </c>
      <c r="N45" s="2" t="str">
        <f t="shared" si="9"/>
        <v>3 - MCR - 202307 - 20000000003 - Cliente 4</v>
      </c>
      <c r="O45" s="5" t="str">
        <f>IFERROR(VLOOKUP(E45&amp;" - "&amp;S45,[1]Control!$D:$E,2,0),"")</f>
        <v/>
      </c>
      <c r="P45" s="4" t="str">
        <f>_xlfn.IFNA(VLOOKUP(D45,[2]Hoja1!$J:$L,3,0),"")</f>
        <v/>
      </c>
      <c r="Q45" s="5" t="str">
        <f t="shared" si="10"/>
        <v>x</v>
      </c>
      <c r="R45" s="4">
        <f t="shared" si="71"/>
        <v>45</v>
      </c>
      <c r="S45" s="2" t="str">
        <f t="shared" si="11"/>
        <v>202307</v>
      </c>
      <c r="T45" s="4">
        <f t="shared" si="17"/>
        <v>1</v>
      </c>
      <c r="U45" s="4">
        <f t="shared" si="18"/>
        <v>1</v>
      </c>
      <c r="V45" s="4">
        <f t="shared" si="72"/>
        <v>2</v>
      </c>
    </row>
    <row r="46" spans="1:22" x14ac:dyDescent="0.25">
      <c r="A46" s="4" t="str">
        <f t="shared" si="70"/>
        <v>3</v>
      </c>
      <c r="B46" s="4" t="str">
        <f t="shared" si="93"/>
        <v>Cliente 4</v>
      </c>
      <c r="C46" s="4" t="str">
        <f t="shared" si="93"/>
        <v>Cliente 4</v>
      </c>
      <c r="D46" s="4">
        <f t="shared" si="94"/>
        <v>20000000003</v>
      </c>
      <c r="E46" s="4" t="str">
        <f t="shared" si="95"/>
        <v>20-00000000-3</v>
      </c>
      <c r="F46" s="4" t="str">
        <f t="shared" si="96"/>
        <v>Clave</v>
      </c>
      <c r="G46" s="2">
        <f t="shared" si="97"/>
        <v>45139</v>
      </c>
      <c r="H46" s="3"/>
      <c r="I46" s="2" t="str" cm="1">
        <f t="array" aca="1" ref="I46" ca="1">LEFT(CELL("filename"),FIND("[",CELL("filename"))-1)</f>
        <v>F:\Proyectos Python\Utilidades\auto-py-to-exe\Scripts\output\Control-Monotributistas-2.0\BOTS\</v>
      </c>
      <c r="J46" s="2" t="str">
        <f t="shared" ca="1" si="5"/>
        <v>F:\Proyectos Python\Utilidades\auto-py-to-exe\Scripts\output\Control-Monotributistas-2.0\BOTS\MC Descargados\</v>
      </c>
      <c r="K46" s="2">
        <f t="shared" si="6"/>
        <v>45139</v>
      </c>
      <c r="L46" s="2">
        <f t="shared" si="7"/>
        <v>45169</v>
      </c>
      <c r="M46" s="2" t="str">
        <f t="shared" si="8"/>
        <v>3 - MCE - 202308 - 20000000003 - Cliente 4</v>
      </c>
      <c r="N46" s="2" t="str">
        <f t="shared" si="9"/>
        <v>3 - MCR - 202308 - 20000000003 - Cliente 4</v>
      </c>
      <c r="O46" s="5" t="str">
        <f>IFERROR(VLOOKUP(E46&amp;" - "&amp;S46,[1]Control!$D:$E,2,0),"")</f>
        <v/>
      </c>
      <c r="P46" s="4" t="str">
        <f>_xlfn.IFNA(VLOOKUP(D46,[2]Hoja1!$J:$L,3,0),"")</f>
        <v/>
      </c>
      <c r="Q46" s="5" t="str">
        <f t="shared" si="10"/>
        <v>x</v>
      </c>
      <c r="R46" s="4">
        <f t="shared" si="71"/>
        <v>46</v>
      </c>
      <c r="S46" s="2" t="str">
        <f t="shared" si="11"/>
        <v>202308</v>
      </c>
      <c r="T46" s="4">
        <f t="shared" si="17"/>
        <v>1</v>
      </c>
      <c r="U46" s="4">
        <f t="shared" si="18"/>
        <v>1</v>
      </c>
      <c r="V46" s="4">
        <f t="shared" si="72"/>
        <v>2</v>
      </c>
    </row>
    <row r="47" spans="1:22" x14ac:dyDescent="0.25">
      <c r="A47" s="4" t="str">
        <f t="shared" si="70"/>
        <v>3</v>
      </c>
      <c r="B47" s="4" t="str">
        <f t="shared" si="93"/>
        <v>Cliente 4</v>
      </c>
      <c r="C47" s="4" t="str">
        <f t="shared" si="93"/>
        <v>Cliente 4</v>
      </c>
      <c r="D47" s="4">
        <f t="shared" si="94"/>
        <v>20000000003</v>
      </c>
      <c r="E47" s="4" t="str">
        <f t="shared" si="95"/>
        <v>20-00000000-3</v>
      </c>
      <c r="F47" s="4" t="str">
        <f t="shared" si="96"/>
        <v>Clave</v>
      </c>
      <c r="G47" s="2">
        <f t="shared" si="97"/>
        <v>45170</v>
      </c>
      <c r="H47" s="3"/>
      <c r="I47" s="2" t="str" cm="1">
        <f t="array" aca="1" ref="I47" ca="1">LEFT(CELL("filename"),FIND("[",CELL("filename"))-1)</f>
        <v>F:\Proyectos Python\Utilidades\auto-py-to-exe\Scripts\output\Control-Monotributistas-2.0\BOTS\</v>
      </c>
      <c r="J47" s="2" t="str">
        <f t="shared" ca="1" si="5"/>
        <v>F:\Proyectos Python\Utilidades\auto-py-to-exe\Scripts\output\Control-Monotributistas-2.0\BOTS\MC Descargados\</v>
      </c>
      <c r="K47" s="2">
        <f t="shared" si="6"/>
        <v>45170</v>
      </c>
      <c r="L47" s="2">
        <f t="shared" si="7"/>
        <v>45199</v>
      </c>
      <c r="M47" s="2" t="str">
        <f t="shared" si="8"/>
        <v>3 - MCE - 202309 - 20000000003 - Cliente 4</v>
      </c>
      <c r="N47" s="2" t="str">
        <f t="shared" si="9"/>
        <v>3 - MCR - 202309 - 20000000003 - Cliente 4</v>
      </c>
      <c r="O47" s="5" t="str">
        <f>IFERROR(VLOOKUP(E47&amp;" - "&amp;S47,[1]Control!$D:$E,2,0),"")</f>
        <v/>
      </c>
      <c r="P47" s="4" t="str">
        <f>_xlfn.IFNA(VLOOKUP(D47,[2]Hoja1!$J:$L,3,0),"")</f>
        <v/>
      </c>
      <c r="Q47" s="5" t="str">
        <f t="shared" si="10"/>
        <v>x</v>
      </c>
      <c r="R47" s="4">
        <f t="shared" si="71"/>
        <v>47</v>
      </c>
      <c r="S47" s="2" t="str">
        <f t="shared" si="11"/>
        <v>202309</v>
      </c>
      <c r="T47" s="4">
        <f t="shared" si="17"/>
        <v>1</v>
      </c>
      <c r="U47" s="4">
        <f t="shared" si="18"/>
        <v>1</v>
      </c>
      <c r="V47" s="4">
        <f t="shared" si="72"/>
        <v>2</v>
      </c>
    </row>
    <row r="48" spans="1:22" x14ac:dyDescent="0.25">
      <c r="A48" s="4" t="str">
        <f t="shared" si="70"/>
        <v>3</v>
      </c>
      <c r="B48" s="4" t="str">
        <f t="shared" si="93"/>
        <v>Cliente 4</v>
      </c>
      <c r="C48" s="4" t="str">
        <f t="shared" si="93"/>
        <v>Cliente 4</v>
      </c>
      <c r="D48" s="4">
        <f t="shared" si="94"/>
        <v>20000000003</v>
      </c>
      <c r="E48" s="4" t="str">
        <f t="shared" si="95"/>
        <v>20-00000000-3</v>
      </c>
      <c r="F48" s="4" t="str">
        <f t="shared" si="96"/>
        <v>Clave</v>
      </c>
      <c r="G48" s="2">
        <f t="shared" si="97"/>
        <v>45200</v>
      </c>
      <c r="H48" s="3"/>
      <c r="I48" s="2" t="str" cm="1">
        <f t="array" aca="1" ref="I48" ca="1">LEFT(CELL("filename"),FIND("[",CELL("filename"))-1)</f>
        <v>F:\Proyectos Python\Utilidades\auto-py-to-exe\Scripts\output\Control-Monotributistas-2.0\BOTS\</v>
      </c>
      <c r="J48" s="2" t="str">
        <f t="shared" ca="1" si="5"/>
        <v>F:\Proyectos Python\Utilidades\auto-py-to-exe\Scripts\output\Control-Monotributistas-2.0\BOTS\MC Descargados\</v>
      </c>
      <c r="K48" s="2">
        <f t="shared" si="6"/>
        <v>45200</v>
      </c>
      <c r="L48" s="2">
        <f t="shared" si="7"/>
        <v>45230</v>
      </c>
      <c r="M48" s="2" t="str">
        <f t="shared" si="8"/>
        <v>3 - MCE - 202310 - 20000000003 - Cliente 4</v>
      </c>
      <c r="N48" s="2" t="str">
        <f t="shared" si="9"/>
        <v>3 - MCR - 202310 - 20000000003 - Cliente 4</v>
      </c>
      <c r="O48" s="5" t="str">
        <f>IFERROR(VLOOKUP(E48&amp;" - "&amp;S48,[1]Control!$D:$E,2,0),"")</f>
        <v/>
      </c>
      <c r="P48" s="4" t="str">
        <f>_xlfn.IFNA(VLOOKUP(D48,[2]Hoja1!$J:$L,3,0),"")</f>
        <v/>
      </c>
      <c r="Q48" s="5" t="str">
        <f t="shared" si="10"/>
        <v>x</v>
      </c>
      <c r="R48" s="4">
        <f t="shared" si="71"/>
        <v>48</v>
      </c>
      <c r="S48" s="2" t="str">
        <f t="shared" si="11"/>
        <v>202310</v>
      </c>
      <c r="T48" s="4">
        <f t="shared" si="17"/>
        <v>1</v>
      </c>
      <c r="U48" s="4">
        <f t="shared" si="18"/>
        <v>1</v>
      </c>
      <c r="V48" s="4">
        <f t="shared" si="72"/>
        <v>2</v>
      </c>
    </row>
    <row r="49" spans="1:22" x14ac:dyDescent="0.25">
      <c r="A49" s="4" t="str">
        <f t="shared" si="70"/>
        <v>3</v>
      </c>
      <c r="B49" s="4" t="str">
        <f t="shared" si="93"/>
        <v>Cliente 4</v>
      </c>
      <c r="C49" s="4" t="str">
        <f t="shared" si="93"/>
        <v>Cliente 4</v>
      </c>
      <c r="D49" s="4">
        <f t="shared" si="94"/>
        <v>20000000003</v>
      </c>
      <c r="E49" s="4" t="str">
        <f t="shared" si="95"/>
        <v>20-00000000-3</v>
      </c>
      <c r="F49" s="4" t="str">
        <f t="shared" si="96"/>
        <v>Clave</v>
      </c>
      <c r="G49" s="2">
        <f t="shared" si="97"/>
        <v>45231</v>
      </c>
      <c r="H49" s="3"/>
      <c r="I49" s="2" t="str" cm="1">
        <f t="array" aca="1" ref="I49" ca="1">LEFT(CELL("filename"),FIND("[",CELL("filename"))-1)</f>
        <v>F:\Proyectos Python\Utilidades\auto-py-to-exe\Scripts\output\Control-Monotributistas-2.0\BOTS\</v>
      </c>
      <c r="J49" s="2" t="str">
        <f t="shared" ca="1" si="5"/>
        <v>F:\Proyectos Python\Utilidades\auto-py-to-exe\Scripts\output\Control-Monotributistas-2.0\BOTS\MC Descargados\</v>
      </c>
      <c r="K49" s="2">
        <f t="shared" si="6"/>
        <v>45231</v>
      </c>
      <c r="L49" s="2">
        <f t="shared" si="7"/>
        <v>45260</v>
      </c>
      <c r="M49" s="2" t="str">
        <f t="shared" si="8"/>
        <v>3 - MCE - 202311 - 20000000003 - Cliente 4</v>
      </c>
      <c r="N49" s="2" t="str">
        <f t="shared" si="9"/>
        <v>3 - MCR - 202311 - 20000000003 - Cliente 4</v>
      </c>
      <c r="O49" s="5" t="str">
        <f>IFERROR(VLOOKUP(E49&amp;" - "&amp;S49,[1]Control!$D:$E,2,0),"")</f>
        <v/>
      </c>
      <c r="P49" s="4" t="str">
        <f>_xlfn.IFNA(VLOOKUP(D49,[2]Hoja1!$J:$L,3,0),"")</f>
        <v/>
      </c>
      <c r="Q49" s="5" t="str">
        <f t="shared" si="10"/>
        <v>x</v>
      </c>
      <c r="R49" s="4">
        <f t="shared" si="71"/>
        <v>49</v>
      </c>
      <c r="S49" s="2" t="str">
        <f t="shared" si="11"/>
        <v>202311</v>
      </c>
      <c r="T49" s="4">
        <f t="shared" si="17"/>
        <v>1</v>
      </c>
      <c r="U49" s="4">
        <f t="shared" si="18"/>
        <v>1</v>
      </c>
      <c r="V49" s="4">
        <f t="shared" si="72"/>
        <v>2</v>
      </c>
    </row>
    <row r="50" spans="1:22" x14ac:dyDescent="0.25">
      <c r="A50" s="4" t="str">
        <f t="shared" si="70"/>
        <v>3</v>
      </c>
      <c r="B50" s="4" t="str">
        <f t="shared" si="93"/>
        <v>Cliente 4</v>
      </c>
      <c r="C50" s="4" t="str">
        <f t="shared" si="93"/>
        <v>Cliente 4</v>
      </c>
      <c r="D50" s="4">
        <f t="shared" si="94"/>
        <v>20000000003</v>
      </c>
      <c r="E50" s="4" t="str">
        <f t="shared" si="95"/>
        <v>20-00000000-3</v>
      </c>
      <c r="F50" s="4" t="str">
        <f t="shared" si="96"/>
        <v>Clave</v>
      </c>
      <c r="G50" s="2">
        <f t="shared" si="97"/>
        <v>45261</v>
      </c>
      <c r="H50" s="3"/>
      <c r="I50" s="2" t="str" cm="1">
        <f t="array" aca="1" ref="I50" ca="1">LEFT(CELL("filename"),FIND("[",CELL("filename"))-1)</f>
        <v>F:\Proyectos Python\Utilidades\auto-py-to-exe\Scripts\output\Control-Monotributistas-2.0\BOTS\</v>
      </c>
      <c r="J50" s="2" t="str">
        <f t="shared" ca="1" si="5"/>
        <v>F:\Proyectos Python\Utilidades\auto-py-to-exe\Scripts\output\Control-Monotributistas-2.0\BOTS\MC Descargados\</v>
      </c>
      <c r="K50" s="2">
        <f t="shared" si="6"/>
        <v>45261</v>
      </c>
      <c r="L50" s="2">
        <f t="shared" si="7"/>
        <v>45291</v>
      </c>
      <c r="M50" s="2" t="str">
        <f t="shared" si="8"/>
        <v>3 - MCE - 202312 - 20000000003 - Cliente 4</v>
      </c>
      <c r="N50" s="2" t="str">
        <f t="shared" si="9"/>
        <v>3 - MCR - 202312 - 20000000003 - Cliente 4</v>
      </c>
      <c r="O50" s="5" t="str">
        <f>IFERROR(VLOOKUP(E50&amp;" - "&amp;S50,[1]Control!$D:$E,2,0),"")</f>
        <v/>
      </c>
      <c r="P50" s="4" t="str">
        <f>_xlfn.IFNA(VLOOKUP(D50,[2]Hoja1!$J:$L,3,0),"")</f>
        <v/>
      </c>
      <c r="Q50" s="5" t="str">
        <f t="shared" si="10"/>
        <v>x</v>
      </c>
      <c r="R50" s="4">
        <f t="shared" si="71"/>
        <v>50</v>
      </c>
      <c r="S50" s="2" t="str">
        <f t="shared" si="11"/>
        <v>202312</v>
      </c>
      <c r="T50" s="4">
        <f t="shared" si="17"/>
        <v>1</v>
      </c>
      <c r="U50" s="4">
        <f t="shared" si="18"/>
        <v>1</v>
      </c>
      <c r="V50" s="4">
        <f t="shared" si="72"/>
        <v>2</v>
      </c>
    </row>
    <row r="51" spans="1:22" x14ac:dyDescent="0.25">
      <c r="A51" s="4" t="str">
        <f t="shared" si="70"/>
        <v>3</v>
      </c>
      <c r="B51" s="4" t="str">
        <f t="shared" si="93"/>
        <v>Cliente 4</v>
      </c>
      <c r="C51" s="4" t="str">
        <f t="shared" si="93"/>
        <v>Cliente 4</v>
      </c>
      <c r="D51" s="4">
        <f t="shared" si="94"/>
        <v>20000000003</v>
      </c>
      <c r="E51" s="4" t="str">
        <f t="shared" si="95"/>
        <v>20-00000000-3</v>
      </c>
      <c r="F51" s="4" t="str">
        <f t="shared" si="96"/>
        <v>Clave</v>
      </c>
      <c r="G51" s="2">
        <f t="shared" si="97"/>
        <v>45292</v>
      </c>
      <c r="H51" s="3"/>
      <c r="I51" s="2" t="str" cm="1">
        <f t="array" aca="1" ref="I51" ca="1">LEFT(CELL("filename"),FIND("[",CELL("filename"))-1)</f>
        <v>F:\Proyectos Python\Utilidades\auto-py-to-exe\Scripts\output\Control-Monotributistas-2.0\BOTS\</v>
      </c>
      <c r="J51" s="2" t="str">
        <f t="shared" ca="1" si="5"/>
        <v>F:\Proyectos Python\Utilidades\auto-py-to-exe\Scripts\output\Control-Monotributistas-2.0\BOTS\MC Descargados\</v>
      </c>
      <c r="K51" s="2">
        <f t="shared" si="6"/>
        <v>45292</v>
      </c>
      <c r="L51" s="2">
        <f t="shared" si="7"/>
        <v>45322</v>
      </c>
      <c r="M51" s="2" t="str">
        <f t="shared" si="8"/>
        <v>3 - MCE - 202401 - 20000000003 - Cliente 4</v>
      </c>
      <c r="N51" s="2" t="str">
        <f t="shared" si="9"/>
        <v>3 - MCR - 202401 - 20000000003 - Cliente 4</v>
      </c>
      <c r="O51" s="5" t="str">
        <f>IFERROR(VLOOKUP(E51&amp;" - "&amp;S51,[1]Control!$D:$E,2,0),"")</f>
        <v/>
      </c>
      <c r="P51" s="4" t="str">
        <f>_xlfn.IFNA(VLOOKUP(D51,[2]Hoja1!$J:$L,3,0),"")</f>
        <v/>
      </c>
      <c r="Q51" s="5" t="str">
        <f t="shared" si="10"/>
        <v>x</v>
      </c>
      <c r="R51" s="4">
        <f t="shared" si="71"/>
        <v>51</v>
      </c>
      <c r="S51" s="2" t="str">
        <f t="shared" si="11"/>
        <v>202401</v>
      </c>
      <c r="T51" s="4">
        <f t="shared" si="17"/>
        <v>1</v>
      </c>
      <c r="U51" s="4">
        <f t="shared" si="18"/>
        <v>1</v>
      </c>
      <c r="V51" s="4">
        <f t="shared" si="72"/>
        <v>2</v>
      </c>
    </row>
    <row r="52" spans="1:22" x14ac:dyDescent="0.25">
      <c r="A52" s="4" t="str">
        <f t="shared" si="70"/>
        <v>3</v>
      </c>
      <c r="B52" s="4" t="str">
        <f t="shared" si="93"/>
        <v>Cliente 4</v>
      </c>
      <c r="C52" s="4" t="str">
        <f t="shared" si="93"/>
        <v>Cliente 4</v>
      </c>
      <c r="D52" s="4">
        <f t="shared" si="94"/>
        <v>20000000003</v>
      </c>
      <c r="E52" s="4" t="str">
        <f t="shared" si="95"/>
        <v>20-00000000-3</v>
      </c>
      <c r="F52" s="4" t="str">
        <f t="shared" si="96"/>
        <v>Clave</v>
      </c>
      <c r="G52" s="2">
        <f t="shared" si="97"/>
        <v>45323</v>
      </c>
      <c r="H52" s="3"/>
      <c r="I52" s="2" t="str" cm="1">
        <f t="array" aca="1" ref="I52" ca="1">LEFT(CELL("filename"),FIND("[",CELL("filename"))-1)</f>
        <v>F:\Proyectos Python\Utilidades\auto-py-to-exe\Scripts\output\Control-Monotributistas-2.0\BOTS\</v>
      </c>
      <c r="J52" s="2" t="str">
        <f t="shared" ca="1" si="5"/>
        <v>F:\Proyectos Python\Utilidades\auto-py-to-exe\Scripts\output\Control-Monotributistas-2.0\BOTS\MC Descargados\</v>
      </c>
      <c r="K52" s="2">
        <f t="shared" si="6"/>
        <v>45323</v>
      </c>
      <c r="L52" s="2">
        <f t="shared" si="7"/>
        <v>45351</v>
      </c>
      <c r="M52" s="2" t="str">
        <f t="shared" si="8"/>
        <v>3 - MCE - 202402 - 20000000003 - Cliente 4</v>
      </c>
      <c r="N52" s="2" t="str">
        <f t="shared" si="9"/>
        <v>3 - MCR - 202402 - 20000000003 - Cliente 4</v>
      </c>
      <c r="O52" s="5" t="str">
        <f>IFERROR(VLOOKUP(E52&amp;" - "&amp;S52,[1]Control!$D:$E,2,0),"")</f>
        <v/>
      </c>
      <c r="P52" s="4" t="str">
        <f>_xlfn.IFNA(VLOOKUP(D52,[2]Hoja1!$J:$L,3,0),"")</f>
        <v/>
      </c>
      <c r="Q52" s="5" t="str">
        <f t="shared" si="10"/>
        <v>x</v>
      </c>
      <c r="R52" s="4">
        <f t="shared" si="71"/>
        <v>52</v>
      </c>
      <c r="S52" s="2" t="str">
        <f t="shared" si="11"/>
        <v>202402</v>
      </c>
      <c r="T52" s="4">
        <f t="shared" si="17"/>
        <v>1</v>
      </c>
      <c r="U52" s="4">
        <f t="shared" si="18"/>
        <v>1</v>
      </c>
      <c r="V52" s="4">
        <f t="shared" si="72"/>
        <v>2</v>
      </c>
    </row>
    <row r="53" spans="1:22" x14ac:dyDescent="0.25">
      <c r="A53" s="4" t="str">
        <f t="shared" si="70"/>
        <v>3</v>
      </c>
      <c r="B53" s="4" t="str">
        <f>B52</f>
        <v>Cliente 4</v>
      </c>
      <c r="C53" s="4" t="str">
        <f>C52</f>
        <v>Cliente 4</v>
      </c>
      <c r="D53" s="4">
        <f>D52</f>
        <v>20000000003</v>
      </c>
      <c r="E53" s="4" t="str">
        <f>E52</f>
        <v>20-00000000-3</v>
      </c>
      <c r="F53" s="4" t="str">
        <f>F52</f>
        <v>Clave</v>
      </c>
      <c r="G53" s="2">
        <f>EDATE(G52,1)</f>
        <v>45352</v>
      </c>
      <c r="H53" s="3"/>
      <c r="I53" s="2" t="str" cm="1">
        <f t="array" aca="1" ref="I53" ca="1">LEFT(CELL("filename"),FIND("[",CELL("filename"))-1)</f>
        <v>F:\Proyectos Python\Utilidades\auto-py-to-exe\Scripts\output\Control-Monotributistas-2.0\BOTS\</v>
      </c>
      <c r="J53" s="2" t="str">
        <f t="shared" ca="1" si="5"/>
        <v>F:\Proyectos Python\Utilidades\auto-py-to-exe\Scripts\output\Control-Monotributistas-2.0\BOTS\MC Descargados\</v>
      </c>
      <c r="K53" s="2">
        <f t="shared" si="6"/>
        <v>45352</v>
      </c>
      <c r="L53" s="2">
        <f t="shared" si="7"/>
        <v>45382</v>
      </c>
      <c r="M53" s="2" t="str">
        <f t="shared" si="8"/>
        <v>3 - MCE - 202403 - 20000000003 - Cliente 4</v>
      </c>
      <c r="N53" s="2" t="str">
        <f t="shared" si="9"/>
        <v>3 - MCR - 202403 - 20000000003 - Cliente 4</v>
      </c>
      <c r="O53" s="5" t="str">
        <f>IFERROR(VLOOKUP(E53&amp;" - "&amp;S53,[1]Control!$D:$E,2,0),"")</f>
        <v/>
      </c>
      <c r="P53" s="4" t="str">
        <f>_xlfn.IFNA(VLOOKUP(D53,[2]Hoja1!$J:$L,3,0),"")</f>
        <v/>
      </c>
      <c r="Q53" s="5" t="str">
        <f t="shared" si="10"/>
        <v>x</v>
      </c>
      <c r="R53" s="4">
        <f t="shared" si="71"/>
        <v>53</v>
      </c>
      <c r="S53" s="2" t="str">
        <f t="shared" si="11"/>
        <v>202403</v>
      </c>
      <c r="T53" s="4">
        <f t="shared" si="17"/>
        <v>1</v>
      </c>
      <c r="U53" s="4">
        <f t="shared" si="18"/>
        <v>1</v>
      </c>
      <c r="V53" s="4">
        <f t="shared" si="72"/>
        <v>2</v>
      </c>
    </row>
    <row r="54" spans="1:22" x14ac:dyDescent="0.25">
      <c r="A54" s="4" t="str">
        <f t="shared" si="70"/>
        <v>3</v>
      </c>
      <c r="B54" s="4" t="str">
        <f t="shared" si="93"/>
        <v>Cliente 4</v>
      </c>
      <c r="C54" s="4" t="str">
        <f t="shared" si="93"/>
        <v>Cliente 4</v>
      </c>
      <c r="D54" s="4">
        <f t="shared" si="94"/>
        <v>20000000003</v>
      </c>
      <c r="E54" s="4" t="str">
        <f t="shared" si="95"/>
        <v>20-00000000-3</v>
      </c>
      <c r="F54" s="4" t="str">
        <f t="shared" si="96"/>
        <v>Clave</v>
      </c>
      <c r="G54" s="2">
        <f t="shared" si="97"/>
        <v>45383</v>
      </c>
      <c r="H54" s="3"/>
      <c r="I54" s="2" t="str" cm="1">
        <f t="array" aca="1" ref="I54" ca="1">LEFT(CELL("filename"),FIND("[",CELL("filename"))-1)</f>
        <v>F:\Proyectos Python\Utilidades\auto-py-to-exe\Scripts\output\Control-Monotributistas-2.0\BOTS\</v>
      </c>
      <c r="J54" s="2" t="str">
        <f t="shared" ca="1" si="5"/>
        <v>F:\Proyectos Python\Utilidades\auto-py-to-exe\Scripts\output\Control-Monotributistas-2.0\BOTS\MC Descargados\</v>
      </c>
      <c r="K54" s="2">
        <f t="shared" si="6"/>
        <v>45383</v>
      </c>
      <c r="L54" s="2">
        <f t="shared" si="7"/>
        <v>45412</v>
      </c>
      <c r="M54" s="2" t="str">
        <f t="shared" si="8"/>
        <v>3 - MCE - 202404 - 20000000003 - Cliente 4</v>
      </c>
      <c r="N54" s="2" t="str">
        <f t="shared" si="9"/>
        <v>3 - MCR - 202404 - 20000000003 - Cliente 4</v>
      </c>
      <c r="O54" s="5" t="str">
        <f>IFERROR(VLOOKUP(E54&amp;" - "&amp;S54,[1]Control!$D:$E,2,0),"")</f>
        <v/>
      </c>
      <c r="P54" s="4" t="str">
        <f>_xlfn.IFNA(VLOOKUP(D54,[2]Hoja1!$J:$L,3,0),"")</f>
        <v/>
      </c>
      <c r="Q54" s="5" t="str">
        <f t="shared" si="10"/>
        <v>x</v>
      </c>
      <c r="R54" s="4">
        <f t="shared" si="71"/>
        <v>54</v>
      </c>
      <c r="S54" s="2" t="str">
        <f t="shared" si="11"/>
        <v>202404</v>
      </c>
      <c r="T54" s="4">
        <f t="shared" si="17"/>
        <v>1</v>
      </c>
      <c r="U54" s="4">
        <f t="shared" si="18"/>
        <v>1</v>
      </c>
      <c r="V54" s="4">
        <f t="shared" si="72"/>
        <v>2</v>
      </c>
    </row>
    <row r="55" spans="1:22" x14ac:dyDescent="0.25">
      <c r="A55" s="4" t="str">
        <f t="shared" si="70"/>
        <v>3</v>
      </c>
      <c r="B55" s="4" t="str">
        <f t="shared" si="93"/>
        <v>Cliente 4</v>
      </c>
      <c r="C55" s="4" t="str">
        <f t="shared" si="93"/>
        <v>Cliente 4</v>
      </c>
      <c r="D55" s="4">
        <f t="shared" si="94"/>
        <v>20000000003</v>
      </c>
      <c r="E55" s="4" t="str">
        <f t="shared" si="95"/>
        <v>20-00000000-3</v>
      </c>
      <c r="F55" s="4" t="str">
        <f t="shared" si="96"/>
        <v>Clave</v>
      </c>
      <c r="G55" s="2">
        <f t="shared" si="97"/>
        <v>45413</v>
      </c>
      <c r="H55" s="3"/>
      <c r="I55" s="2" t="str" cm="1">
        <f t="array" aca="1" ref="I55" ca="1">LEFT(CELL("filename"),FIND("[",CELL("filename"))-1)</f>
        <v>F:\Proyectos Python\Utilidades\auto-py-to-exe\Scripts\output\Control-Monotributistas-2.0\BOTS\</v>
      </c>
      <c r="J55" s="2" t="str">
        <f t="shared" ca="1" si="5"/>
        <v>F:\Proyectos Python\Utilidades\auto-py-to-exe\Scripts\output\Control-Monotributistas-2.0\BOTS\MC Descargados\</v>
      </c>
      <c r="K55" s="2">
        <f t="shared" si="6"/>
        <v>45413</v>
      </c>
      <c r="L55" s="2">
        <f t="shared" si="7"/>
        <v>45443</v>
      </c>
      <c r="M55" s="2" t="str">
        <f t="shared" si="8"/>
        <v>3 - MCE - 202405 - 20000000003 - Cliente 4</v>
      </c>
      <c r="N55" s="2" t="str">
        <f t="shared" si="9"/>
        <v>3 - MCR - 202405 - 20000000003 - Cliente 4</v>
      </c>
      <c r="O55" s="5" t="str">
        <f>IFERROR(VLOOKUP(E55&amp;" - "&amp;S55,[1]Control!$D:$E,2,0),"")</f>
        <v/>
      </c>
      <c r="P55" s="4" t="str">
        <f>_xlfn.IFNA(VLOOKUP(D55,[2]Hoja1!$J:$L,3,0),"")</f>
        <v/>
      </c>
      <c r="Q55" s="5" t="str">
        <f t="shared" si="10"/>
        <v>x</v>
      </c>
      <c r="R55" s="4">
        <f t="shared" si="71"/>
        <v>55</v>
      </c>
      <c r="S55" s="2" t="str">
        <f t="shared" si="11"/>
        <v>202405</v>
      </c>
      <c r="T55" s="4">
        <f t="shared" si="17"/>
        <v>1</v>
      </c>
      <c r="U55" s="4">
        <f t="shared" si="18"/>
        <v>1</v>
      </c>
      <c r="V55" s="4">
        <f t="shared" si="72"/>
        <v>2</v>
      </c>
    </row>
    <row r="56" spans="1:22" x14ac:dyDescent="0.25">
      <c r="A56" s="4" t="str">
        <f t="shared" ref="A56" si="98">RIGHT(E56,1)</f>
        <v>3</v>
      </c>
      <c r="B56" s="4" t="str">
        <f t="shared" si="93"/>
        <v>Cliente 4</v>
      </c>
      <c r="C56" s="4" t="str">
        <f t="shared" si="93"/>
        <v>Cliente 4</v>
      </c>
      <c r="D56" s="4">
        <f t="shared" si="94"/>
        <v>20000000003</v>
      </c>
      <c r="E56" s="4" t="str">
        <f t="shared" si="95"/>
        <v>20-00000000-3</v>
      </c>
      <c r="F56" s="4" t="str">
        <f t="shared" si="96"/>
        <v>Clave</v>
      </c>
      <c r="G56" s="2">
        <f t="shared" si="97"/>
        <v>45444</v>
      </c>
      <c r="H56" s="3"/>
      <c r="I56" s="2" t="str" cm="1">
        <f t="array" aca="1" ref="I56" ca="1">LEFT(CELL("filename"),FIND("[",CELL("filename"))-1)</f>
        <v>F:\Proyectos Python\Utilidades\auto-py-to-exe\Scripts\output\Control-Monotributistas-2.0\BOTS\</v>
      </c>
      <c r="J56" s="2" t="str">
        <f t="shared" ref="J56" ca="1" si="99">I56&amp;"MC Descargados\"</f>
        <v>F:\Proyectos Python\Utilidades\auto-py-to-exe\Scripts\output\Control-Monotributistas-2.0\BOTS\MC Descargados\</v>
      </c>
      <c r="K56" s="2">
        <f t="shared" ref="K56" si="100">G56</f>
        <v>45444</v>
      </c>
      <c r="L56" s="2">
        <f t="shared" ref="L56" si="101">EOMONTH(G56,0)</f>
        <v>45473</v>
      </c>
      <c r="M56" s="2" t="str">
        <f t="shared" ref="M56" si="102">CONCATENATE(TEXT(A56,"0")," - ","MCE - ",YEAR(K56),TEXT(MONTH(K56),"00")," - ",SUBSTITUTE(E56,"-","")," - ",B56)</f>
        <v>3 - MCE - 202406 - 20000000003 - Cliente 4</v>
      </c>
      <c r="N56" s="2" t="str">
        <f t="shared" ref="N56" si="103">CONCATENATE(TEXT(A56,"0")," - ","MCR - ",YEAR(K56),TEXT(MONTH(K56),"00")," - ",SUBSTITUTE(E56,"-","")," - ",B56)</f>
        <v>3 - MCR - 202406 - 20000000003 - Cliente 4</v>
      </c>
      <c r="O56" s="5" t="str">
        <f>IFERROR(VLOOKUP(E56&amp;" - "&amp;S56,[1]Control!$D:$E,2,0),"")</f>
        <v/>
      </c>
      <c r="P56" s="4" t="str">
        <f>_xlfn.IFNA(VLOOKUP(D56,[2]Hoja1!$J:$L,3,0),"")</f>
        <v/>
      </c>
      <c r="Q56" s="5" t="str">
        <f t="shared" ref="Q56" si="104">IF(EXACT(P56,F56),"ü","x")</f>
        <v>x</v>
      </c>
      <c r="R56" s="4">
        <f t="shared" ref="R56" si="105">ROW(A56)</f>
        <v>56</v>
      </c>
      <c r="S56" s="2" t="str">
        <f t="shared" ref="S56" si="106">YEAR(K56)&amp;TEXT(MONTH(K56),"00")</f>
        <v>202406</v>
      </c>
      <c r="T56" s="4">
        <f t="shared" si="17"/>
        <v>1</v>
      </c>
      <c r="U56" s="4">
        <f t="shared" si="18"/>
        <v>1</v>
      </c>
      <c r="V56" s="4">
        <f t="shared" ref="V56" si="107">SUM(T56:U56)</f>
        <v>2</v>
      </c>
    </row>
    <row r="57" spans="1:22" x14ac:dyDescent="0.25">
      <c r="A57" s="4" t="str">
        <f t="shared" ref="A57" si="108">RIGHT(E57,1)</f>
        <v>3</v>
      </c>
      <c r="B57" s="4" t="str">
        <f t="shared" si="93"/>
        <v>Cliente 4</v>
      </c>
      <c r="C57" s="4" t="str">
        <f t="shared" si="93"/>
        <v>Cliente 4</v>
      </c>
      <c r="D57" s="4">
        <f t="shared" si="94"/>
        <v>20000000003</v>
      </c>
      <c r="E57" s="4" t="str">
        <f t="shared" si="95"/>
        <v>20-00000000-3</v>
      </c>
      <c r="F57" s="4" t="str">
        <f t="shared" si="96"/>
        <v>Clave</v>
      </c>
      <c r="G57" s="2">
        <f t="shared" si="97"/>
        <v>45474</v>
      </c>
      <c r="H57" s="3"/>
      <c r="I57" s="2" t="str" cm="1">
        <f t="array" aca="1" ref="I57" ca="1">LEFT(CELL("filename"),FIND("[",CELL("filename"))-1)</f>
        <v>F:\Proyectos Python\Utilidades\auto-py-to-exe\Scripts\output\Control-Monotributistas-2.0\BOTS\</v>
      </c>
      <c r="J57" s="2" t="str">
        <f t="shared" ref="J57" ca="1" si="109">I57&amp;"MC Descargados\"</f>
        <v>F:\Proyectos Python\Utilidades\auto-py-to-exe\Scripts\output\Control-Monotributistas-2.0\BOTS\MC Descargados\</v>
      </c>
      <c r="K57" s="2">
        <f t="shared" ref="K57" si="110">G57</f>
        <v>45474</v>
      </c>
      <c r="L57" s="2">
        <f t="shared" ref="L57" si="111">EOMONTH(G57,0)</f>
        <v>45504</v>
      </c>
      <c r="M57" s="2" t="str">
        <f t="shared" ref="M57" si="112">CONCATENATE(TEXT(A57,"0")," - ","MCE - ",YEAR(K57),TEXT(MONTH(K57),"00")," - ",SUBSTITUTE(E57,"-","")," - ",B57)</f>
        <v>3 - MCE - 202407 - 20000000003 - Cliente 4</v>
      </c>
      <c r="N57" s="2" t="str">
        <f t="shared" ref="N57" si="113">CONCATENATE(TEXT(A57,"0")," - ","MCR - ",YEAR(K57),TEXT(MONTH(K57),"00")," - ",SUBSTITUTE(E57,"-","")," - ",B57)</f>
        <v>3 - MCR - 202407 - 20000000003 - Cliente 4</v>
      </c>
      <c r="O57" s="5" t="str">
        <f>IFERROR(VLOOKUP(E57&amp;" - "&amp;S57,[1]Control!$D:$E,2,0),"")</f>
        <v/>
      </c>
      <c r="P57" s="4" t="str">
        <f>_xlfn.IFNA(VLOOKUP(D57,[2]Hoja1!$J:$L,3,0),"")</f>
        <v/>
      </c>
      <c r="Q57" s="5" t="str">
        <f t="shared" ref="Q57" si="114">IF(EXACT(P57,F57),"ü","x")</f>
        <v>x</v>
      </c>
      <c r="R57" s="4">
        <f t="shared" ref="R57" si="115">ROW(A57)</f>
        <v>57</v>
      </c>
      <c r="S57" s="2" t="str">
        <f t="shared" ref="S57" si="116">YEAR(K57)&amp;TEXT(MONTH(K57),"00")</f>
        <v>202407</v>
      </c>
      <c r="T57" s="4">
        <f t="shared" si="17"/>
        <v>1</v>
      </c>
      <c r="U57" s="4">
        <f t="shared" si="18"/>
        <v>0</v>
      </c>
      <c r="V57" s="4">
        <f t="shared" ref="V57" si="117">SUM(T57:U57)</f>
        <v>1</v>
      </c>
    </row>
    <row r="58" spans="1:22" x14ac:dyDescent="0.25">
      <c r="A58" s="4" t="str">
        <f t="shared" si="70"/>
        <v>4</v>
      </c>
      <c r="B58" t="s">
        <v>25</v>
      </c>
      <c r="C58" t="str">
        <f>B58</f>
        <v>Cliente 5</v>
      </c>
      <c r="D58">
        <v>20000000004</v>
      </c>
      <c r="E58" t="str">
        <f t="shared" si="39"/>
        <v>20-00000000-4</v>
      </c>
      <c r="F58" t="s">
        <v>19</v>
      </c>
      <c r="G58" s="3">
        <f>G44</f>
        <v>45078</v>
      </c>
      <c r="H58" s="3"/>
      <c r="I58" s="2" t="str" cm="1">
        <f t="array" aca="1" ref="I58" ca="1">LEFT(CELL("filename"),FIND("[",CELL("filename"))-1)</f>
        <v>F:\Proyectos Python\Utilidades\auto-py-to-exe\Scripts\output\Control-Monotributistas-2.0\BOTS\</v>
      </c>
      <c r="J58" s="2" t="str">
        <f t="shared" ca="1" si="5"/>
        <v>F:\Proyectos Python\Utilidades\auto-py-to-exe\Scripts\output\Control-Monotributistas-2.0\BOTS\MC Descargados\</v>
      </c>
      <c r="K58" s="2">
        <f t="shared" si="6"/>
        <v>45078</v>
      </c>
      <c r="L58" s="2">
        <f t="shared" si="7"/>
        <v>45107</v>
      </c>
      <c r="M58" s="2" t="str">
        <f t="shared" si="8"/>
        <v>4 - MCE - 202306 - 20000000004 - Cliente 5</v>
      </c>
      <c r="N58" s="2" t="str">
        <f t="shared" si="9"/>
        <v>4 - MCR - 202306 - 20000000004 - Cliente 5</v>
      </c>
      <c r="O58" s="5" t="str">
        <f>IFERROR(VLOOKUP(E58&amp;" - "&amp;S58,[1]Control!$D:$E,2,0),"")</f>
        <v/>
      </c>
      <c r="P58" s="4" t="str">
        <f>_xlfn.IFNA(VLOOKUP(D58,[2]Hoja1!$J:$L,3,0),"")</f>
        <v/>
      </c>
      <c r="Q58" s="5" t="str">
        <f t="shared" si="10"/>
        <v>x</v>
      </c>
      <c r="R58" s="4">
        <f t="shared" si="71"/>
        <v>58</v>
      </c>
      <c r="S58" s="2" t="str">
        <f t="shared" si="11"/>
        <v>202306</v>
      </c>
      <c r="T58" s="4">
        <f t="shared" si="17"/>
        <v>0</v>
      </c>
      <c r="U58" s="4">
        <f t="shared" si="18"/>
        <v>1</v>
      </c>
      <c r="V58" s="4">
        <f t="shared" si="72"/>
        <v>1</v>
      </c>
    </row>
    <row r="59" spans="1:22" x14ac:dyDescent="0.25">
      <c r="A59" s="4" t="str">
        <f t="shared" si="70"/>
        <v>4</v>
      </c>
      <c r="B59" s="4" t="str">
        <f t="shared" ref="B59:C71" si="118">B58</f>
        <v>Cliente 5</v>
      </c>
      <c r="C59" s="4" t="str">
        <f t="shared" si="118"/>
        <v>Cliente 5</v>
      </c>
      <c r="D59" s="4">
        <f t="shared" ref="D59:D71" si="119">D58</f>
        <v>20000000004</v>
      </c>
      <c r="E59" s="4" t="str">
        <f t="shared" ref="E59:E71" si="120">E58</f>
        <v>20-00000000-4</v>
      </c>
      <c r="F59" s="4" t="str">
        <f t="shared" ref="F59:F71" si="121">F58</f>
        <v>Clave</v>
      </c>
      <c r="G59" s="2">
        <f t="shared" ref="G59:G71" si="122">EDATE(G58,1)</f>
        <v>45108</v>
      </c>
      <c r="H59" s="3"/>
      <c r="I59" s="2" t="str" cm="1">
        <f t="array" aca="1" ref="I59" ca="1">LEFT(CELL("filename"),FIND("[",CELL("filename"))-1)</f>
        <v>F:\Proyectos Python\Utilidades\auto-py-to-exe\Scripts\output\Control-Monotributistas-2.0\BOTS\</v>
      </c>
      <c r="J59" s="2" t="str">
        <f t="shared" ca="1" si="5"/>
        <v>F:\Proyectos Python\Utilidades\auto-py-to-exe\Scripts\output\Control-Monotributistas-2.0\BOTS\MC Descargados\</v>
      </c>
      <c r="K59" s="2">
        <f t="shared" si="6"/>
        <v>45108</v>
      </c>
      <c r="L59" s="2">
        <f t="shared" si="7"/>
        <v>45138</v>
      </c>
      <c r="M59" s="2" t="str">
        <f t="shared" si="8"/>
        <v>4 - MCE - 202307 - 20000000004 - Cliente 5</v>
      </c>
      <c r="N59" s="2" t="str">
        <f t="shared" si="9"/>
        <v>4 - MCR - 202307 - 20000000004 - Cliente 5</v>
      </c>
      <c r="O59" s="5" t="str">
        <f>IFERROR(VLOOKUP(E59&amp;" - "&amp;S59,[1]Control!$D:$E,2,0),"")</f>
        <v/>
      </c>
      <c r="P59" s="4" t="str">
        <f>_xlfn.IFNA(VLOOKUP(D59,[2]Hoja1!$J:$L,3,0),"")</f>
        <v/>
      </c>
      <c r="Q59" s="5" t="str">
        <f t="shared" si="10"/>
        <v>x</v>
      </c>
      <c r="R59" s="4">
        <f t="shared" si="71"/>
        <v>59</v>
      </c>
      <c r="S59" s="2" t="str">
        <f t="shared" si="11"/>
        <v>202307</v>
      </c>
      <c r="T59" s="4">
        <f t="shared" si="17"/>
        <v>1</v>
      </c>
      <c r="U59" s="4">
        <f t="shared" si="18"/>
        <v>1</v>
      </c>
      <c r="V59" s="4">
        <f t="shared" si="72"/>
        <v>2</v>
      </c>
    </row>
    <row r="60" spans="1:22" x14ac:dyDescent="0.25">
      <c r="A60" s="4" t="str">
        <f t="shared" si="70"/>
        <v>4</v>
      </c>
      <c r="B60" s="4" t="str">
        <f t="shared" si="118"/>
        <v>Cliente 5</v>
      </c>
      <c r="C60" s="4" t="str">
        <f t="shared" si="118"/>
        <v>Cliente 5</v>
      </c>
      <c r="D60" s="4">
        <f t="shared" si="119"/>
        <v>20000000004</v>
      </c>
      <c r="E60" s="4" t="str">
        <f t="shared" si="120"/>
        <v>20-00000000-4</v>
      </c>
      <c r="F60" s="4" t="str">
        <f t="shared" si="121"/>
        <v>Clave</v>
      </c>
      <c r="G60" s="2">
        <f t="shared" si="122"/>
        <v>45139</v>
      </c>
      <c r="H60" s="3"/>
      <c r="I60" s="2" t="str" cm="1">
        <f t="array" aca="1" ref="I60" ca="1">LEFT(CELL("filename"),FIND("[",CELL("filename"))-1)</f>
        <v>F:\Proyectos Python\Utilidades\auto-py-to-exe\Scripts\output\Control-Monotributistas-2.0\BOTS\</v>
      </c>
      <c r="J60" s="2" t="str">
        <f t="shared" ca="1" si="5"/>
        <v>F:\Proyectos Python\Utilidades\auto-py-to-exe\Scripts\output\Control-Monotributistas-2.0\BOTS\MC Descargados\</v>
      </c>
      <c r="K60" s="2">
        <f t="shared" si="6"/>
        <v>45139</v>
      </c>
      <c r="L60" s="2">
        <f t="shared" si="7"/>
        <v>45169</v>
      </c>
      <c r="M60" s="2" t="str">
        <f t="shared" si="8"/>
        <v>4 - MCE - 202308 - 20000000004 - Cliente 5</v>
      </c>
      <c r="N60" s="2" t="str">
        <f t="shared" si="9"/>
        <v>4 - MCR - 202308 - 20000000004 - Cliente 5</v>
      </c>
      <c r="O60" s="5" t="str">
        <f>IFERROR(VLOOKUP(E60&amp;" - "&amp;S60,[1]Control!$D:$E,2,0),"")</f>
        <v/>
      </c>
      <c r="P60" s="4" t="str">
        <f>_xlfn.IFNA(VLOOKUP(D60,[2]Hoja1!$J:$L,3,0),"")</f>
        <v/>
      </c>
      <c r="Q60" s="5" t="str">
        <f t="shared" si="10"/>
        <v>x</v>
      </c>
      <c r="R60" s="4">
        <f t="shared" si="71"/>
        <v>60</v>
      </c>
      <c r="S60" s="2" t="str">
        <f t="shared" si="11"/>
        <v>202308</v>
      </c>
      <c r="T60" s="4">
        <f t="shared" si="17"/>
        <v>1</v>
      </c>
      <c r="U60" s="4">
        <f t="shared" si="18"/>
        <v>1</v>
      </c>
      <c r="V60" s="4">
        <f t="shared" si="72"/>
        <v>2</v>
      </c>
    </row>
    <row r="61" spans="1:22" x14ac:dyDescent="0.25">
      <c r="A61" s="4" t="str">
        <f t="shared" si="70"/>
        <v>4</v>
      </c>
      <c r="B61" s="4" t="str">
        <f t="shared" si="118"/>
        <v>Cliente 5</v>
      </c>
      <c r="C61" s="4" t="str">
        <f t="shared" si="118"/>
        <v>Cliente 5</v>
      </c>
      <c r="D61" s="4">
        <f t="shared" si="119"/>
        <v>20000000004</v>
      </c>
      <c r="E61" s="4" t="str">
        <f t="shared" si="120"/>
        <v>20-00000000-4</v>
      </c>
      <c r="F61" s="4" t="str">
        <f t="shared" si="121"/>
        <v>Clave</v>
      </c>
      <c r="G61" s="2">
        <f t="shared" si="122"/>
        <v>45170</v>
      </c>
      <c r="H61" s="3"/>
      <c r="I61" s="2" t="str" cm="1">
        <f t="array" aca="1" ref="I61" ca="1">LEFT(CELL("filename"),FIND("[",CELL("filename"))-1)</f>
        <v>F:\Proyectos Python\Utilidades\auto-py-to-exe\Scripts\output\Control-Monotributistas-2.0\BOTS\</v>
      </c>
      <c r="J61" s="2" t="str">
        <f t="shared" ca="1" si="5"/>
        <v>F:\Proyectos Python\Utilidades\auto-py-to-exe\Scripts\output\Control-Monotributistas-2.0\BOTS\MC Descargados\</v>
      </c>
      <c r="K61" s="2">
        <f t="shared" si="6"/>
        <v>45170</v>
      </c>
      <c r="L61" s="2">
        <f t="shared" si="7"/>
        <v>45199</v>
      </c>
      <c r="M61" s="2" t="str">
        <f t="shared" si="8"/>
        <v>4 - MCE - 202309 - 20000000004 - Cliente 5</v>
      </c>
      <c r="N61" s="2" t="str">
        <f t="shared" si="9"/>
        <v>4 - MCR - 202309 - 20000000004 - Cliente 5</v>
      </c>
      <c r="O61" s="5" t="str">
        <f>IFERROR(VLOOKUP(E61&amp;" - "&amp;S61,[1]Control!$D:$E,2,0),"")</f>
        <v/>
      </c>
      <c r="P61" s="4" t="str">
        <f>_xlfn.IFNA(VLOOKUP(D61,[2]Hoja1!$J:$L,3,0),"")</f>
        <v/>
      </c>
      <c r="Q61" s="5" t="str">
        <f t="shared" si="10"/>
        <v>x</v>
      </c>
      <c r="R61" s="4">
        <f t="shared" si="71"/>
        <v>61</v>
      </c>
      <c r="S61" s="2" t="str">
        <f t="shared" si="11"/>
        <v>202309</v>
      </c>
      <c r="T61" s="4">
        <f t="shared" si="17"/>
        <v>1</v>
      </c>
      <c r="U61" s="4">
        <f t="shared" si="18"/>
        <v>1</v>
      </c>
      <c r="V61" s="4">
        <f t="shared" si="72"/>
        <v>2</v>
      </c>
    </row>
    <row r="62" spans="1:22" x14ac:dyDescent="0.25">
      <c r="A62" s="4" t="str">
        <f t="shared" si="70"/>
        <v>4</v>
      </c>
      <c r="B62" s="4" t="str">
        <f t="shared" si="118"/>
        <v>Cliente 5</v>
      </c>
      <c r="C62" s="4" t="str">
        <f t="shared" si="118"/>
        <v>Cliente 5</v>
      </c>
      <c r="D62" s="4">
        <f t="shared" si="119"/>
        <v>20000000004</v>
      </c>
      <c r="E62" s="4" t="str">
        <f t="shared" si="120"/>
        <v>20-00000000-4</v>
      </c>
      <c r="F62" s="4" t="str">
        <f t="shared" si="121"/>
        <v>Clave</v>
      </c>
      <c r="G62" s="2">
        <f t="shared" si="122"/>
        <v>45200</v>
      </c>
      <c r="H62" s="3"/>
      <c r="I62" s="2" t="str" cm="1">
        <f t="array" aca="1" ref="I62" ca="1">LEFT(CELL("filename"),FIND("[",CELL("filename"))-1)</f>
        <v>F:\Proyectos Python\Utilidades\auto-py-to-exe\Scripts\output\Control-Monotributistas-2.0\BOTS\</v>
      </c>
      <c r="J62" s="2" t="str">
        <f t="shared" ca="1" si="5"/>
        <v>F:\Proyectos Python\Utilidades\auto-py-to-exe\Scripts\output\Control-Monotributistas-2.0\BOTS\MC Descargados\</v>
      </c>
      <c r="K62" s="2">
        <f t="shared" si="6"/>
        <v>45200</v>
      </c>
      <c r="L62" s="2">
        <f t="shared" si="7"/>
        <v>45230</v>
      </c>
      <c r="M62" s="2" t="str">
        <f t="shared" si="8"/>
        <v>4 - MCE - 202310 - 20000000004 - Cliente 5</v>
      </c>
      <c r="N62" s="2" t="str">
        <f t="shared" si="9"/>
        <v>4 - MCR - 202310 - 20000000004 - Cliente 5</v>
      </c>
      <c r="O62" s="5" t="str">
        <f>IFERROR(VLOOKUP(E62&amp;" - "&amp;S62,[1]Control!$D:$E,2,0),"")</f>
        <v/>
      </c>
      <c r="P62" s="4" t="str">
        <f>_xlfn.IFNA(VLOOKUP(D62,[2]Hoja1!$J:$L,3,0),"")</f>
        <v/>
      </c>
      <c r="Q62" s="5" t="str">
        <f t="shared" si="10"/>
        <v>x</v>
      </c>
      <c r="R62" s="4">
        <f t="shared" si="71"/>
        <v>62</v>
      </c>
      <c r="S62" s="2" t="str">
        <f t="shared" si="11"/>
        <v>202310</v>
      </c>
      <c r="T62" s="4">
        <f t="shared" si="17"/>
        <v>1</v>
      </c>
      <c r="U62" s="4">
        <f t="shared" si="18"/>
        <v>1</v>
      </c>
      <c r="V62" s="4">
        <f t="shared" si="72"/>
        <v>2</v>
      </c>
    </row>
    <row r="63" spans="1:22" x14ac:dyDescent="0.25">
      <c r="A63" s="4" t="str">
        <f t="shared" si="70"/>
        <v>4</v>
      </c>
      <c r="B63" s="4" t="str">
        <f t="shared" si="118"/>
        <v>Cliente 5</v>
      </c>
      <c r="C63" s="4" t="str">
        <f t="shared" si="118"/>
        <v>Cliente 5</v>
      </c>
      <c r="D63" s="4">
        <f t="shared" si="119"/>
        <v>20000000004</v>
      </c>
      <c r="E63" s="4" t="str">
        <f t="shared" si="120"/>
        <v>20-00000000-4</v>
      </c>
      <c r="F63" s="4" t="str">
        <f t="shared" si="121"/>
        <v>Clave</v>
      </c>
      <c r="G63" s="2">
        <f t="shared" si="122"/>
        <v>45231</v>
      </c>
      <c r="H63" s="3"/>
      <c r="I63" s="2" t="str" cm="1">
        <f t="array" aca="1" ref="I63" ca="1">LEFT(CELL("filename"),FIND("[",CELL("filename"))-1)</f>
        <v>F:\Proyectos Python\Utilidades\auto-py-to-exe\Scripts\output\Control-Monotributistas-2.0\BOTS\</v>
      </c>
      <c r="J63" s="2" t="str">
        <f t="shared" ca="1" si="5"/>
        <v>F:\Proyectos Python\Utilidades\auto-py-to-exe\Scripts\output\Control-Monotributistas-2.0\BOTS\MC Descargados\</v>
      </c>
      <c r="K63" s="2">
        <f t="shared" si="6"/>
        <v>45231</v>
      </c>
      <c r="L63" s="2">
        <f t="shared" si="7"/>
        <v>45260</v>
      </c>
      <c r="M63" s="2" t="str">
        <f t="shared" si="8"/>
        <v>4 - MCE - 202311 - 20000000004 - Cliente 5</v>
      </c>
      <c r="N63" s="2" t="str">
        <f t="shared" si="9"/>
        <v>4 - MCR - 202311 - 20000000004 - Cliente 5</v>
      </c>
      <c r="O63" s="5" t="str">
        <f>IFERROR(VLOOKUP(E63&amp;" - "&amp;S63,[1]Control!$D:$E,2,0),"")</f>
        <v/>
      </c>
      <c r="P63" s="4" t="str">
        <f>_xlfn.IFNA(VLOOKUP(D63,[2]Hoja1!$J:$L,3,0),"")</f>
        <v/>
      </c>
      <c r="Q63" s="5" t="str">
        <f t="shared" si="10"/>
        <v>x</v>
      </c>
      <c r="R63" s="4">
        <f t="shared" si="71"/>
        <v>63</v>
      </c>
      <c r="S63" s="2" t="str">
        <f t="shared" si="11"/>
        <v>202311</v>
      </c>
      <c r="T63" s="4">
        <f t="shared" si="17"/>
        <v>1</v>
      </c>
      <c r="U63" s="4">
        <f t="shared" si="18"/>
        <v>1</v>
      </c>
      <c r="V63" s="4">
        <f t="shared" si="72"/>
        <v>2</v>
      </c>
    </row>
    <row r="64" spans="1:22" x14ac:dyDescent="0.25">
      <c r="A64" s="4" t="str">
        <f t="shared" si="70"/>
        <v>4</v>
      </c>
      <c r="B64" s="4" t="str">
        <f t="shared" si="118"/>
        <v>Cliente 5</v>
      </c>
      <c r="C64" s="4" t="str">
        <f t="shared" si="118"/>
        <v>Cliente 5</v>
      </c>
      <c r="D64" s="4">
        <f t="shared" si="119"/>
        <v>20000000004</v>
      </c>
      <c r="E64" s="4" t="str">
        <f t="shared" si="120"/>
        <v>20-00000000-4</v>
      </c>
      <c r="F64" s="4" t="str">
        <f t="shared" si="121"/>
        <v>Clave</v>
      </c>
      <c r="G64" s="2">
        <f t="shared" si="122"/>
        <v>45261</v>
      </c>
      <c r="H64" s="3"/>
      <c r="I64" s="2" t="str" cm="1">
        <f t="array" aca="1" ref="I64" ca="1">LEFT(CELL("filename"),FIND("[",CELL("filename"))-1)</f>
        <v>F:\Proyectos Python\Utilidades\auto-py-to-exe\Scripts\output\Control-Monotributistas-2.0\BOTS\</v>
      </c>
      <c r="J64" s="2" t="str">
        <f t="shared" ca="1" si="5"/>
        <v>F:\Proyectos Python\Utilidades\auto-py-to-exe\Scripts\output\Control-Monotributistas-2.0\BOTS\MC Descargados\</v>
      </c>
      <c r="K64" s="2">
        <f t="shared" si="6"/>
        <v>45261</v>
      </c>
      <c r="L64" s="2">
        <f t="shared" si="7"/>
        <v>45291</v>
      </c>
      <c r="M64" s="2" t="str">
        <f t="shared" si="8"/>
        <v>4 - MCE - 202312 - 20000000004 - Cliente 5</v>
      </c>
      <c r="N64" s="2" t="str">
        <f t="shared" si="9"/>
        <v>4 - MCR - 202312 - 20000000004 - Cliente 5</v>
      </c>
      <c r="O64" s="5" t="str">
        <f>IFERROR(VLOOKUP(E64&amp;" - "&amp;S64,[1]Control!$D:$E,2,0),"")</f>
        <v/>
      </c>
      <c r="P64" s="4" t="str">
        <f>_xlfn.IFNA(VLOOKUP(D64,[2]Hoja1!$J:$L,3,0),"")</f>
        <v/>
      </c>
      <c r="Q64" s="5" t="str">
        <f t="shared" si="10"/>
        <v>x</v>
      </c>
      <c r="R64" s="4">
        <f t="shared" si="71"/>
        <v>64</v>
      </c>
      <c r="S64" s="2" t="str">
        <f t="shared" si="11"/>
        <v>202312</v>
      </c>
      <c r="T64" s="4">
        <f t="shared" si="17"/>
        <v>1</v>
      </c>
      <c r="U64" s="4">
        <f t="shared" si="18"/>
        <v>1</v>
      </c>
      <c r="V64" s="4">
        <f t="shared" si="72"/>
        <v>2</v>
      </c>
    </row>
    <row r="65" spans="1:22" x14ac:dyDescent="0.25">
      <c r="A65" s="4" t="str">
        <f t="shared" si="70"/>
        <v>4</v>
      </c>
      <c r="B65" s="4" t="str">
        <f t="shared" si="118"/>
        <v>Cliente 5</v>
      </c>
      <c r="C65" s="4" t="str">
        <f t="shared" si="118"/>
        <v>Cliente 5</v>
      </c>
      <c r="D65" s="4">
        <f t="shared" si="119"/>
        <v>20000000004</v>
      </c>
      <c r="E65" s="4" t="str">
        <f t="shared" si="120"/>
        <v>20-00000000-4</v>
      </c>
      <c r="F65" s="4" t="str">
        <f t="shared" si="121"/>
        <v>Clave</v>
      </c>
      <c r="G65" s="2">
        <f t="shared" si="122"/>
        <v>45292</v>
      </c>
      <c r="H65" s="3"/>
      <c r="I65" s="2" t="str" cm="1">
        <f t="array" aca="1" ref="I65" ca="1">LEFT(CELL("filename"),FIND("[",CELL("filename"))-1)</f>
        <v>F:\Proyectos Python\Utilidades\auto-py-to-exe\Scripts\output\Control-Monotributistas-2.0\BOTS\</v>
      </c>
      <c r="J65" s="2" t="str">
        <f t="shared" ca="1" si="5"/>
        <v>F:\Proyectos Python\Utilidades\auto-py-to-exe\Scripts\output\Control-Monotributistas-2.0\BOTS\MC Descargados\</v>
      </c>
      <c r="K65" s="2">
        <f t="shared" si="6"/>
        <v>45292</v>
      </c>
      <c r="L65" s="2">
        <f t="shared" si="7"/>
        <v>45322</v>
      </c>
      <c r="M65" s="2" t="str">
        <f t="shared" si="8"/>
        <v>4 - MCE - 202401 - 20000000004 - Cliente 5</v>
      </c>
      <c r="N65" s="2" t="str">
        <f t="shared" si="9"/>
        <v>4 - MCR - 202401 - 20000000004 - Cliente 5</v>
      </c>
      <c r="O65" s="5" t="str">
        <f>IFERROR(VLOOKUP(E65&amp;" - "&amp;S65,[1]Control!$D:$E,2,0),"")</f>
        <v/>
      </c>
      <c r="P65" s="4" t="str">
        <f>_xlfn.IFNA(VLOOKUP(D65,[2]Hoja1!$J:$L,3,0),"")</f>
        <v/>
      </c>
      <c r="Q65" s="5" t="str">
        <f t="shared" si="10"/>
        <v>x</v>
      </c>
      <c r="R65" s="4">
        <f t="shared" si="71"/>
        <v>65</v>
      </c>
      <c r="S65" s="2" t="str">
        <f t="shared" si="11"/>
        <v>202401</v>
      </c>
      <c r="T65" s="4">
        <f t="shared" si="17"/>
        <v>1</v>
      </c>
      <c r="U65" s="4">
        <f t="shared" si="18"/>
        <v>1</v>
      </c>
      <c r="V65" s="4">
        <f t="shared" si="72"/>
        <v>2</v>
      </c>
    </row>
    <row r="66" spans="1:22" x14ac:dyDescent="0.25">
      <c r="A66" s="4" t="str">
        <f t="shared" si="70"/>
        <v>4</v>
      </c>
      <c r="B66" s="4" t="str">
        <f t="shared" si="118"/>
        <v>Cliente 5</v>
      </c>
      <c r="C66" s="4" t="str">
        <f t="shared" si="118"/>
        <v>Cliente 5</v>
      </c>
      <c r="D66" s="4">
        <f t="shared" si="119"/>
        <v>20000000004</v>
      </c>
      <c r="E66" s="4" t="str">
        <f t="shared" si="120"/>
        <v>20-00000000-4</v>
      </c>
      <c r="F66" s="4" t="str">
        <f t="shared" si="121"/>
        <v>Clave</v>
      </c>
      <c r="G66" s="2">
        <f t="shared" si="122"/>
        <v>45323</v>
      </c>
      <c r="H66" s="3"/>
      <c r="I66" s="2" t="str" cm="1">
        <f t="array" aca="1" ref="I66" ca="1">LEFT(CELL("filename"),FIND("[",CELL("filename"))-1)</f>
        <v>F:\Proyectos Python\Utilidades\auto-py-to-exe\Scripts\output\Control-Monotributistas-2.0\BOTS\</v>
      </c>
      <c r="J66" s="2" t="str">
        <f t="shared" ca="1" si="5"/>
        <v>F:\Proyectos Python\Utilidades\auto-py-to-exe\Scripts\output\Control-Monotributistas-2.0\BOTS\MC Descargados\</v>
      </c>
      <c r="K66" s="2">
        <f t="shared" si="6"/>
        <v>45323</v>
      </c>
      <c r="L66" s="2">
        <f t="shared" si="7"/>
        <v>45351</v>
      </c>
      <c r="M66" s="2" t="str">
        <f t="shared" si="8"/>
        <v>4 - MCE - 202402 - 20000000004 - Cliente 5</v>
      </c>
      <c r="N66" s="2" t="str">
        <f t="shared" si="9"/>
        <v>4 - MCR - 202402 - 20000000004 - Cliente 5</v>
      </c>
      <c r="O66" s="5" t="str">
        <f>IFERROR(VLOOKUP(E66&amp;" - "&amp;S66,[1]Control!$D:$E,2,0),"")</f>
        <v/>
      </c>
      <c r="P66" s="4" t="str">
        <f>_xlfn.IFNA(VLOOKUP(D66,[2]Hoja1!$J:$L,3,0),"")</f>
        <v/>
      </c>
      <c r="Q66" s="5" t="str">
        <f t="shared" si="10"/>
        <v>x</v>
      </c>
      <c r="R66" s="4">
        <f t="shared" si="71"/>
        <v>66</v>
      </c>
      <c r="S66" s="2" t="str">
        <f t="shared" si="11"/>
        <v>202402</v>
      </c>
      <c r="T66" s="4">
        <f t="shared" si="17"/>
        <v>1</v>
      </c>
      <c r="U66" s="4">
        <f t="shared" si="18"/>
        <v>1</v>
      </c>
      <c r="V66" s="4">
        <f t="shared" si="72"/>
        <v>2</v>
      </c>
    </row>
    <row r="67" spans="1:22" x14ac:dyDescent="0.25">
      <c r="A67" s="4" t="str">
        <f t="shared" si="70"/>
        <v>4</v>
      </c>
      <c r="B67" s="4" t="str">
        <f t="shared" si="118"/>
        <v>Cliente 5</v>
      </c>
      <c r="C67" s="4" t="str">
        <f t="shared" si="118"/>
        <v>Cliente 5</v>
      </c>
      <c r="D67" s="4">
        <f t="shared" si="119"/>
        <v>20000000004</v>
      </c>
      <c r="E67" s="4" t="str">
        <f t="shared" si="120"/>
        <v>20-00000000-4</v>
      </c>
      <c r="F67" s="4" t="str">
        <f t="shared" si="121"/>
        <v>Clave</v>
      </c>
      <c r="G67" s="2">
        <f t="shared" si="122"/>
        <v>45352</v>
      </c>
      <c r="H67" s="3"/>
      <c r="I67" s="2" t="str" cm="1">
        <f t="array" aca="1" ref="I67" ca="1">LEFT(CELL("filename"),FIND("[",CELL("filename"))-1)</f>
        <v>F:\Proyectos Python\Utilidades\auto-py-to-exe\Scripts\output\Control-Monotributistas-2.0\BOTS\</v>
      </c>
      <c r="J67" s="2" t="str">
        <f t="shared" ca="1" si="5"/>
        <v>F:\Proyectos Python\Utilidades\auto-py-to-exe\Scripts\output\Control-Monotributistas-2.0\BOTS\MC Descargados\</v>
      </c>
      <c r="K67" s="2">
        <f t="shared" si="6"/>
        <v>45352</v>
      </c>
      <c r="L67" s="2">
        <f t="shared" si="7"/>
        <v>45382</v>
      </c>
      <c r="M67" s="2" t="str">
        <f t="shared" si="8"/>
        <v>4 - MCE - 202403 - 20000000004 - Cliente 5</v>
      </c>
      <c r="N67" s="2" t="str">
        <f t="shared" si="9"/>
        <v>4 - MCR - 202403 - 20000000004 - Cliente 5</v>
      </c>
      <c r="O67" s="5" t="str">
        <f>IFERROR(VLOOKUP(E67&amp;" - "&amp;S67,[1]Control!$D:$E,2,0),"")</f>
        <v/>
      </c>
      <c r="P67" s="4" t="str">
        <f>_xlfn.IFNA(VLOOKUP(D67,[2]Hoja1!$J:$L,3,0),"")</f>
        <v/>
      </c>
      <c r="Q67" s="5" t="str">
        <f t="shared" si="10"/>
        <v>x</v>
      </c>
      <c r="R67" s="4">
        <f t="shared" si="71"/>
        <v>67</v>
      </c>
      <c r="S67" s="2" t="str">
        <f t="shared" si="11"/>
        <v>202403</v>
      </c>
      <c r="T67" s="4">
        <f t="shared" si="17"/>
        <v>1</v>
      </c>
      <c r="U67" s="4">
        <f t="shared" si="18"/>
        <v>1</v>
      </c>
      <c r="V67" s="4">
        <f t="shared" si="72"/>
        <v>2</v>
      </c>
    </row>
    <row r="68" spans="1:22" x14ac:dyDescent="0.25">
      <c r="A68" s="4" t="str">
        <f t="shared" si="70"/>
        <v>4</v>
      </c>
      <c r="B68" s="4" t="str">
        <f t="shared" si="118"/>
        <v>Cliente 5</v>
      </c>
      <c r="C68" s="4" t="str">
        <f t="shared" si="118"/>
        <v>Cliente 5</v>
      </c>
      <c r="D68" s="4">
        <f t="shared" si="119"/>
        <v>20000000004</v>
      </c>
      <c r="E68" s="4" t="str">
        <f t="shared" si="120"/>
        <v>20-00000000-4</v>
      </c>
      <c r="F68" s="4" t="str">
        <f t="shared" si="121"/>
        <v>Clave</v>
      </c>
      <c r="G68" s="2">
        <f t="shared" si="122"/>
        <v>45383</v>
      </c>
      <c r="H68" s="3"/>
      <c r="I68" s="2" t="str" cm="1">
        <f t="array" aca="1" ref="I68" ca="1">LEFT(CELL("filename"),FIND("[",CELL("filename"))-1)</f>
        <v>F:\Proyectos Python\Utilidades\auto-py-to-exe\Scripts\output\Control-Monotributistas-2.0\BOTS\</v>
      </c>
      <c r="J68" s="2" t="str">
        <f t="shared" ca="1" si="5"/>
        <v>F:\Proyectos Python\Utilidades\auto-py-to-exe\Scripts\output\Control-Monotributistas-2.0\BOTS\MC Descargados\</v>
      </c>
      <c r="K68" s="2">
        <f t="shared" si="6"/>
        <v>45383</v>
      </c>
      <c r="L68" s="2">
        <f t="shared" si="7"/>
        <v>45412</v>
      </c>
      <c r="M68" s="2" t="str">
        <f t="shared" si="8"/>
        <v>4 - MCE - 202404 - 20000000004 - Cliente 5</v>
      </c>
      <c r="N68" s="2" t="str">
        <f t="shared" si="9"/>
        <v>4 - MCR - 202404 - 20000000004 - Cliente 5</v>
      </c>
      <c r="O68" s="5" t="str">
        <f>IFERROR(VLOOKUP(E68&amp;" - "&amp;S68,[1]Control!$D:$E,2,0),"")</f>
        <v/>
      </c>
      <c r="P68" s="4" t="str">
        <f>_xlfn.IFNA(VLOOKUP(D68,[2]Hoja1!$J:$L,3,0),"")</f>
        <v/>
      </c>
      <c r="Q68" s="5" t="str">
        <f t="shared" si="10"/>
        <v>x</v>
      </c>
      <c r="R68" s="4">
        <f t="shared" si="71"/>
        <v>68</v>
      </c>
      <c r="S68" s="2" t="str">
        <f t="shared" si="11"/>
        <v>202404</v>
      </c>
      <c r="T68" s="4">
        <f t="shared" ref="T68:T131" si="123">IF(E68=E67,1,0)</f>
        <v>1</v>
      </c>
      <c r="U68" s="4">
        <f t="shared" ref="U68:U131" si="124">IF(E68=E69,1,0)</f>
        <v>1</v>
      </c>
      <c r="V68" s="4">
        <f t="shared" si="72"/>
        <v>2</v>
      </c>
    </row>
    <row r="69" spans="1:22" x14ac:dyDescent="0.25">
      <c r="A69" s="4" t="str">
        <f t="shared" si="70"/>
        <v>4</v>
      </c>
      <c r="B69" s="4" t="str">
        <f t="shared" si="118"/>
        <v>Cliente 5</v>
      </c>
      <c r="C69" s="4" t="str">
        <f t="shared" si="118"/>
        <v>Cliente 5</v>
      </c>
      <c r="D69" s="4">
        <f t="shared" si="119"/>
        <v>20000000004</v>
      </c>
      <c r="E69" s="4" t="str">
        <f t="shared" si="120"/>
        <v>20-00000000-4</v>
      </c>
      <c r="F69" s="4" t="str">
        <f t="shared" si="121"/>
        <v>Clave</v>
      </c>
      <c r="G69" s="2">
        <f t="shared" si="122"/>
        <v>45413</v>
      </c>
      <c r="H69" s="3"/>
      <c r="I69" s="2" t="str" cm="1">
        <f t="array" aca="1" ref="I69" ca="1">LEFT(CELL("filename"),FIND("[",CELL("filename"))-1)</f>
        <v>F:\Proyectos Python\Utilidades\auto-py-to-exe\Scripts\output\Control-Monotributistas-2.0\BOTS\</v>
      </c>
      <c r="J69" s="2" t="str">
        <f t="shared" ca="1" si="5"/>
        <v>F:\Proyectos Python\Utilidades\auto-py-to-exe\Scripts\output\Control-Monotributistas-2.0\BOTS\MC Descargados\</v>
      </c>
      <c r="K69" s="2">
        <f t="shared" si="6"/>
        <v>45413</v>
      </c>
      <c r="L69" s="2">
        <f t="shared" si="7"/>
        <v>45443</v>
      </c>
      <c r="M69" s="2" t="str">
        <f t="shared" si="8"/>
        <v>4 - MCE - 202405 - 20000000004 - Cliente 5</v>
      </c>
      <c r="N69" s="2" t="str">
        <f t="shared" si="9"/>
        <v>4 - MCR - 202405 - 20000000004 - Cliente 5</v>
      </c>
      <c r="O69" s="5" t="str">
        <f>IFERROR(VLOOKUP(E69&amp;" - "&amp;S69,[1]Control!$D:$E,2,0),"")</f>
        <v/>
      </c>
      <c r="P69" s="4" t="str">
        <f>_xlfn.IFNA(VLOOKUP(D69,[2]Hoja1!$J:$L,3,0),"")</f>
        <v/>
      </c>
      <c r="Q69" s="5" t="str">
        <f t="shared" si="10"/>
        <v>x</v>
      </c>
      <c r="R69" s="4">
        <f t="shared" si="71"/>
        <v>69</v>
      </c>
      <c r="S69" s="2" t="str">
        <f t="shared" si="11"/>
        <v>202405</v>
      </c>
      <c r="T69" s="4">
        <f t="shared" si="123"/>
        <v>1</v>
      </c>
      <c r="U69" s="4">
        <f t="shared" si="124"/>
        <v>1</v>
      </c>
      <c r="V69" s="4">
        <f t="shared" si="72"/>
        <v>2</v>
      </c>
    </row>
    <row r="70" spans="1:22" x14ac:dyDescent="0.25">
      <c r="A70" s="4" t="str">
        <f t="shared" ref="A70" si="125">RIGHT(E70,1)</f>
        <v>4</v>
      </c>
      <c r="B70" s="4" t="str">
        <f t="shared" si="118"/>
        <v>Cliente 5</v>
      </c>
      <c r="C70" s="4" t="str">
        <f t="shared" si="118"/>
        <v>Cliente 5</v>
      </c>
      <c r="D70" s="4">
        <f t="shared" si="119"/>
        <v>20000000004</v>
      </c>
      <c r="E70" s="4" t="str">
        <f t="shared" si="120"/>
        <v>20-00000000-4</v>
      </c>
      <c r="F70" s="4" t="str">
        <f t="shared" si="121"/>
        <v>Clave</v>
      </c>
      <c r="G70" s="2">
        <f t="shared" si="122"/>
        <v>45444</v>
      </c>
      <c r="H70" s="3"/>
      <c r="I70" s="2" t="str" cm="1">
        <f t="array" aca="1" ref="I70" ca="1">LEFT(CELL("filename"),FIND("[",CELL("filename"))-1)</f>
        <v>F:\Proyectos Python\Utilidades\auto-py-to-exe\Scripts\output\Control-Monotributistas-2.0\BOTS\</v>
      </c>
      <c r="J70" s="2" t="str">
        <f t="shared" ref="J70" ca="1" si="126">I70&amp;"MC Descargados\"</f>
        <v>F:\Proyectos Python\Utilidades\auto-py-to-exe\Scripts\output\Control-Monotributistas-2.0\BOTS\MC Descargados\</v>
      </c>
      <c r="K70" s="2">
        <f t="shared" ref="K70" si="127">G70</f>
        <v>45444</v>
      </c>
      <c r="L70" s="2">
        <f t="shared" ref="L70" si="128">EOMONTH(G70,0)</f>
        <v>45473</v>
      </c>
      <c r="M70" s="2" t="str">
        <f t="shared" ref="M70" si="129">CONCATENATE(TEXT(A70,"0")," - ","MCE - ",YEAR(K70),TEXT(MONTH(K70),"00")," - ",SUBSTITUTE(E70,"-","")," - ",B70)</f>
        <v>4 - MCE - 202406 - 20000000004 - Cliente 5</v>
      </c>
      <c r="N70" s="2" t="str">
        <f t="shared" ref="N70" si="130">CONCATENATE(TEXT(A70,"0")," - ","MCR - ",YEAR(K70),TEXT(MONTH(K70),"00")," - ",SUBSTITUTE(E70,"-","")," - ",B70)</f>
        <v>4 - MCR - 202406 - 20000000004 - Cliente 5</v>
      </c>
      <c r="O70" s="5" t="str">
        <f>IFERROR(VLOOKUP(E70&amp;" - "&amp;S70,[1]Control!$D:$E,2,0),"")</f>
        <v/>
      </c>
      <c r="P70" s="4" t="str">
        <f>_xlfn.IFNA(VLOOKUP(D70,[2]Hoja1!$J:$L,3,0),"")</f>
        <v/>
      </c>
      <c r="Q70" s="5" t="str">
        <f t="shared" ref="Q70" si="131">IF(EXACT(P70,F70),"ü","x")</f>
        <v>x</v>
      </c>
      <c r="R70" s="4">
        <f t="shared" ref="R70" si="132">ROW(A70)</f>
        <v>70</v>
      </c>
      <c r="S70" s="2" t="str">
        <f t="shared" ref="S70" si="133">YEAR(K70)&amp;TEXT(MONTH(K70),"00")</f>
        <v>202406</v>
      </c>
      <c r="T70" s="4">
        <f t="shared" si="123"/>
        <v>1</v>
      </c>
      <c r="U70" s="4">
        <f t="shared" si="124"/>
        <v>1</v>
      </c>
      <c r="V70" s="4">
        <f t="shared" ref="V70" si="134">SUM(T70:U70)</f>
        <v>2</v>
      </c>
    </row>
    <row r="71" spans="1:22" x14ac:dyDescent="0.25">
      <c r="A71" s="4" t="str">
        <f t="shared" ref="A71" si="135">RIGHT(E71,1)</f>
        <v>4</v>
      </c>
      <c r="B71" s="4" t="str">
        <f t="shared" si="118"/>
        <v>Cliente 5</v>
      </c>
      <c r="C71" s="4" t="str">
        <f t="shared" si="118"/>
        <v>Cliente 5</v>
      </c>
      <c r="D71" s="4">
        <f t="shared" si="119"/>
        <v>20000000004</v>
      </c>
      <c r="E71" s="4" t="str">
        <f t="shared" si="120"/>
        <v>20-00000000-4</v>
      </c>
      <c r="F71" s="4" t="str">
        <f t="shared" si="121"/>
        <v>Clave</v>
      </c>
      <c r="G71" s="2">
        <f t="shared" si="122"/>
        <v>45474</v>
      </c>
      <c r="H71" s="3"/>
      <c r="I71" s="2" t="str" cm="1">
        <f t="array" aca="1" ref="I71" ca="1">LEFT(CELL("filename"),FIND("[",CELL("filename"))-1)</f>
        <v>F:\Proyectos Python\Utilidades\auto-py-to-exe\Scripts\output\Control-Monotributistas-2.0\BOTS\</v>
      </c>
      <c r="J71" s="2" t="str">
        <f t="shared" ref="J71" ca="1" si="136">I71&amp;"MC Descargados\"</f>
        <v>F:\Proyectos Python\Utilidades\auto-py-to-exe\Scripts\output\Control-Monotributistas-2.0\BOTS\MC Descargados\</v>
      </c>
      <c r="K71" s="2">
        <f t="shared" ref="K71" si="137">G71</f>
        <v>45474</v>
      </c>
      <c r="L71" s="2">
        <f t="shared" ref="L71" si="138">EOMONTH(G71,0)</f>
        <v>45504</v>
      </c>
      <c r="M71" s="2" t="str">
        <f t="shared" ref="M71" si="139">CONCATENATE(TEXT(A71,"0")," - ","MCE - ",YEAR(K71),TEXT(MONTH(K71),"00")," - ",SUBSTITUTE(E71,"-","")," - ",B71)</f>
        <v>4 - MCE - 202407 - 20000000004 - Cliente 5</v>
      </c>
      <c r="N71" s="2" t="str">
        <f t="shared" ref="N71" si="140">CONCATENATE(TEXT(A71,"0")," - ","MCR - ",YEAR(K71),TEXT(MONTH(K71),"00")," - ",SUBSTITUTE(E71,"-","")," - ",B71)</f>
        <v>4 - MCR - 202407 - 20000000004 - Cliente 5</v>
      </c>
      <c r="O71" s="5" t="str">
        <f>IFERROR(VLOOKUP(E71&amp;" - "&amp;S71,[1]Control!$D:$E,2,0),"")</f>
        <v/>
      </c>
      <c r="P71" s="4" t="str">
        <f>_xlfn.IFNA(VLOOKUP(D71,[2]Hoja1!$J:$L,3,0),"")</f>
        <v/>
      </c>
      <c r="Q71" s="5" t="str">
        <f t="shared" ref="Q71" si="141">IF(EXACT(P71,F71),"ü","x")</f>
        <v>x</v>
      </c>
      <c r="R71" s="4">
        <f t="shared" ref="R71" si="142">ROW(A71)</f>
        <v>71</v>
      </c>
      <c r="S71" s="2" t="str">
        <f t="shared" ref="S71" si="143">YEAR(K71)&amp;TEXT(MONTH(K71),"00")</f>
        <v>202407</v>
      </c>
      <c r="T71" s="4">
        <f t="shared" si="123"/>
        <v>1</v>
      </c>
      <c r="U71" s="4">
        <f t="shared" si="124"/>
        <v>0</v>
      </c>
      <c r="V71" s="4">
        <f t="shared" ref="V71" si="144">SUM(T71:U71)</f>
        <v>1</v>
      </c>
    </row>
    <row r="72" spans="1:22" x14ac:dyDescent="0.25">
      <c r="A72" s="4" t="str">
        <f t="shared" si="70"/>
        <v>5</v>
      </c>
      <c r="B72" t="s">
        <v>26</v>
      </c>
      <c r="C72" t="str">
        <f>B72</f>
        <v>Cliente 6</v>
      </c>
      <c r="D72">
        <v>20000000005</v>
      </c>
      <c r="E72" t="str">
        <f t="shared" si="39"/>
        <v>20-00000000-5</v>
      </c>
      <c r="F72" t="s">
        <v>19</v>
      </c>
      <c r="G72" s="3">
        <f>G58</f>
        <v>45078</v>
      </c>
      <c r="H72" s="3"/>
      <c r="I72" s="2" t="str" cm="1">
        <f t="array" aca="1" ref="I72" ca="1">LEFT(CELL("filename"),FIND("[",CELL("filename"))-1)</f>
        <v>F:\Proyectos Python\Utilidades\auto-py-to-exe\Scripts\output\Control-Monotributistas-2.0\BOTS\</v>
      </c>
      <c r="J72" s="2" t="str">
        <f t="shared" ca="1" si="5"/>
        <v>F:\Proyectos Python\Utilidades\auto-py-to-exe\Scripts\output\Control-Monotributistas-2.0\BOTS\MC Descargados\</v>
      </c>
      <c r="K72" s="2">
        <f t="shared" si="6"/>
        <v>45078</v>
      </c>
      <c r="L72" s="2">
        <f t="shared" si="7"/>
        <v>45107</v>
      </c>
      <c r="M72" s="2" t="str">
        <f t="shared" si="8"/>
        <v>5 - MCE - 202306 - 20000000005 - Cliente 6</v>
      </c>
      <c r="N72" s="2" t="str">
        <f t="shared" si="9"/>
        <v>5 - MCR - 202306 - 20000000005 - Cliente 6</v>
      </c>
      <c r="O72" s="5" t="str">
        <f>IFERROR(VLOOKUP(E72&amp;" - "&amp;S72,[1]Control!$D:$E,2,0),"")</f>
        <v/>
      </c>
      <c r="P72" s="4" t="str">
        <f>_xlfn.IFNA(VLOOKUP(D72,[2]Hoja1!$J:$L,3,0),"")</f>
        <v/>
      </c>
      <c r="Q72" s="5" t="str">
        <f t="shared" si="10"/>
        <v>x</v>
      </c>
      <c r="R72" s="4">
        <f t="shared" si="71"/>
        <v>72</v>
      </c>
      <c r="S72" s="2" t="str">
        <f t="shared" si="11"/>
        <v>202306</v>
      </c>
      <c r="T72" s="4">
        <f t="shared" si="123"/>
        <v>0</v>
      </c>
      <c r="U72" s="4">
        <f t="shared" si="124"/>
        <v>1</v>
      </c>
      <c r="V72" s="4">
        <f t="shared" si="72"/>
        <v>1</v>
      </c>
    </row>
    <row r="73" spans="1:22" x14ac:dyDescent="0.25">
      <c r="A73" s="4" t="str">
        <f t="shared" si="70"/>
        <v>5</v>
      </c>
      <c r="B73" s="4" t="str">
        <f t="shared" ref="B73:C85" si="145">B72</f>
        <v>Cliente 6</v>
      </c>
      <c r="C73" s="4" t="str">
        <f t="shared" si="145"/>
        <v>Cliente 6</v>
      </c>
      <c r="D73" s="4">
        <f t="shared" ref="D73:D85" si="146">D72</f>
        <v>20000000005</v>
      </c>
      <c r="E73" s="4" t="str">
        <f t="shared" ref="E73:E85" si="147">E72</f>
        <v>20-00000000-5</v>
      </c>
      <c r="F73" s="4" t="str">
        <f t="shared" ref="F73:F85" si="148">F72</f>
        <v>Clave</v>
      </c>
      <c r="G73" s="2">
        <f t="shared" ref="G73:G85" si="149">EDATE(G72,1)</f>
        <v>45108</v>
      </c>
      <c r="H73" s="3"/>
      <c r="I73" s="2" t="str" cm="1">
        <f t="array" aca="1" ref="I73" ca="1">LEFT(CELL("filename"),FIND("[",CELL("filename"))-1)</f>
        <v>F:\Proyectos Python\Utilidades\auto-py-to-exe\Scripts\output\Control-Monotributistas-2.0\BOTS\</v>
      </c>
      <c r="J73" s="2" t="str">
        <f t="shared" ca="1" si="5"/>
        <v>F:\Proyectos Python\Utilidades\auto-py-to-exe\Scripts\output\Control-Monotributistas-2.0\BOTS\MC Descargados\</v>
      </c>
      <c r="K73" s="2">
        <f t="shared" si="6"/>
        <v>45108</v>
      </c>
      <c r="L73" s="2">
        <f t="shared" si="7"/>
        <v>45138</v>
      </c>
      <c r="M73" s="2" t="str">
        <f t="shared" si="8"/>
        <v>5 - MCE - 202307 - 20000000005 - Cliente 6</v>
      </c>
      <c r="N73" s="2" t="str">
        <f t="shared" si="9"/>
        <v>5 - MCR - 202307 - 20000000005 - Cliente 6</v>
      </c>
      <c r="O73" s="5" t="str">
        <f>IFERROR(VLOOKUP(E73&amp;" - "&amp;S73,[1]Control!$D:$E,2,0),"")</f>
        <v/>
      </c>
      <c r="P73" s="4" t="str">
        <f>_xlfn.IFNA(VLOOKUP(D73,[2]Hoja1!$J:$L,3,0),"")</f>
        <v/>
      </c>
      <c r="Q73" s="5" t="str">
        <f t="shared" si="10"/>
        <v>x</v>
      </c>
      <c r="R73" s="4">
        <f t="shared" si="71"/>
        <v>73</v>
      </c>
      <c r="S73" s="2" t="str">
        <f t="shared" si="11"/>
        <v>202307</v>
      </c>
      <c r="T73" s="4">
        <f t="shared" si="123"/>
        <v>1</v>
      </c>
      <c r="U73" s="4">
        <f t="shared" si="124"/>
        <v>1</v>
      </c>
      <c r="V73" s="4">
        <f t="shared" si="72"/>
        <v>2</v>
      </c>
    </row>
    <row r="74" spans="1:22" x14ac:dyDescent="0.25">
      <c r="A74" s="4" t="str">
        <f t="shared" si="70"/>
        <v>5</v>
      </c>
      <c r="B74" s="4" t="str">
        <f t="shared" si="145"/>
        <v>Cliente 6</v>
      </c>
      <c r="C74" s="4" t="str">
        <f t="shared" si="145"/>
        <v>Cliente 6</v>
      </c>
      <c r="D74" s="4">
        <f t="shared" si="146"/>
        <v>20000000005</v>
      </c>
      <c r="E74" s="4" t="str">
        <f t="shared" si="147"/>
        <v>20-00000000-5</v>
      </c>
      <c r="F74" s="4" t="str">
        <f t="shared" si="148"/>
        <v>Clave</v>
      </c>
      <c r="G74" s="2">
        <f t="shared" si="149"/>
        <v>45139</v>
      </c>
      <c r="H74" s="3"/>
      <c r="I74" s="2" t="str" cm="1">
        <f t="array" aca="1" ref="I74" ca="1">LEFT(CELL("filename"),FIND("[",CELL("filename"))-1)</f>
        <v>F:\Proyectos Python\Utilidades\auto-py-to-exe\Scripts\output\Control-Monotributistas-2.0\BOTS\</v>
      </c>
      <c r="J74" s="2" t="str">
        <f t="shared" ca="1" si="5"/>
        <v>F:\Proyectos Python\Utilidades\auto-py-to-exe\Scripts\output\Control-Monotributistas-2.0\BOTS\MC Descargados\</v>
      </c>
      <c r="K74" s="2">
        <f t="shared" si="6"/>
        <v>45139</v>
      </c>
      <c r="L74" s="2">
        <f t="shared" si="7"/>
        <v>45169</v>
      </c>
      <c r="M74" s="2" t="str">
        <f t="shared" si="8"/>
        <v>5 - MCE - 202308 - 20000000005 - Cliente 6</v>
      </c>
      <c r="N74" s="2" t="str">
        <f t="shared" si="9"/>
        <v>5 - MCR - 202308 - 20000000005 - Cliente 6</v>
      </c>
      <c r="O74" s="5" t="str">
        <f>IFERROR(VLOOKUP(E74&amp;" - "&amp;S74,[1]Control!$D:$E,2,0),"")</f>
        <v/>
      </c>
      <c r="P74" s="4" t="str">
        <f>_xlfn.IFNA(VLOOKUP(D74,[2]Hoja1!$J:$L,3,0),"")</f>
        <v/>
      </c>
      <c r="Q74" s="5" t="str">
        <f t="shared" si="10"/>
        <v>x</v>
      </c>
      <c r="R74" s="4">
        <f t="shared" si="71"/>
        <v>74</v>
      </c>
      <c r="S74" s="2" t="str">
        <f t="shared" si="11"/>
        <v>202308</v>
      </c>
      <c r="T74" s="4">
        <f t="shared" si="123"/>
        <v>1</v>
      </c>
      <c r="U74" s="4">
        <f t="shared" si="124"/>
        <v>1</v>
      </c>
      <c r="V74" s="4">
        <f t="shared" si="72"/>
        <v>2</v>
      </c>
    </row>
    <row r="75" spans="1:22" x14ac:dyDescent="0.25">
      <c r="A75" s="4" t="str">
        <f t="shared" si="70"/>
        <v>5</v>
      </c>
      <c r="B75" s="4" t="str">
        <f t="shared" si="145"/>
        <v>Cliente 6</v>
      </c>
      <c r="C75" s="4" t="str">
        <f t="shared" si="145"/>
        <v>Cliente 6</v>
      </c>
      <c r="D75" s="4">
        <f t="shared" si="146"/>
        <v>20000000005</v>
      </c>
      <c r="E75" s="4" t="str">
        <f t="shared" si="147"/>
        <v>20-00000000-5</v>
      </c>
      <c r="F75" s="4" t="str">
        <f t="shared" si="148"/>
        <v>Clave</v>
      </c>
      <c r="G75" s="2">
        <f t="shared" si="149"/>
        <v>45170</v>
      </c>
      <c r="H75" s="3"/>
      <c r="I75" s="2" t="str" cm="1">
        <f t="array" aca="1" ref="I75" ca="1">LEFT(CELL("filename"),FIND("[",CELL("filename"))-1)</f>
        <v>F:\Proyectos Python\Utilidades\auto-py-to-exe\Scripts\output\Control-Monotributistas-2.0\BOTS\</v>
      </c>
      <c r="J75" s="2" t="str">
        <f t="shared" ca="1" si="5"/>
        <v>F:\Proyectos Python\Utilidades\auto-py-to-exe\Scripts\output\Control-Monotributistas-2.0\BOTS\MC Descargados\</v>
      </c>
      <c r="K75" s="2">
        <f t="shared" si="6"/>
        <v>45170</v>
      </c>
      <c r="L75" s="2">
        <f t="shared" si="7"/>
        <v>45199</v>
      </c>
      <c r="M75" s="2" t="str">
        <f t="shared" si="8"/>
        <v>5 - MCE - 202309 - 20000000005 - Cliente 6</v>
      </c>
      <c r="N75" s="2" t="str">
        <f t="shared" si="9"/>
        <v>5 - MCR - 202309 - 20000000005 - Cliente 6</v>
      </c>
      <c r="O75" s="5" t="str">
        <f>IFERROR(VLOOKUP(E75&amp;" - "&amp;S75,[1]Control!$D:$E,2,0),"")</f>
        <v/>
      </c>
      <c r="P75" s="4" t="str">
        <f>_xlfn.IFNA(VLOOKUP(D75,[2]Hoja1!$J:$L,3,0),"")</f>
        <v/>
      </c>
      <c r="Q75" s="5" t="str">
        <f t="shared" si="10"/>
        <v>x</v>
      </c>
      <c r="R75" s="4">
        <f t="shared" si="71"/>
        <v>75</v>
      </c>
      <c r="S75" s="2" t="str">
        <f t="shared" si="11"/>
        <v>202309</v>
      </c>
      <c r="T75" s="4">
        <f t="shared" si="123"/>
        <v>1</v>
      </c>
      <c r="U75" s="4">
        <f t="shared" si="124"/>
        <v>1</v>
      </c>
      <c r="V75" s="4">
        <f t="shared" si="72"/>
        <v>2</v>
      </c>
    </row>
    <row r="76" spans="1:22" x14ac:dyDescent="0.25">
      <c r="A76" s="4" t="str">
        <f t="shared" si="70"/>
        <v>5</v>
      </c>
      <c r="B76" s="4" t="str">
        <f t="shared" si="145"/>
        <v>Cliente 6</v>
      </c>
      <c r="C76" s="4" t="str">
        <f t="shared" si="145"/>
        <v>Cliente 6</v>
      </c>
      <c r="D76" s="4">
        <f t="shared" si="146"/>
        <v>20000000005</v>
      </c>
      <c r="E76" s="4" t="str">
        <f t="shared" si="147"/>
        <v>20-00000000-5</v>
      </c>
      <c r="F76" s="4" t="str">
        <f t="shared" si="148"/>
        <v>Clave</v>
      </c>
      <c r="G76" s="2">
        <f t="shared" si="149"/>
        <v>45200</v>
      </c>
      <c r="H76" s="3"/>
      <c r="I76" s="2" t="str" cm="1">
        <f t="array" aca="1" ref="I76" ca="1">LEFT(CELL("filename"),FIND("[",CELL("filename"))-1)</f>
        <v>F:\Proyectos Python\Utilidades\auto-py-to-exe\Scripts\output\Control-Monotributistas-2.0\BOTS\</v>
      </c>
      <c r="J76" s="2" t="str">
        <f t="shared" ca="1" si="5"/>
        <v>F:\Proyectos Python\Utilidades\auto-py-to-exe\Scripts\output\Control-Monotributistas-2.0\BOTS\MC Descargados\</v>
      </c>
      <c r="K76" s="2">
        <f t="shared" si="6"/>
        <v>45200</v>
      </c>
      <c r="L76" s="2">
        <f t="shared" si="7"/>
        <v>45230</v>
      </c>
      <c r="M76" s="2" t="str">
        <f t="shared" si="8"/>
        <v>5 - MCE - 202310 - 20000000005 - Cliente 6</v>
      </c>
      <c r="N76" s="2" t="str">
        <f t="shared" si="9"/>
        <v>5 - MCR - 202310 - 20000000005 - Cliente 6</v>
      </c>
      <c r="O76" s="5" t="str">
        <f>IFERROR(VLOOKUP(E76&amp;" - "&amp;S76,[1]Control!$D:$E,2,0),"")</f>
        <v/>
      </c>
      <c r="P76" s="4" t="str">
        <f>_xlfn.IFNA(VLOOKUP(D76,[2]Hoja1!$J:$L,3,0),"")</f>
        <v/>
      </c>
      <c r="Q76" s="5" t="str">
        <f t="shared" si="10"/>
        <v>x</v>
      </c>
      <c r="R76" s="4">
        <f t="shared" si="71"/>
        <v>76</v>
      </c>
      <c r="S76" s="2" t="str">
        <f t="shared" si="11"/>
        <v>202310</v>
      </c>
      <c r="T76" s="4">
        <f t="shared" si="123"/>
        <v>1</v>
      </c>
      <c r="U76" s="4">
        <f t="shared" si="124"/>
        <v>1</v>
      </c>
      <c r="V76" s="4">
        <f t="shared" ref="V76:V79" si="150">SUM(T76:U76)</f>
        <v>2</v>
      </c>
    </row>
    <row r="77" spans="1:22" x14ac:dyDescent="0.25">
      <c r="A77" s="4" t="str">
        <f t="shared" si="70"/>
        <v>5</v>
      </c>
      <c r="B77" s="4" t="str">
        <f t="shared" si="145"/>
        <v>Cliente 6</v>
      </c>
      <c r="C77" s="4" t="str">
        <f t="shared" si="145"/>
        <v>Cliente 6</v>
      </c>
      <c r="D77" s="4">
        <f t="shared" si="146"/>
        <v>20000000005</v>
      </c>
      <c r="E77" s="4" t="str">
        <f t="shared" si="147"/>
        <v>20-00000000-5</v>
      </c>
      <c r="F77" s="4" t="str">
        <f t="shared" si="148"/>
        <v>Clave</v>
      </c>
      <c r="G77" s="2">
        <f t="shared" si="149"/>
        <v>45231</v>
      </c>
      <c r="H77" s="3"/>
      <c r="I77" s="2" t="str" cm="1">
        <f t="array" aca="1" ref="I77" ca="1">LEFT(CELL("filename"),FIND("[",CELL("filename"))-1)</f>
        <v>F:\Proyectos Python\Utilidades\auto-py-to-exe\Scripts\output\Control-Monotributistas-2.0\BOTS\</v>
      </c>
      <c r="J77" s="2" t="str">
        <f t="shared" ref="J77:J139" ca="1" si="151">I77&amp;"MC Descargados\"</f>
        <v>F:\Proyectos Python\Utilidades\auto-py-to-exe\Scripts\output\Control-Monotributistas-2.0\BOTS\MC Descargados\</v>
      </c>
      <c r="K77" s="2">
        <f t="shared" ref="K77:K79" si="152">G77</f>
        <v>45231</v>
      </c>
      <c r="L77" s="2">
        <f t="shared" ref="L77:L79" si="153">EOMONTH(G77,0)</f>
        <v>45260</v>
      </c>
      <c r="M77" s="2" t="str">
        <f t="shared" ref="M77:M79" si="154">CONCATENATE(TEXT(A77,"0")," - ","MCE - ",YEAR(K77),TEXT(MONTH(K77),"00")," - ",SUBSTITUTE(E77,"-","")," - ",B77)</f>
        <v>5 - MCE - 202311 - 20000000005 - Cliente 6</v>
      </c>
      <c r="N77" s="2" t="str">
        <f t="shared" ref="N77:N79" si="155">CONCATENATE(TEXT(A77,"0")," - ","MCR - ",YEAR(K77),TEXT(MONTH(K77),"00")," - ",SUBSTITUTE(E77,"-","")," - ",B77)</f>
        <v>5 - MCR - 202311 - 20000000005 - Cliente 6</v>
      </c>
      <c r="O77" s="5" t="str">
        <f>IFERROR(VLOOKUP(E77&amp;" - "&amp;S77,[1]Control!$D:$E,2,0),"")</f>
        <v/>
      </c>
      <c r="P77" s="4" t="str">
        <f>_xlfn.IFNA(VLOOKUP(D77,[2]Hoja1!$J:$L,3,0),"")</f>
        <v/>
      </c>
      <c r="Q77" s="5" t="str">
        <f t="shared" ref="Q77:Q79" si="156">IF(EXACT(P77,F77),"ü","x")</f>
        <v>x</v>
      </c>
      <c r="R77" s="4">
        <f t="shared" si="71"/>
        <v>77</v>
      </c>
      <c r="S77" s="2" t="str">
        <f t="shared" ref="S77:S79" si="157">YEAR(K77)&amp;TEXT(MONTH(K77),"00")</f>
        <v>202311</v>
      </c>
      <c r="T77" s="4">
        <f t="shared" si="123"/>
        <v>1</v>
      </c>
      <c r="U77" s="4">
        <f t="shared" si="124"/>
        <v>1</v>
      </c>
      <c r="V77" s="4">
        <f t="shared" si="150"/>
        <v>2</v>
      </c>
    </row>
    <row r="78" spans="1:22" x14ac:dyDescent="0.25">
      <c r="A78" s="4" t="str">
        <f t="shared" si="70"/>
        <v>5</v>
      </c>
      <c r="B78" s="4" t="str">
        <f t="shared" si="145"/>
        <v>Cliente 6</v>
      </c>
      <c r="C78" s="4" t="str">
        <f t="shared" si="145"/>
        <v>Cliente 6</v>
      </c>
      <c r="D78" s="4">
        <f t="shared" si="146"/>
        <v>20000000005</v>
      </c>
      <c r="E78" s="4" t="str">
        <f t="shared" si="147"/>
        <v>20-00000000-5</v>
      </c>
      <c r="F78" s="4" t="str">
        <f t="shared" si="148"/>
        <v>Clave</v>
      </c>
      <c r="G78" s="2">
        <f t="shared" si="149"/>
        <v>45261</v>
      </c>
      <c r="H78" s="3"/>
      <c r="I78" s="2" t="str" cm="1">
        <f t="array" aca="1" ref="I78" ca="1">LEFT(CELL("filename"),FIND("[",CELL("filename"))-1)</f>
        <v>F:\Proyectos Python\Utilidades\auto-py-to-exe\Scripts\output\Control-Monotributistas-2.0\BOTS\</v>
      </c>
      <c r="J78" s="2" t="str">
        <f t="shared" ca="1" si="151"/>
        <v>F:\Proyectos Python\Utilidades\auto-py-to-exe\Scripts\output\Control-Monotributistas-2.0\BOTS\MC Descargados\</v>
      </c>
      <c r="K78" s="2">
        <f t="shared" si="152"/>
        <v>45261</v>
      </c>
      <c r="L78" s="2">
        <f t="shared" si="153"/>
        <v>45291</v>
      </c>
      <c r="M78" s="2" t="str">
        <f t="shared" si="154"/>
        <v>5 - MCE - 202312 - 20000000005 - Cliente 6</v>
      </c>
      <c r="N78" s="2" t="str">
        <f t="shared" si="155"/>
        <v>5 - MCR - 202312 - 20000000005 - Cliente 6</v>
      </c>
      <c r="O78" s="5" t="str">
        <f>IFERROR(VLOOKUP(E78&amp;" - "&amp;S78,[1]Control!$D:$E,2,0),"")</f>
        <v/>
      </c>
      <c r="P78" s="4" t="str">
        <f>_xlfn.IFNA(VLOOKUP(D78,[2]Hoja1!$J:$L,3,0),"")</f>
        <v/>
      </c>
      <c r="Q78" s="5" t="str">
        <f t="shared" si="156"/>
        <v>x</v>
      </c>
      <c r="R78" s="4">
        <f t="shared" si="71"/>
        <v>78</v>
      </c>
      <c r="S78" s="2" t="str">
        <f t="shared" si="157"/>
        <v>202312</v>
      </c>
      <c r="T78" s="4">
        <f t="shared" si="123"/>
        <v>1</v>
      </c>
      <c r="U78" s="4">
        <f t="shared" si="124"/>
        <v>1</v>
      </c>
      <c r="V78" s="4">
        <f t="shared" si="150"/>
        <v>2</v>
      </c>
    </row>
    <row r="79" spans="1:22" x14ac:dyDescent="0.25">
      <c r="A79" s="4" t="str">
        <f t="shared" si="70"/>
        <v>5</v>
      </c>
      <c r="B79" s="4" t="str">
        <f t="shared" si="145"/>
        <v>Cliente 6</v>
      </c>
      <c r="C79" s="4" t="str">
        <f t="shared" si="145"/>
        <v>Cliente 6</v>
      </c>
      <c r="D79" s="4">
        <f t="shared" si="146"/>
        <v>20000000005</v>
      </c>
      <c r="E79" s="4" t="str">
        <f t="shared" si="147"/>
        <v>20-00000000-5</v>
      </c>
      <c r="F79" s="4" t="str">
        <f t="shared" si="148"/>
        <v>Clave</v>
      </c>
      <c r="G79" s="2">
        <f t="shared" si="149"/>
        <v>45292</v>
      </c>
      <c r="H79" s="3"/>
      <c r="I79" s="2" t="str" cm="1">
        <f t="array" aca="1" ref="I79" ca="1">LEFT(CELL("filename"),FIND("[",CELL("filename"))-1)</f>
        <v>F:\Proyectos Python\Utilidades\auto-py-to-exe\Scripts\output\Control-Monotributistas-2.0\BOTS\</v>
      </c>
      <c r="J79" s="2" t="str">
        <f t="shared" ca="1" si="151"/>
        <v>F:\Proyectos Python\Utilidades\auto-py-to-exe\Scripts\output\Control-Monotributistas-2.0\BOTS\MC Descargados\</v>
      </c>
      <c r="K79" s="2">
        <f t="shared" si="152"/>
        <v>45292</v>
      </c>
      <c r="L79" s="2">
        <f t="shared" si="153"/>
        <v>45322</v>
      </c>
      <c r="M79" s="2" t="str">
        <f t="shared" si="154"/>
        <v>5 - MCE - 202401 - 20000000005 - Cliente 6</v>
      </c>
      <c r="N79" s="2" t="str">
        <f t="shared" si="155"/>
        <v>5 - MCR - 202401 - 20000000005 - Cliente 6</v>
      </c>
      <c r="O79" s="5" t="str">
        <f>IFERROR(VLOOKUP(E79&amp;" - "&amp;S79,[1]Control!$D:$E,2,0),"")</f>
        <v/>
      </c>
      <c r="P79" s="4" t="str">
        <f>_xlfn.IFNA(VLOOKUP(D79,[2]Hoja1!$J:$L,3,0),"")</f>
        <v/>
      </c>
      <c r="Q79" s="5" t="str">
        <f t="shared" si="156"/>
        <v>x</v>
      </c>
      <c r="R79" s="4">
        <f t="shared" si="71"/>
        <v>79</v>
      </c>
      <c r="S79" s="2" t="str">
        <f t="shared" si="157"/>
        <v>202401</v>
      </c>
      <c r="T79" s="4">
        <f t="shared" si="123"/>
        <v>1</v>
      </c>
      <c r="U79" s="4">
        <f t="shared" si="124"/>
        <v>1</v>
      </c>
      <c r="V79" s="4">
        <f t="shared" si="150"/>
        <v>2</v>
      </c>
    </row>
    <row r="80" spans="1:22" x14ac:dyDescent="0.25">
      <c r="A80" s="4" t="str">
        <f t="shared" ref="A80:A121" si="158">RIGHT(E80,1)</f>
        <v>5</v>
      </c>
      <c r="B80" s="4" t="str">
        <f t="shared" si="145"/>
        <v>Cliente 6</v>
      </c>
      <c r="C80" s="4" t="str">
        <f t="shared" si="145"/>
        <v>Cliente 6</v>
      </c>
      <c r="D80" s="4">
        <f t="shared" si="146"/>
        <v>20000000005</v>
      </c>
      <c r="E80" s="4" t="str">
        <f t="shared" si="147"/>
        <v>20-00000000-5</v>
      </c>
      <c r="F80" s="4" t="str">
        <f t="shared" si="148"/>
        <v>Clave</v>
      </c>
      <c r="G80" s="2">
        <f t="shared" si="149"/>
        <v>45323</v>
      </c>
      <c r="I80" s="2" t="str" cm="1">
        <f t="array" aca="1" ref="I80" ca="1">LEFT(CELL("filename"),FIND("[",CELL("filename"))-1)</f>
        <v>F:\Proyectos Python\Utilidades\auto-py-to-exe\Scripts\output\Control-Monotributistas-2.0\BOTS\</v>
      </c>
      <c r="J80" s="2" t="str">
        <f t="shared" ca="1" si="151"/>
        <v>F:\Proyectos Python\Utilidades\auto-py-to-exe\Scripts\output\Control-Monotributistas-2.0\BOTS\MC Descargados\</v>
      </c>
      <c r="K80" s="2">
        <f t="shared" ref="K80:K121" si="159">G80</f>
        <v>45323</v>
      </c>
      <c r="L80" s="2">
        <f t="shared" ref="L80:L121" si="160">EOMONTH(G80,0)</f>
        <v>45351</v>
      </c>
      <c r="M80" s="2" t="str">
        <f t="shared" ref="M80:M121" si="161">CONCATENATE(TEXT(A80,"0")," - ","MCE - ",YEAR(K80),TEXT(MONTH(K80),"00")," - ",SUBSTITUTE(E80,"-","")," - ",B80)</f>
        <v>5 - MCE - 202402 - 20000000005 - Cliente 6</v>
      </c>
      <c r="N80" s="2" t="str">
        <f t="shared" ref="N80:N121" si="162">CONCATENATE(TEXT(A80,"0")," - ","MCR - ",YEAR(K80),TEXT(MONTH(K80),"00")," - ",SUBSTITUTE(E80,"-","")," - ",B80)</f>
        <v>5 - MCR - 202402 - 20000000005 - Cliente 6</v>
      </c>
      <c r="O80" s="5" t="str">
        <f>IFERROR(VLOOKUP(E80&amp;" - "&amp;S80,[1]Control!$D:$E,2,0),"")</f>
        <v/>
      </c>
      <c r="P80" s="4" t="str">
        <f>_xlfn.IFNA(VLOOKUP(D80,[2]Hoja1!$J:$L,3,0),"")</f>
        <v/>
      </c>
      <c r="Q80" s="5" t="str">
        <f t="shared" ref="Q80:Q121" si="163">IF(EXACT(P80,F80),"ü","x")</f>
        <v>x</v>
      </c>
      <c r="R80" s="4">
        <f t="shared" ref="R80:R121" si="164">ROW(A80)</f>
        <v>80</v>
      </c>
      <c r="S80" s="2" t="str">
        <f t="shared" ref="S80:S121" si="165">YEAR(K80)&amp;TEXT(MONTH(K80),"00")</f>
        <v>202402</v>
      </c>
      <c r="T80" s="4">
        <f t="shared" si="123"/>
        <v>1</v>
      </c>
      <c r="U80" s="4">
        <f t="shared" si="124"/>
        <v>1</v>
      </c>
      <c r="V80" s="4">
        <f t="shared" ref="V80:V97" si="166">SUM(T80:U80)</f>
        <v>2</v>
      </c>
    </row>
    <row r="81" spans="1:22" x14ac:dyDescent="0.25">
      <c r="A81" s="4" t="str">
        <f t="shared" si="158"/>
        <v>5</v>
      </c>
      <c r="B81" s="4" t="str">
        <f t="shared" si="145"/>
        <v>Cliente 6</v>
      </c>
      <c r="C81" s="4" t="str">
        <f t="shared" si="145"/>
        <v>Cliente 6</v>
      </c>
      <c r="D81" s="4">
        <f t="shared" si="146"/>
        <v>20000000005</v>
      </c>
      <c r="E81" s="4" t="str">
        <f t="shared" si="147"/>
        <v>20-00000000-5</v>
      </c>
      <c r="F81" s="4" t="str">
        <f t="shared" si="148"/>
        <v>Clave</v>
      </c>
      <c r="G81" s="2">
        <f t="shared" si="149"/>
        <v>45352</v>
      </c>
      <c r="I81" s="2" t="str" cm="1">
        <f t="array" aca="1" ref="I81" ca="1">LEFT(CELL("filename"),FIND("[",CELL("filename"))-1)</f>
        <v>F:\Proyectos Python\Utilidades\auto-py-to-exe\Scripts\output\Control-Monotributistas-2.0\BOTS\</v>
      </c>
      <c r="J81" s="2" t="str">
        <f t="shared" ca="1" si="151"/>
        <v>F:\Proyectos Python\Utilidades\auto-py-to-exe\Scripts\output\Control-Monotributistas-2.0\BOTS\MC Descargados\</v>
      </c>
      <c r="K81" s="2">
        <f t="shared" si="159"/>
        <v>45352</v>
      </c>
      <c r="L81" s="2">
        <f t="shared" si="160"/>
        <v>45382</v>
      </c>
      <c r="M81" s="2" t="str">
        <f t="shared" si="161"/>
        <v>5 - MCE - 202403 - 20000000005 - Cliente 6</v>
      </c>
      <c r="N81" s="2" t="str">
        <f t="shared" si="162"/>
        <v>5 - MCR - 202403 - 20000000005 - Cliente 6</v>
      </c>
      <c r="O81" s="5" t="str">
        <f>IFERROR(VLOOKUP(E81&amp;" - "&amp;S81,[1]Control!$D:$E,2,0),"")</f>
        <v/>
      </c>
      <c r="P81" s="4" t="str">
        <f>_xlfn.IFNA(VLOOKUP(D81,[2]Hoja1!$J:$L,3,0),"")</f>
        <v/>
      </c>
      <c r="Q81" s="5" t="str">
        <f t="shared" si="163"/>
        <v>x</v>
      </c>
      <c r="R81" s="4">
        <f t="shared" si="164"/>
        <v>81</v>
      </c>
      <c r="S81" s="2" t="str">
        <f t="shared" si="165"/>
        <v>202403</v>
      </c>
      <c r="T81" s="4">
        <f t="shared" si="123"/>
        <v>1</v>
      </c>
      <c r="U81" s="4">
        <f t="shared" si="124"/>
        <v>1</v>
      </c>
      <c r="V81" s="4">
        <f t="shared" si="166"/>
        <v>2</v>
      </c>
    </row>
    <row r="82" spans="1:22" x14ac:dyDescent="0.25">
      <c r="A82" s="4" t="str">
        <f t="shared" si="158"/>
        <v>5</v>
      </c>
      <c r="B82" s="4" t="str">
        <f t="shared" si="145"/>
        <v>Cliente 6</v>
      </c>
      <c r="C82" s="4" t="str">
        <f t="shared" si="145"/>
        <v>Cliente 6</v>
      </c>
      <c r="D82" s="4">
        <f t="shared" si="146"/>
        <v>20000000005</v>
      </c>
      <c r="E82" s="4" t="str">
        <f t="shared" si="147"/>
        <v>20-00000000-5</v>
      </c>
      <c r="F82" s="4" t="str">
        <f t="shared" si="148"/>
        <v>Clave</v>
      </c>
      <c r="G82" s="2">
        <f t="shared" si="149"/>
        <v>45383</v>
      </c>
      <c r="I82" s="2" t="str" cm="1">
        <f t="array" aca="1" ref="I82" ca="1">LEFT(CELL("filename"),FIND("[",CELL("filename"))-1)</f>
        <v>F:\Proyectos Python\Utilidades\auto-py-to-exe\Scripts\output\Control-Monotributistas-2.0\BOTS\</v>
      </c>
      <c r="J82" s="2" t="str">
        <f t="shared" ca="1" si="151"/>
        <v>F:\Proyectos Python\Utilidades\auto-py-to-exe\Scripts\output\Control-Monotributistas-2.0\BOTS\MC Descargados\</v>
      </c>
      <c r="K82" s="2">
        <f t="shared" si="159"/>
        <v>45383</v>
      </c>
      <c r="L82" s="2">
        <f t="shared" si="160"/>
        <v>45412</v>
      </c>
      <c r="M82" s="2" t="str">
        <f t="shared" si="161"/>
        <v>5 - MCE - 202404 - 20000000005 - Cliente 6</v>
      </c>
      <c r="N82" s="2" t="str">
        <f t="shared" si="162"/>
        <v>5 - MCR - 202404 - 20000000005 - Cliente 6</v>
      </c>
      <c r="O82" s="5" t="str">
        <f>IFERROR(VLOOKUP(E82&amp;" - "&amp;S82,[1]Control!$D:$E,2,0),"")</f>
        <v/>
      </c>
      <c r="P82" s="4" t="str">
        <f>_xlfn.IFNA(VLOOKUP(D82,[2]Hoja1!$J:$L,3,0),"")</f>
        <v/>
      </c>
      <c r="Q82" s="5" t="str">
        <f t="shared" si="163"/>
        <v>x</v>
      </c>
      <c r="R82" s="4">
        <f t="shared" si="164"/>
        <v>82</v>
      </c>
      <c r="S82" s="2" t="str">
        <f t="shared" si="165"/>
        <v>202404</v>
      </c>
      <c r="T82" s="4">
        <f t="shared" si="123"/>
        <v>1</v>
      </c>
      <c r="U82" s="4">
        <f t="shared" si="124"/>
        <v>1</v>
      </c>
      <c r="V82" s="4">
        <f t="shared" si="166"/>
        <v>2</v>
      </c>
    </row>
    <row r="83" spans="1:22" x14ac:dyDescent="0.25">
      <c r="A83" s="4" t="str">
        <f t="shared" si="158"/>
        <v>5</v>
      </c>
      <c r="B83" s="4" t="str">
        <f t="shared" si="145"/>
        <v>Cliente 6</v>
      </c>
      <c r="C83" s="4" t="str">
        <f t="shared" si="145"/>
        <v>Cliente 6</v>
      </c>
      <c r="D83" s="4">
        <f t="shared" si="146"/>
        <v>20000000005</v>
      </c>
      <c r="E83" s="4" t="str">
        <f t="shared" si="147"/>
        <v>20-00000000-5</v>
      </c>
      <c r="F83" s="4" t="str">
        <f t="shared" si="148"/>
        <v>Clave</v>
      </c>
      <c r="G83" s="2">
        <f t="shared" si="149"/>
        <v>45413</v>
      </c>
      <c r="I83" s="2" t="str" cm="1">
        <f t="array" aca="1" ref="I83" ca="1">LEFT(CELL("filename"),FIND("[",CELL("filename"))-1)</f>
        <v>F:\Proyectos Python\Utilidades\auto-py-to-exe\Scripts\output\Control-Monotributistas-2.0\BOTS\</v>
      </c>
      <c r="J83" s="2" t="str">
        <f t="shared" ca="1" si="151"/>
        <v>F:\Proyectos Python\Utilidades\auto-py-to-exe\Scripts\output\Control-Monotributistas-2.0\BOTS\MC Descargados\</v>
      </c>
      <c r="K83" s="2">
        <f t="shared" si="159"/>
        <v>45413</v>
      </c>
      <c r="L83" s="2">
        <f t="shared" si="160"/>
        <v>45443</v>
      </c>
      <c r="M83" s="2" t="str">
        <f t="shared" si="161"/>
        <v>5 - MCE - 202405 - 20000000005 - Cliente 6</v>
      </c>
      <c r="N83" s="2" t="str">
        <f t="shared" si="162"/>
        <v>5 - MCR - 202405 - 20000000005 - Cliente 6</v>
      </c>
      <c r="O83" s="5" t="str">
        <f>IFERROR(VLOOKUP(E83&amp;" - "&amp;S83,[1]Control!$D:$E,2,0),"")</f>
        <v/>
      </c>
      <c r="P83" s="4" t="str">
        <f>_xlfn.IFNA(VLOOKUP(D83,[2]Hoja1!$J:$L,3,0),"")</f>
        <v/>
      </c>
      <c r="Q83" s="5" t="str">
        <f t="shared" si="163"/>
        <v>x</v>
      </c>
      <c r="R83" s="4">
        <f t="shared" si="164"/>
        <v>83</v>
      </c>
      <c r="S83" s="2" t="str">
        <f t="shared" si="165"/>
        <v>202405</v>
      </c>
      <c r="T83" s="4">
        <f t="shared" si="123"/>
        <v>1</v>
      </c>
      <c r="U83" s="4">
        <f t="shared" si="124"/>
        <v>1</v>
      </c>
      <c r="V83" s="4">
        <f t="shared" si="166"/>
        <v>2</v>
      </c>
    </row>
    <row r="84" spans="1:22" x14ac:dyDescent="0.25">
      <c r="A84" s="4" t="str">
        <f t="shared" ref="A84" si="167">RIGHT(E84,1)</f>
        <v>5</v>
      </c>
      <c r="B84" s="4" t="str">
        <f t="shared" si="145"/>
        <v>Cliente 6</v>
      </c>
      <c r="C84" s="4" t="str">
        <f t="shared" si="145"/>
        <v>Cliente 6</v>
      </c>
      <c r="D84" s="4">
        <f t="shared" si="146"/>
        <v>20000000005</v>
      </c>
      <c r="E84" s="4" t="str">
        <f t="shared" si="147"/>
        <v>20-00000000-5</v>
      </c>
      <c r="F84" s="4" t="str">
        <f t="shared" si="148"/>
        <v>Clave</v>
      </c>
      <c r="G84" s="2">
        <f t="shared" si="149"/>
        <v>45444</v>
      </c>
      <c r="I84" s="2" t="str" cm="1">
        <f t="array" aca="1" ref="I84" ca="1">LEFT(CELL("filename"),FIND("[",CELL("filename"))-1)</f>
        <v>F:\Proyectos Python\Utilidades\auto-py-to-exe\Scripts\output\Control-Monotributistas-2.0\BOTS\</v>
      </c>
      <c r="J84" s="2" t="str">
        <f t="shared" ref="J84" ca="1" si="168">I84&amp;"MC Descargados\"</f>
        <v>F:\Proyectos Python\Utilidades\auto-py-to-exe\Scripts\output\Control-Monotributistas-2.0\BOTS\MC Descargados\</v>
      </c>
      <c r="K84" s="2">
        <f t="shared" ref="K84" si="169">G84</f>
        <v>45444</v>
      </c>
      <c r="L84" s="2">
        <f t="shared" ref="L84" si="170">EOMONTH(G84,0)</f>
        <v>45473</v>
      </c>
      <c r="M84" s="2" t="str">
        <f t="shared" ref="M84" si="171">CONCATENATE(TEXT(A84,"0")," - ","MCE - ",YEAR(K84),TEXT(MONTH(K84),"00")," - ",SUBSTITUTE(E84,"-","")," - ",B84)</f>
        <v>5 - MCE - 202406 - 20000000005 - Cliente 6</v>
      </c>
      <c r="N84" s="2" t="str">
        <f t="shared" ref="N84" si="172">CONCATENATE(TEXT(A84,"0")," - ","MCR - ",YEAR(K84),TEXT(MONTH(K84),"00")," - ",SUBSTITUTE(E84,"-","")," - ",B84)</f>
        <v>5 - MCR - 202406 - 20000000005 - Cliente 6</v>
      </c>
      <c r="O84" s="5" t="str">
        <f>IFERROR(VLOOKUP(E84&amp;" - "&amp;S84,[1]Control!$D:$E,2,0),"")</f>
        <v/>
      </c>
      <c r="P84" s="4" t="str">
        <f>_xlfn.IFNA(VLOOKUP(D84,[2]Hoja1!$J:$L,3,0),"")</f>
        <v/>
      </c>
      <c r="Q84" s="5" t="str">
        <f t="shared" ref="Q84" si="173">IF(EXACT(P84,F84),"ü","x")</f>
        <v>x</v>
      </c>
      <c r="R84" s="4">
        <f t="shared" ref="R84" si="174">ROW(A84)</f>
        <v>84</v>
      </c>
      <c r="S84" s="2" t="str">
        <f t="shared" ref="S84" si="175">YEAR(K84)&amp;TEXT(MONTH(K84),"00")</f>
        <v>202406</v>
      </c>
      <c r="T84" s="4">
        <f t="shared" si="123"/>
        <v>1</v>
      </c>
      <c r="U84" s="4">
        <f t="shared" si="124"/>
        <v>1</v>
      </c>
      <c r="V84" s="4">
        <f t="shared" ref="V84" si="176">SUM(T84:U84)</f>
        <v>2</v>
      </c>
    </row>
    <row r="85" spans="1:22" x14ac:dyDescent="0.25">
      <c r="A85" s="4" t="str">
        <f t="shared" ref="A85" si="177">RIGHT(E85,1)</f>
        <v>5</v>
      </c>
      <c r="B85" s="4" t="str">
        <f t="shared" si="145"/>
        <v>Cliente 6</v>
      </c>
      <c r="C85" s="4" t="str">
        <f t="shared" si="145"/>
        <v>Cliente 6</v>
      </c>
      <c r="D85" s="4">
        <f t="shared" si="146"/>
        <v>20000000005</v>
      </c>
      <c r="E85" s="4" t="str">
        <f t="shared" si="147"/>
        <v>20-00000000-5</v>
      </c>
      <c r="F85" s="4" t="str">
        <f t="shared" si="148"/>
        <v>Clave</v>
      </c>
      <c r="G85" s="2">
        <f t="shared" si="149"/>
        <v>45474</v>
      </c>
      <c r="I85" s="2" t="str" cm="1">
        <f t="array" aca="1" ref="I85" ca="1">LEFT(CELL("filename"),FIND("[",CELL("filename"))-1)</f>
        <v>F:\Proyectos Python\Utilidades\auto-py-to-exe\Scripts\output\Control-Monotributistas-2.0\BOTS\</v>
      </c>
      <c r="J85" s="2" t="str">
        <f t="shared" ref="J85" ca="1" si="178">I85&amp;"MC Descargados\"</f>
        <v>F:\Proyectos Python\Utilidades\auto-py-to-exe\Scripts\output\Control-Monotributistas-2.0\BOTS\MC Descargados\</v>
      </c>
      <c r="K85" s="2">
        <f t="shared" ref="K85" si="179">G85</f>
        <v>45474</v>
      </c>
      <c r="L85" s="2">
        <f t="shared" ref="L85" si="180">EOMONTH(G85,0)</f>
        <v>45504</v>
      </c>
      <c r="M85" s="2" t="str">
        <f t="shared" ref="M85" si="181">CONCATENATE(TEXT(A85,"0")," - ","MCE - ",YEAR(K85),TEXT(MONTH(K85),"00")," - ",SUBSTITUTE(E85,"-","")," - ",B85)</f>
        <v>5 - MCE - 202407 - 20000000005 - Cliente 6</v>
      </c>
      <c r="N85" s="2" t="str">
        <f t="shared" ref="N85" si="182">CONCATENATE(TEXT(A85,"0")," - ","MCR - ",YEAR(K85),TEXT(MONTH(K85),"00")," - ",SUBSTITUTE(E85,"-","")," - ",B85)</f>
        <v>5 - MCR - 202407 - 20000000005 - Cliente 6</v>
      </c>
      <c r="O85" s="5" t="str">
        <f>IFERROR(VLOOKUP(E85&amp;" - "&amp;S85,[1]Control!$D:$E,2,0),"")</f>
        <v/>
      </c>
      <c r="P85" s="4" t="str">
        <f>_xlfn.IFNA(VLOOKUP(D85,[2]Hoja1!$J:$L,3,0),"")</f>
        <v/>
      </c>
      <c r="Q85" s="5" t="str">
        <f t="shared" ref="Q85" si="183">IF(EXACT(P85,F85),"ü","x")</f>
        <v>x</v>
      </c>
      <c r="R85" s="4">
        <f t="shared" ref="R85" si="184">ROW(A85)</f>
        <v>85</v>
      </c>
      <c r="S85" s="2" t="str">
        <f t="shared" ref="S85" si="185">YEAR(K85)&amp;TEXT(MONTH(K85),"00")</f>
        <v>202407</v>
      </c>
      <c r="T85" s="4">
        <f t="shared" si="123"/>
        <v>1</v>
      </c>
      <c r="U85" s="4">
        <f t="shared" si="124"/>
        <v>0</v>
      </c>
      <c r="V85" s="4">
        <f t="shared" ref="V85" si="186">SUM(T85:U85)</f>
        <v>1</v>
      </c>
    </row>
    <row r="86" spans="1:22" x14ac:dyDescent="0.25">
      <c r="A86" s="4" t="str">
        <f t="shared" si="158"/>
        <v>6</v>
      </c>
      <c r="B86" t="s">
        <v>27</v>
      </c>
      <c r="C86" t="str">
        <f>B86</f>
        <v>Cliente 7</v>
      </c>
      <c r="D86">
        <v>20000000006</v>
      </c>
      <c r="E86" t="str">
        <f t="shared" si="39"/>
        <v>20-00000000-6</v>
      </c>
      <c r="F86" t="s">
        <v>19</v>
      </c>
      <c r="G86" s="3">
        <f>G72</f>
        <v>45078</v>
      </c>
      <c r="I86" s="2" t="str" cm="1">
        <f t="array" aca="1" ref="I86" ca="1">LEFT(CELL("filename"),FIND("[",CELL("filename"))-1)</f>
        <v>F:\Proyectos Python\Utilidades\auto-py-to-exe\Scripts\output\Control-Monotributistas-2.0\BOTS\</v>
      </c>
      <c r="J86" s="2" t="str">
        <f t="shared" ca="1" si="151"/>
        <v>F:\Proyectos Python\Utilidades\auto-py-to-exe\Scripts\output\Control-Monotributistas-2.0\BOTS\MC Descargados\</v>
      </c>
      <c r="K86" s="2">
        <f t="shared" si="159"/>
        <v>45078</v>
      </c>
      <c r="L86" s="2">
        <f t="shared" si="160"/>
        <v>45107</v>
      </c>
      <c r="M86" s="2" t="str">
        <f t="shared" si="161"/>
        <v>6 - MCE - 202306 - 20000000006 - Cliente 7</v>
      </c>
      <c r="N86" s="2" t="str">
        <f t="shared" si="162"/>
        <v>6 - MCR - 202306 - 20000000006 - Cliente 7</v>
      </c>
      <c r="O86" s="5" t="str">
        <f>IFERROR(VLOOKUP(E86&amp;" - "&amp;S86,[1]Control!$D:$E,2,0),"")</f>
        <v/>
      </c>
      <c r="P86" s="4" t="str">
        <f>_xlfn.IFNA(VLOOKUP(D86,[2]Hoja1!$J:$L,3,0),"")</f>
        <v/>
      </c>
      <c r="Q86" s="5" t="str">
        <f t="shared" si="163"/>
        <v>x</v>
      </c>
      <c r="R86" s="4">
        <f t="shared" si="164"/>
        <v>86</v>
      </c>
      <c r="S86" s="2" t="str">
        <f t="shared" si="165"/>
        <v>202306</v>
      </c>
      <c r="T86" s="4">
        <f t="shared" si="123"/>
        <v>0</v>
      </c>
      <c r="U86" s="4">
        <f t="shared" si="124"/>
        <v>1</v>
      </c>
      <c r="V86" s="4">
        <f t="shared" si="166"/>
        <v>1</v>
      </c>
    </row>
    <row r="87" spans="1:22" x14ac:dyDescent="0.25">
      <c r="A87" s="4" t="str">
        <f t="shared" si="158"/>
        <v>6</v>
      </c>
      <c r="B87" s="4" t="str">
        <f t="shared" ref="B87:C99" si="187">B86</f>
        <v>Cliente 7</v>
      </c>
      <c r="C87" s="4" t="str">
        <f t="shared" si="187"/>
        <v>Cliente 7</v>
      </c>
      <c r="D87" s="4">
        <f t="shared" ref="D87:D99" si="188">D86</f>
        <v>20000000006</v>
      </c>
      <c r="E87" s="4" t="str">
        <f t="shared" ref="E87:E99" si="189">E86</f>
        <v>20-00000000-6</v>
      </c>
      <c r="F87" s="4" t="str">
        <f t="shared" ref="F87:F99" si="190">F86</f>
        <v>Clave</v>
      </c>
      <c r="G87" s="2">
        <f t="shared" ref="G87:G99" si="191">EDATE(G86,1)</f>
        <v>45108</v>
      </c>
      <c r="I87" s="2" t="str" cm="1">
        <f t="array" aca="1" ref="I87" ca="1">LEFT(CELL("filename"),FIND("[",CELL("filename"))-1)</f>
        <v>F:\Proyectos Python\Utilidades\auto-py-to-exe\Scripts\output\Control-Monotributistas-2.0\BOTS\</v>
      </c>
      <c r="J87" s="2" t="str">
        <f t="shared" ca="1" si="151"/>
        <v>F:\Proyectos Python\Utilidades\auto-py-to-exe\Scripts\output\Control-Monotributistas-2.0\BOTS\MC Descargados\</v>
      </c>
      <c r="K87" s="2">
        <f t="shared" si="159"/>
        <v>45108</v>
      </c>
      <c r="L87" s="2">
        <f t="shared" si="160"/>
        <v>45138</v>
      </c>
      <c r="M87" s="2" t="str">
        <f t="shared" si="161"/>
        <v>6 - MCE - 202307 - 20000000006 - Cliente 7</v>
      </c>
      <c r="N87" s="2" t="str">
        <f t="shared" si="162"/>
        <v>6 - MCR - 202307 - 20000000006 - Cliente 7</v>
      </c>
      <c r="O87" s="5" t="str">
        <f>IFERROR(VLOOKUP(E87&amp;" - "&amp;S87,[1]Control!$D:$E,2,0),"")</f>
        <v/>
      </c>
      <c r="P87" s="4" t="str">
        <f>_xlfn.IFNA(VLOOKUP(D87,[2]Hoja1!$J:$L,3,0),"")</f>
        <v/>
      </c>
      <c r="Q87" s="5" t="str">
        <f t="shared" si="163"/>
        <v>x</v>
      </c>
      <c r="R87" s="4">
        <f t="shared" si="164"/>
        <v>87</v>
      </c>
      <c r="S87" s="2" t="str">
        <f t="shared" si="165"/>
        <v>202307</v>
      </c>
      <c r="T87" s="4">
        <f t="shared" si="123"/>
        <v>1</v>
      </c>
      <c r="U87" s="4">
        <f t="shared" si="124"/>
        <v>1</v>
      </c>
      <c r="V87" s="4">
        <f t="shared" si="166"/>
        <v>2</v>
      </c>
    </row>
    <row r="88" spans="1:22" x14ac:dyDescent="0.25">
      <c r="A88" s="4" t="str">
        <f t="shared" si="158"/>
        <v>6</v>
      </c>
      <c r="B88" s="4" t="str">
        <f t="shared" si="187"/>
        <v>Cliente 7</v>
      </c>
      <c r="C88" s="4" t="str">
        <f t="shared" si="187"/>
        <v>Cliente 7</v>
      </c>
      <c r="D88" s="4">
        <f t="shared" si="188"/>
        <v>20000000006</v>
      </c>
      <c r="E88" s="4" t="str">
        <f t="shared" si="189"/>
        <v>20-00000000-6</v>
      </c>
      <c r="F88" s="4" t="str">
        <f t="shared" si="190"/>
        <v>Clave</v>
      </c>
      <c r="G88" s="2">
        <f t="shared" si="191"/>
        <v>45139</v>
      </c>
      <c r="I88" s="2" t="str" cm="1">
        <f t="array" aca="1" ref="I88" ca="1">LEFT(CELL("filename"),FIND("[",CELL("filename"))-1)</f>
        <v>F:\Proyectos Python\Utilidades\auto-py-to-exe\Scripts\output\Control-Monotributistas-2.0\BOTS\</v>
      </c>
      <c r="J88" s="2" t="str">
        <f t="shared" ca="1" si="151"/>
        <v>F:\Proyectos Python\Utilidades\auto-py-to-exe\Scripts\output\Control-Monotributistas-2.0\BOTS\MC Descargados\</v>
      </c>
      <c r="K88" s="2">
        <f t="shared" si="159"/>
        <v>45139</v>
      </c>
      <c r="L88" s="2">
        <f t="shared" si="160"/>
        <v>45169</v>
      </c>
      <c r="M88" s="2" t="str">
        <f t="shared" si="161"/>
        <v>6 - MCE - 202308 - 20000000006 - Cliente 7</v>
      </c>
      <c r="N88" s="2" t="str">
        <f t="shared" si="162"/>
        <v>6 - MCR - 202308 - 20000000006 - Cliente 7</v>
      </c>
      <c r="O88" s="5" t="str">
        <f>IFERROR(VLOOKUP(E88&amp;" - "&amp;S88,[1]Control!$D:$E,2,0),"")</f>
        <v/>
      </c>
      <c r="P88" s="4" t="str">
        <f>_xlfn.IFNA(VLOOKUP(D88,[2]Hoja1!$J:$L,3,0),"")</f>
        <v/>
      </c>
      <c r="Q88" s="5" t="str">
        <f t="shared" si="163"/>
        <v>x</v>
      </c>
      <c r="R88" s="4">
        <f t="shared" si="164"/>
        <v>88</v>
      </c>
      <c r="S88" s="2" t="str">
        <f t="shared" si="165"/>
        <v>202308</v>
      </c>
      <c r="T88" s="4">
        <f t="shared" si="123"/>
        <v>1</v>
      </c>
      <c r="U88" s="4">
        <f t="shared" si="124"/>
        <v>1</v>
      </c>
      <c r="V88" s="4">
        <f t="shared" si="166"/>
        <v>2</v>
      </c>
    </row>
    <row r="89" spans="1:22" x14ac:dyDescent="0.25">
      <c r="A89" s="4" t="str">
        <f t="shared" si="158"/>
        <v>6</v>
      </c>
      <c r="B89" s="4" t="str">
        <f t="shared" si="187"/>
        <v>Cliente 7</v>
      </c>
      <c r="C89" s="4" t="str">
        <f t="shared" si="187"/>
        <v>Cliente 7</v>
      </c>
      <c r="D89" s="4">
        <f t="shared" si="188"/>
        <v>20000000006</v>
      </c>
      <c r="E89" s="4" t="str">
        <f t="shared" si="189"/>
        <v>20-00000000-6</v>
      </c>
      <c r="F89" s="4" t="str">
        <f t="shared" si="190"/>
        <v>Clave</v>
      </c>
      <c r="G89" s="2">
        <f t="shared" si="191"/>
        <v>45170</v>
      </c>
      <c r="I89" s="2" t="str" cm="1">
        <f t="array" aca="1" ref="I89" ca="1">LEFT(CELL("filename"),FIND("[",CELL("filename"))-1)</f>
        <v>F:\Proyectos Python\Utilidades\auto-py-to-exe\Scripts\output\Control-Monotributistas-2.0\BOTS\</v>
      </c>
      <c r="J89" s="2" t="str">
        <f t="shared" ca="1" si="151"/>
        <v>F:\Proyectos Python\Utilidades\auto-py-to-exe\Scripts\output\Control-Monotributistas-2.0\BOTS\MC Descargados\</v>
      </c>
      <c r="K89" s="2">
        <f t="shared" si="159"/>
        <v>45170</v>
      </c>
      <c r="L89" s="2">
        <f t="shared" si="160"/>
        <v>45199</v>
      </c>
      <c r="M89" s="2" t="str">
        <f t="shared" si="161"/>
        <v>6 - MCE - 202309 - 20000000006 - Cliente 7</v>
      </c>
      <c r="N89" s="2" t="str">
        <f t="shared" si="162"/>
        <v>6 - MCR - 202309 - 20000000006 - Cliente 7</v>
      </c>
      <c r="O89" s="5" t="str">
        <f>IFERROR(VLOOKUP(E89&amp;" - "&amp;S89,[1]Control!$D:$E,2,0),"")</f>
        <v/>
      </c>
      <c r="P89" s="4" t="str">
        <f>_xlfn.IFNA(VLOOKUP(D89,[2]Hoja1!$J:$L,3,0),"")</f>
        <v/>
      </c>
      <c r="Q89" s="5" t="str">
        <f t="shared" si="163"/>
        <v>x</v>
      </c>
      <c r="R89" s="4">
        <f t="shared" si="164"/>
        <v>89</v>
      </c>
      <c r="S89" s="2" t="str">
        <f t="shared" si="165"/>
        <v>202309</v>
      </c>
      <c r="T89" s="4">
        <f t="shared" si="123"/>
        <v>1</v>
      </c>
      <c r="U89" s="4">
        <f t="shared" si="124"/>
        <v>1</v>
      </c>
      <c r="V89" s="4">
        <f t="shared" si="166"/>
        <v>2</v>
      </c>
    </row>
    <row r="90" spans="1:22" x14ac:dyDescent="0.25">
      <c r="A90" s="4" t="str">
        <f t="shared" si="158"/>
        <v>6</v>
      </c>
      <c r="B90" s="4" t="str">
        <f t="shared" si="187"/>
        <v>Cliente 7</v>
      </c>
      <c r="C90" s="4" t="str">
        <f t="shared" si="187"/>
        <v>Cliente 7</v>
      </c>
      <c r="D90" s="4">
        <f t="shared" si="188"/>
        <v>20000000006</v>
      </c>
      <c r="E90" s="4" t="str">
        <f t="shared" si="189"/>
        <v>20-00000000-6</v>
      </c>
      <c r="F90" s="4" t="str">
        <f t="shared" si="190"/>
        <v>Clave</v>
      </c>
      <c r="G90" s="2">
        <f t="shared" si="191"/>
        <v>45200</v>
      </c>
      <c r="I90" s="2" t="str" cm="1">
        <f t="array" aca="1" ref="I90" ca="1">LEFT(CELL("filename"),FIND("[",CELL("filename"))-1)</f>
        <v>F:\Proyectos Python\Utilidades\auto-py-to-exe\Scripts\output\Control-Monotributistas-2.0\BOTS\</v>
      </c>
      <c r="J90" s="2" t="str">
        <f t="shared" ca="1" si="151"/>
        <v>F:\Proyectos Python\Utilidades\auto-py-to-exe\Scripts\output\Control-Monotributistas-2.0\BOTS\MC Descargados\</v>
      </c>
      <c r="K90" s="2">
        <f t="shared" si="159"/>
        <v>45200</v>
      </c>
      <c r="L90" s="2">
        <f t="shared" si="160"/>
        <v>45230</v>
      </c>
      <c r="M90" s="2" t="str">
        <f t="shared" si="161"/>
        <v>6 - MCE - 202310 - 20000000006 - Cliente 7</v>
      </c>
      <c r="N90" s="2" t="str">
        <f t="shared" si="162"/>
        <v>6 - MCR - 202310 - 20000000006 - Cliente 7</v>
      </c>
      <c r="O90" s="5" t="str">
        <f>IFERROR(VLOOKUP(E90&amp;" - "&amp;S90,[1]Control!$D:$E,2,0),"")</f>
        <v/>
      </c>
      <c r="P90" s="4" t="str">
        <f>_xlfn.IFNA(VLOOKUP(D90,[2]Hoja1!$J:$L,3,0),"")</f>
        <v/>
      </c>
      <c r="Q90" s="5" t="str">
        <f t="shared" si="163"/>
        <v>x</v>
      </c>
      <c r="R90" s="4">
        <f t="shared" si="164"/>
        <v>90</v>
      </c>
      <c r="S90" s="2" t="str">
        <f t="shared" si="165"/>
        <v>202310</v>
      </c>
      <c r="T90" s="4">
        <f t="shared" si="123"/>
        <v>1</v>
      </c>
      <c r="U90" s="4">
        <f t="shared" si="124"/>
        <v>1</v>
      </c>
      <c r="V90" s="4">
        <f t="shared" si="166"/>
        <v>2</v>
      </c>
    </row>
    <row r="91" spans="1:22" x14ac:dyDescent="0.25">
      <c r="A91" s="4" t="str">
        <f t="shared" si="158"/>
        <v>6</v>
      </c>
      <c r="B91" s="4" t="str">
        <f t="shared" si="187"/>
        <v>Cliente 7</v>
      </c>
      <c r="C91" s="4" t="str">
        <f t="shared" si="187"/>
        <v>Cliente 7</v>
      </c>
      <c r="D91" s="4">
        <f t="shared" si="188"/>
        <v>20000000006</v>
      </c>
      <c r="E91" s="4" t="str">
        <f t="shared" si="189"/>
        <v>20-00000000-6</v>
      </c>
      <c r="F91" s="4" t="str">
        <f t="shared" si="190"/>
        <v>Clave</v>
      </c>
      <c r="G91" s="2">
        <f t="shared" si="191"/>
        <v>45231</v>
      </c>
      <c r="I91" s="2" t="str" cm="1">
        <f t="array" aca="1" ref="I91" ca="1">LEFT(CELL("filename"),FIND("[",CELL("filename"))-1)</f>
        <v>F:\Proyectos Python\Utilidades\auto-py-to-exe\Scripts\output\Control-Monotributistas-2.0\BOTS\</v>
      </c>
      <c r="J91" s="2" t="str">
        <f t="shared" ca="1" si="151"/>
        <v>F:\Proyectos Python\Utilidades\auto-py-to-exe\Scripts\output\Control-Monotributistas-2.0\BOTS\MC Descargados\</v>
      </c>
      <c r="K91" s="2">
        <f t="shared" si="159"/>
        <v>45231</v>
      </c>
      <c r="L91" s="2">
        <f t="shared" si="160"/>
        <v>45260</v>
      </c>
      <c r="M91" s="2" t="str">
        <f t="shared" si="161"/>
        <v>6 - MCE - 202311 - 20000000006 - Cliente 7</v>
      </c>
      <c r="N91" s="2" t="str">
        <f t="shared" si="162"/>
        <v>6 - MCR - 202311 - 20000000006 - Cliente 7</v>
      </c>
      <c r="O91" s="5" t="str">
        <f>IFERROR(VLOOKUP(E91&amp;" - "&amp;S91,[1]Control!$D:$E,2,0),"")</f>
        <v/>
      </c>
      <c r="P91" s="4" t="str">
        <f>_xlfn.IFNA(VLOOKUP(D91,[2]Hoja1!$J:$L,3,0),"")</f>
        <v/>
      </c>
      <c r="Q91" s="5" t="str">
        <f t="shared" si="163"/>
        <v>x</v>
      </c>
      <c r="R91" s="4">
        <f t="shared" si="164"/>
        <v>91</v>
      </c>
      <c r="S91" s="2" t="str">
        <f t="shared" si="165"/>
        <v>202311</v>
      </c>
      <c r="T91" s="4">
        <f t="shared" si="123"/>
        <v>1</v>
      </c>
      <c r="U91" s="4">
        <f t="shared" si="124"/>
        <v>1</v>
      </c>
      <c r="V91" s="4">
        <f t="shared" si="166"/>
        <v>2</v>
      </c>
    </row>
    <row r="92" spans="1:22" x14ac:dyDescent="0.25">
      <c r="A92" s="4" t="str">
        <f t="shared" si="158"/>
        <v>6</v>
      </c>
      <c r="B92" s="4" t="str">
        <f t="shared" si="187"/>
        <v>Cliente 7</v>
      </c>
      <c r="C92" s="4" t="str">
        <f t="shared" si="187"/>
        <v>Cliente 7</v>
      </c>
      <c r="D92" s="4">
        <f t="shared" si="188"/>
        <v>20000000006</v>
      </c>
      <c r="E92" s="4" t="str">
        <f t="shared" si="189"/>
        <v>20-00000000-6</v>
      </c>
      <c r="F92" s="4" t="str">
        <f t="shared" si="190"/>
        <v>Clave</v>
      </c>
      <c r="G92" s="2">
        <f t="shared" si="191"/>
        <v>45261</v>
      </c>
      <c r="I92" s="2" t="str" cm="1">
        <f t="array" aca="1" ref="I92" ca="1">LEFT(CELL("filename"),FIND("[",CELL("filename"))-1)</f>
        <v>F:\Proyectos Python\Utilidades\auto-py-to-exe\Scripts\output\Control-Monotributistas-2.0\BOTS\</v>
      </c>
      <c r="J92" s="2" t="str">
        <f t="shared" ca="1" si="151"/>
        <v>F:\Proyectos Python\Utilidades\auto-py-to-exe\Scripts\output\Control-Monotributistas-2.0\BOTS\MC Descargados\</v>
      </c>
      <c r="K92" s="2">
        <f t="shared" si="159"/>
        <v>45261</v>
      </c>
      <c r="L92" s="2">
        <f t="shared" si="160"/>
        <v>45291</v>
      </c>
      <c r="M92" s="2" t="str">
        <f t="shared" si="161"/>
        <v>6 - MCE - 202312 - 20000000006 - Cliente 7</v>
      </c>
      <c r="N92" s="2" t="str">
        <f t="shared" si="162"/>
        <v>6 - MCR - 202312 - 20000000006 - Cliente 7</v>
      </c>
      <c r="O92" s="5" t="str">
        <f>IFERROR(VLOOKUP(E92&amp;" - "&amp;S92,[1]Control!$D:$E,2,0),"")</f>
        <v/>
      </c>
      <c r="P92" s="4" t="str">
        <f>_xlfn.IFNA(VLOOKUP(D92,[2]Hoja1!$J:$L,3,0),"")</f>
        <v/>
      </c>
      <c r="Q92" s="5" t="str">
        <f t="shared" si="163"/>
        <v>x</v>
      </c>
      <c r="R92" s="4">
        <f t="shared" si="164"/>
        <v>92</v>
      </c>
      <c r="S92" s="2" t="str">
        <f t="shared" si="165"/>
        <v>202312</v>
      </c>
      <c r="T92" s="4">
        <f t="shared" si="123"/>
        <v>1</v>
      </c>
      <c r="U92" s="4">
        <f t="shared" si="124"/>
        <v>1</v>
      </c>
      <c r="V92" s="4">
        <f t="shared" si="166"/>
        <v>2</v>
      </c>
    </row>
    <row r="93" spans="1:22" x14ac:dyDescent="0.25">
      <c r="A93" s="4" t="str">
        <f t="shared" si="158"/>
        <v>6</v>
      </c>
      <c r="B93" s="4" t="str">
        <f t="shared" si="187"/>
        <v>Cliente 7</v>
      </c>
      <c r="C93" s="4" t="str">
        <f t="shared" si="187"/>
        <v>Cliente 7</v>
      </c>
      <c r="D93" s="4">
        <f t="shared" si="188"/>
        <v>20000000006</v>
      </c>
      <c r="E93" s="4" t="str">
        <f t="shared" si="189"/>
        <v>20-00000000-6</v>
      </c>
      <c r="F93" s="4" t="str">
        <f t="shared" si="190"/>
        <v>Clave</v>
      </c>
      <c r="G93" s="2">
        <f t="shared" si="191"/>
        <v>45292</v>
      </c>
      <c r="I93" s="2" t="str" cm="1">
        <f t="array" aca="1" ref="I93" ca="1">LEFT(CELL("filename"),FIND("[",CELL("filename"))-1)</f>
        <v>F:\Proyectos Python\Utilidades\auto-py-to-exe\Scripts\output\Control-Monotributistas-2.0\BOTS\</v>
      </c>
      <c r="J93" s="2" t="str">
        <f t="shared" ca="1" si="151"/>
        <v>F:\Proyectos Python\Utilidades\auto-py-to-exe\Scripts\output\Control-Monotributistas-2.0\BOTS\MC Descargados\</v>
      </c>
      <c r="K93" s="2">
        <f t="shared" si="159"/>
        <v>45292</v>
      </c>
      <c r="L93" s="2">
        <f t="shared" si="160"/>
        <v>45322</v>
      </c>
      <c r="M93" s="2" t="str">
        <f t="shared" si="161"/>
        <v>6 - MCE - 202401 - 20000000006 - Cliente 7</v>
      </c>
      <c r="N93" s="2" t="str">
        <f t="shared" si="162"/>
        <v>6 - MCR - 202401 - 20000000006 - Cliente 7</v>
      </c>
      <c r="O93" s="5" t="str">
        <f>IFERROR(VLOOKUP(E93&amp;" - "&amp;S93,[1]Control!$D:$E,2,0),"")</f>
        <v/>
      </c>
      <c r="P93" s="4" t="str">
        <f>_xlfn.IFNA(VLOOKUP(D93,[2]Hoja1!$J:$L,3,0),"")</f>
        <v/>
      </c>
      <c r="Q93" s="5" t="str">
        <f t="shared" si="163"/>
        <v>x</v>
      </c>
      <c r="R93" s="4">
        <f t="shared" si="164"/>
        <v>93</v>
      </c>
      <c r="S93" s="2" t="str">
        <f t="shared" si="165"/>
        <v>202401</v>
      </c>
      <c r="T93" s="4">
        <f t="shared" si="123"/>
        <v>1</v>
      </c>
      <c r="U93" s="4">
        <f t="shared" si="124"/>
        <v>1</v>
      </c>
      <c r="V93" s="4">
        <f t="shared" si="166"/>
        <v>2</v>
      </c>
    </row>
    <row r="94" spans="1:22" x14ac:dyDescent="0.25">
      <c r="A94" s="4" t="str">
        <f t="shared" si="158"/>
        <v>6</v>
      </c>
      <c r="B94" s="4" t="str">
        <f t="shared" si="187"/>
        <v>Cliente 7</v>
      </c>
      <c r="C94" s="4" t="str">
        <f t="shared" si="187"/>
        <v>Cliente 7</v>
      </c>
      <c r="D94" s="4">
        <f t="shared" si="188"/>
        <v>20000000006</v>
      </c>
      <c r="E94" s="4" t="str">
        <f t="shared" si="189"/>
        <v>20-00000000-6</v>
      </c>
      <c r="F94" s="4" t="str">
        <f t="shared" si="190"/>
        <v>Clave</v>
      </c>
      <c r="G94" s="2">
        <f t="shared" si="191"/>
        <v>45323</v>
      </c>
      <c r="I94" s="2" t="str" cm="1">
        <f t="array" aca="1" ref="I94" ca="1">LEFT(CELL("filename"),FIND("[",CELL("filename"))-1)</f>
        <v>F:\Proyectos Python\Utilidades\auto-py-to-exe\Scripts\output\Control-Monotributistas-2.0\BOTS\</v>
      </c>
      <c r="J94" s="2" t="str">
        <f t="shared" ca="1" si="151"/>
        <v>F:\Proyectos Python\Utilidades\auto-py-to-exe\Scripts\output\Control-Monotributistas-2.0\BOTS\MC Descargados\</v>
      </c>
      <c r="K94" s="2">
        <f t="shared" si="159"/>
        <v>45323</v>
      </c>
      <c r="L94" s="2">
        <f t="shared" si="160"/>
        <v>45351</v>
      </c>
      <c r="M94" s="2" t="str">
        <f t="shared" si="161"/>
        <v>6 - MCE - 202402 - 20000000006 - Cliente 7</v>
      </c>
      <c r="N94" s="2" t="str">
        <f t="shared" si="162"/>
        <v>6 - MCR - 202402 - 20000000006 - Cliente 7</v>
      </c>
      <c r="O94" s="5" t="str">
        <f>IFERROR(VLOOKUP(E94&amp;" - "&amp;S94,[1]Control!$D:$E,2,0),"")</f>
        <v/>
      </c>
      <c r="P94" s="4" t="str">
        <f>_xlfn.IFNA(VLOOKUP(D94,[2]Hoja1!$J:$L,3,0),"")</f>
        <v/>
      </c>
      <c r="Q94" s="5" t="str">
        <f t="shared" si="163"/>
        <v>x</v>
      </c>
      <c r="R94" s="4">
        <f t="shared" si="164"/>
        <v>94</v>
      </c>
      <c r="S94" s="2" t="str">
        <f t="shared" si="165"/>
        <v>202402</v>
      </c>
      <c r="T94" s="4">
        <f t="shared" si="123"/>
        <v>1</v>
      </c>
      <c r="U94" s="4">
        <f t="shared" si="124"/>
        <v>1</v>
      </c>
      <c r="V94" s="4">
        <f t="shared" si="166"/>
        <v>2</v>
      </c>
    </row>
    <row r="95" spans="1:22" x14ac:dyDescent="0.25">
      <c r="A95" s="4" t="str">
        <f t="shared" si="158"/>
        <v>6</v>
      </c>
      <c r="B95" s="4" t="str">
        <f t="shared" si="187"/>
        <v>Cliente 7</v>
      </c>
      <c r="C95" s="4" t="str">
        <f t="shared" si="187"/>
        <v>Cliente 7</v>
      </c>
      <c r="D95" s="4">
        <f t="shared" si="188"/>
        <v>20000000006</v>
      </c>
      <c r="E95" s="4" t="str">
        <f t="shared" si="189"/>
        <v>20-00000000-6</v>
      </c>
      <c r="F95" s="4" t="str">
        <f t="shared" si="190"/>
        <v>Clave</v>
      </c>
      <c r="G95" s="2">
        <f t="shared" si="191"/>
        <v>45352</v>
      </c>
      <c r="I95" s="2" t="str" cm="1">
        <f t="array" aca="1" ref="I95" ca="1">LEFT(CELL("filename"),FIND("[",CELL("filename"))-1)</f>
        <v>F:\Proyectos Python\Utilidades\auto-py-to-exe\Scripts\output\Control-Monotributistas-2.0\BOTS\</v>
      </c>
      <c r="J95" s="2" t="str">
        <f t="shared" ca="1" si="151"/>
        <v>F:\Proyectos Python\Utilidades\auto-py-to-exe\Scripts\output\Control-Monotributistas-2.0\BOTS\MC Descargados\</v>
      </c>
      <c r="K95" s="2">
        <f t="shared" si="159"/>
        <v>45352</v>
      </c>
      <c r="L95" s="2">
        <f t="shared" si="160"/>
        <v>45382</v>
      </c>
      <c r="M95" s="2" t="str">
        <f t="shared" si="161"/>
        <v>6 - MCE - 202403 - 20000000006 - Cliente 7</v>
      </c>
      <c r="N95" s="2" t="str">
        <f t="shared" si="162"/>
        <v>6 - MCR - 202403 - 20000000006 - Cliente 7</v>
      </c>
      <c r="O95" s="5" t="str">
        <f>IFERROR(VLOOKUP(E95&amp;" - "&amp;S95,[1]Control!$D:$E,2,0),"")</f>
        <v/>
      </c>
      <c r="P95" s="4" t="str">
        <f>_xlfn.IFNA(VLOOKUP(D95,[2]Hoja1!$J:$L,3,0),"")</f>
        <v/>
      </c>
      <c r="Q95" s="5" t="str">
        <f t="shared" si="163"/>
        <v>x</v>
      </c>
      <c r="R95" s="4">
        <f t="shared" si="164"/>
        <v>95</v>
      </c>
      <c r="S95" s="2" t="str">
        <f t="shared" si="165"/>
        <v>202403</v>
      </c>
      <c r="T95" s="4">
        <f t="shared" si="123"/>
        <v>1</v>
      </c>
      <c r="U95" s="4">
        <f t="shared" si="124"/>
        <v>1</v>
      </c>
      <c r="V95" s="4">
        <f t="shared" si="166"/>
        <v>2</v>
      </c>
    </row>
    <row r="96" spans="1:22" x14ac:dyDescent="0.25">
      <c r="A96" s="4" t="str">
        <f t="shared" si="158"/>
        <v>6</v>
      </c>
      <c r="B96" s="4" t="str">
        <f t="shared" si="187"/>
        <v>Cliente 7</v>
      </c>
      <c r="C96" s="4" t="str">
        <f t="shared" si="187"/>
        <v>Cliente 7</v>
      </c>
      <c r="D96" s="4">
        <f t="shared" si="188"/>
        <v>20000000006</v>
      </c>
      <c r="E96" s="4" t="str">
        <f t="shared" si="189"/>
        <v>20-00000000-6</v>
      </c>
      <c r="F96" s="4" t="str">
        <f t="shared" si="190"/>
        <v>Clave</v>
      </c>
      <c r="G96" s="2">
        <f t="shared" si="191"/>
        <v>45383</v>
      </c>
      <c r="I96" s="2" t="str" cm="1">
        <f t="array" aca="1" ref="I96" ca="1">LEFT(CELL("filename"),FIND("[",CELL("filename"))-1)</f>
        <v>F:\Proyectos Python\Utilidades\auto-py-to-exe\Scripts\output\Control-Monotributistas-2.0\BOTS\</v>
      </c>
      <c r="J96" s="2" t="str">
        <f t="shared" ca="1" si="151"/>
        <v>F:\Proyectos Python\Utilidades\auto-py-to-exe\Scripts\output\Control-Monotributistas-2.0\BOTS\MC Descargados\</v>
      </c>
      <c r="K96" s="2">
        <f t="shared" si="159"/>
        <v>45383</v>
      </c>
      <c r="L96" s="2">
        <f t="shared" si="160"/>
        <v>45412</v>
      </c>
      <c r="M96" s="2" t="str">
        <f t="shared" si="161"/>
        <v>6 - MCE - 202404 - 20000000006 - Cliente 7</v>
      </c>
      <c r="N96" s="2" t="str">
        <f t="shared" si="162"/>
        <v>6 - MCR - 202404 - 20000000006 - Cliente 7</v>
      </c>
      <c r="O96" s="5" t="str">
        <f>IFERROR(VLOOKUP(E96&amp;" - "&amp;S96,[1]Control!$D:$E,2,0),"")</f>
        <v/>
      </c>
      <c r="P96" s="4" t="str">
        <f>_xlfn.IFNA(VLOOKUP(D96,[2]Hoja1!$J:$L,3,0),"")</f>
        <v/>
      </c>
      <c r="Q96" s="5" t="str">
        <f t="shared" si="163"/>
        <v>x</v>
      </c>
      <c r="R96" s="4">
        <f t="shared" si="164"/>
        <v>96</v>
      </c>
      <c r="S96" s="2" t="str">
        <f t="shared" si="165"/>
        <v>202404</v>
      </c>
      <c r="T96" s="4">
        <f t="shared" si="123"/>
        <v>1</v>
      </c>
      <c r="U96" s="4">
        <f t="shared" si="124"/>
        <v>1</v>
      </c>
      <c r="V96" s="4">
        <f t="shared" si="166"/>
        <v>2</v>
      </c>
    </row>
    <row r="97" spans="1:22" x14ac:dyDescent="0.25">
      <c r="A97" s="4" t="str">
        <f t="shared" si="158"/>
        <v>6</v>
      </c>
      <c r="B97" s="4" t="str">
        <f t="shared" si="187"/>
        <v>Cliente 7</v>
      </c>
      <c r="C97" s="4" t="str">
        <f t="shared" si="187"/>
        <v>Cliente 7</v>
      </c>
      <c r="D97" s="4">
        <f t="shared" si="188"/>
        <v>20000000006</v>
      </c>
      <c r="E97" s="4" t="str">
        <f t="shared" si="189"/>
        <v>20-00000000-6</v>
      </c>
      <c r="F97" s="4" t="str">
        <f t="shared" si="190"/>
        <v>Clave</v>
      </c>
      <c r="G97" s="2">
        <f t="shared" si="191"/>
        <v>45413</v>
      </c>
      <c r="I97" s="2" t="str" cm="1">
        <f t="array" aca="1" ref="I97" ca="1">LEFT(CELL("filename"),FIND("[",CELL("filename"))-1)</f>
        <v>F:\Proyectos Python\Utilidades\auto-py-to-exe\Scripts\output\Control-Monotributistas-2.0\BOTS\</v>
      </c>
      <c r="J97" s="2" t="str">
        <f t="shared" ca="1" si="151"/>
        <v>F:\Proyectos Python\Utilidades\auto-py-to-exe\Scripts\output\Control-Monotributistas-2.0\BOTS\MC Descargados\</v>
      </c>
      <c r="K97" s="2">
        <f t="shared" si="159"/>
        <v>45413</v>
      </c>
      <c r="L97" s="2">
        <f t="shared" si="160"/>
        <v>45443</v>
      </c>
      <c r="M97" s="2" t="str">
        <f t="shared" si="161"/>
        <v>6 - MCE - 202405 - 20000000006 - Cliente 7</v>
      </c>
      <c r="N97" s="2" t="str">
        <f t="shared" si="162"/>
        <v>6 - MCR - 202405 - 20000000006 - Cliente 7</v>
      </c>
      <c r="O97" s="5" t="str">
        <f>IFERROR(VLOOKUP(E97&amp;" - "&amp;S97,[1]Control!$D:$E,2,0),"")</f>
        <v/>
      </c>
      <c r="P97" s="4" t="str">
        <f>_xlfn.IFNA(VLOOKUP(D97,[2]Hoja1!$J:$L,3,0),"")</f>
        <v/>
      </c>
      <c r="Q97" s="5" t="str">
        <f t="shared" si="163"/>
        <v>x</v>
      </c>
      <c r="R97" s="4">
        <f t="shared" si="164"/>
        <v>97</v>
      </c>
      <c r="S97" s="2" t="str">
        <f t="shared" si="165"/>
        <v>202405</v>
      </c>
      <c r="T97" s="4">
        <f t="shared" si="123"/>
        <v>1</v>
      </c>
      <c r="U97" s="4">
        <f t="shared" si="124"/>
        <v>1</v>
      </c>
      <c r="V97" s="4">
        <f t="shared" si="166"/>
        <v>2</v>
      </c>
    </row>
    <row r="98" spans="1:22" x14ac:dyDescent="0.25">
      <c r="A98" s="4" t="str">
        <f t="shared" ref="A98" si="192">RIGHT(E98,1)</f>
        <v>6</v>
      </c>
      <c r="B98" s="4" t="str">
        <f t="shared" si="187"/>
        <v>Cliente 7</v>
      </c>
      <c r="C98" s="4" t="str">
        <f t="shared" si="187"/>
        <v>Cliente 7</v>
      </c>
      <c r="D98" s="4">
        <f t="shared" si="188"/>
        <v>20000000006</v>
      </c>
      <c r="E98" s="4" t="str">
        <f t="shared" si="189"/>
        <v>20-00000000-6</v>
      </c>
      <c r="F98" s="4" t="str">
        <f t="shared" si="190"/>
        <v>Clave</v>
      </c>
      <c r="G98" s="2">
        <f t="shared" si="191"/>
        <v>45444</v>
      </c>
      <c r="I98" s="2" t="str" cm="1">
        <f t="array" aca="1" ref="I98" ca="1">LEFT(CELL("filename"),FIND("[",CELL("filename"))-1)</f>
        <v>F:\Proyectos Python\Utilidades\auto-py-to-exe\Scripts\output\Control-Monotributistas-2.0\BOTS\</v>
      </c>
      <c r="J98" s="2" t="str">
        <f t="shared" ref="J98" ca="1" si="193">I98&amp;"MC Descargados\"</f>
        <v>F:\Proyectos Python\Utilidades\auto-py-to-exe\Scripts\output\Control-Monotributistas-2.0\BOTS\MC Descargados\</v>
      </c>
      <c r="K98" s="2">
        <f t="shared" ref="K98" si="194">G98</f>
        <v>45444</v>
      </c>
      <c r="L98" s="2">
        <f t="shared" ref="L98" si="195">EOMONTH(G98,0)</f>
        <v>45473</v>
      </c>
      <c r="M98" s="2" t="str">
        <f t="shared" ref="M98" si="196">CONCATENATE(TEXT(A98,"0")," - ","MCE - ",YEAR(K98),TEXT(MONTH(K98),"00")," - ",SUBSTITUTE(E98,"-","")," - ",B98)</f>
        <v>6 - MCE - 202406 - 20000000006 - Cliente 7</v>
      </c>
      <c r="N98" s="2" t="str">
        <f t="shared" ref="N98" si="197">CONCATENATE(TEXT(A98,"0")," - ","MCR - ",YEAR(K98),TEXT(MONTH(K98),"00")," - ",SUBSTITUTE(E98,"-","")," - ",B98)</f>
        <v>6 - MCR - 202406 - 20000000006 - Cliente 7</v>
      </c>
      <c r="O98" s="5" t="str">
        <f>IFERROR(VLOOKUP(E98&amp;" - "&amp;S98,[1]Control!$D:$E,2,0),"")</f>
        <v/>
      </c>
      <c r="P98" s="4" t="str">
        <f>_xlfn.IFNA(VLOOKUP(D98,[2]Hoja1!$J:$L,3,0),"")</f>
        <v/>
      </c>
      <c r="Q98" s="5" t="str">
        <f t="shared" ref="Q98" si="198">IF(EXACT(P98,F98),"ü","x")</f>
        <v>x</v>
      </c>
      <c r="R98" s="4">
        <f t="shared" ref="R98" si="199">ROW(A98)</f>
        <v>98</v>
      </c>
      <c r="S98" s="2" t="str">
        <f t="shared" ref="S98" si="200">YEAR(K98)&amp;TEXT(MONTH(K98),"00")</f>
        <v>202406</v>
      </c>
      <c r="T98" s="4">
        <f t="shared" si="123"/>
        <v>1</v>
      </c>
      <c r="U98" s="4">
        <f t="shared" si="124"/>
        <v>1</v>
      </c>
      <c r="V98" s="4">
        <f t="shared" ref="V98" si="201">SUM(T98:U98)</f>
        <v>2</v>
      </c>
    </row>
    <row r="99" spans="1:22" x14ac:dyDescent="0.25">
      <c r="A99" s="4" t="str">
        <f t="shared" ref="A99" si="202">RIGHT(E99,1)</f>
        <v>6</v>
      </c>
      <c r="B99" s="4" t="str">
        <f t="shared" si="187"/>
        <v>Cliente 7</v>
      </c>
      <c r="C99" s="4" t="str">
        <f t="shared" si="187"/>
        <v>Cliente 7</v>
      </c>
      <c r="D99" s="4">
        <f t="shared" si="188"/>
        <v>20000000006</v>
      </c>
      <c r="E99" s="4" t="str">
        <f t="shared" si="189"/>
        <v>20-00000000-6</v>
      </c>
      <c r="F99" s="4" t="str">
        <f t="shared" si="190"/>
        <v>Clave</v>
      </c>
      <c r="G99" s="2">
        <f t="shared" si="191"/>
        <v>45474</v>
      </c>
      <c r="I99" s="2" t="str" cm="1">
        <f t="array" aca="1" ref="I99" ca="1">LEFT(CELL("filename"),FIND("[",CELL("filename"))-1)</f>
        <v>F:\Proyectos Python\Utilidades\auto-py-to-exe\Scripts\output\Control-Monotributistas-2.0\BOTS\</v>
      </c>
      <c r="J99" s="2" t="str">
        <f t="shared" ref="J99" ca="1" si="203">I99&amp;"MC Descargados\"</f>
        <v>F:\Proyectos Python\Utilidades\auto-py-to-exe\Scripts\output\Control-Monotributistas-2.0\BOTS\MC Descargados\</v>
      </c>
      <c r="K99" s="2">
        <f t="shared" ref="K99" si="204">G99</f>
        <v>45474</v>
      </c>
      <c r="L99" s="2">
        <f t="shared" ref="L99" si="205">EOMONTH(G99,0)</f>
        <v>45504</v>
      </c>
      <c r="M99" s="2" t="str">
        <f t="shared" ref="M99" si="206">CONCATENATE(TEXT(A99,"0")," - ","MCE - ",YEAR(K99),TEXT(MONTH(K99),"00")," - ",SUBSTITUTE(E99,"-","")," - ",B99)</f>
        <v>6 - MCE - 202407 - 20000000006 - Cliente 7</v>
      </c>
      <c r="N99" s="2" t="str">
        <f t="shared" ref="N99" si="207">CONCATENATE(TEXT(A99,"0")," - ","MCR - ",YEAR(K99),TEXT(MONTH(K99),"00")," - ",SUBSTITUTE(E99,"-","")," - ",B99)</f>
        <v>6 - MCR - 202407 - 20000000006 - Cliente 7</v>
      </c>
      <c r="O99" s="5" t="str">
        <f>IFERROR(VLOOKUP(E99&amp;" - "&amp;S99,[1]Control!$D:$E,2,0),"")</f>
        <v/>
      </c>
      <c r="P99" s="4" t="str">
        <f>_xlfn.IFNA(VLOOKUP(D99,[2]Hoja1!$J:$L,3,0),"")</f>
        <v/>
      </c>
      <c r="Q99" s="5" t="str">
        <f t="shared" ref="Q99" si="208">IF(EXACT(P99,F99),"ü","x")</f>
        <v>x</v>
      </c>
      <c r="R99" s="4">
        <f t="shared" ref="R99" si="209">ROW(A99)</f>
        <v>99</v>
      </c>
      <c r="S99" s="2" t="str">
        <f t="shared" ref="S99" si="210">YEAR(K99)&amp;TEXT(MONTH(K99),"00")</f>
        <v>202407</v>
      </c>
      <c r="T99" s="4">
        <f t="shared" si="123"/>
        <v>1</v>
      </c>
      <c r="U99" s="4">
        <f t="shared" si="124"/>
        <v>0</v>
      </c>
      <c r="V99" s="4">
        <f t="shared" ref="V99" si="211">SUM(T99:U99)</f>
        <v>1</v>
      </c>
    </row>
    <row r="100" spans="1:22" x14ac:dyDescent="0.25">
      <c r="A100" s="4" t="str">
        <f t="shared" si="158"/>
        <v>7</v>
      </c>
      <c r="B100" t="s">
        <v>28</v>
      </c>
      <c r="C100" t="str">
        <f>B100</f>
        <v>Cliente 8</v>
      </c>
      <c r="D100">
        <v>20000000007</v>
      </c>
      <c r="E100" t="str">
        <f t="shared" ref="E100" si="212">TEXT(D100,"00-00000000-0")</f>
        <v>20-00000000-7</v>
      </c>
      <c r="F100" t="s">
        <v>19</v>
      </c>
      <c r="G100" s="3">
        <f>G86</f>
        <v>45078</v>
      </c>
      <c r="H100" s="3"/>
      <c r="I100" s="2" t="str" cm="1">
        <f t="array" aca="1" ref="I100" ca="1">LEFT(CELL("filename"),FIND("[",CELL("filename"))-1)</f>
        <v>F:\Proyectos Python\Utilidades\auto-py-to-exe\Scripts\output\Control-Monotributistas-2.0\BOTS\</v>
      </c>
      <c r="J100" s="2" t="str">
        <f t="shared" ca="1" si="151"/>
        <v>F:\Proyectos Python\Utilidades\auto-py-to-exe\Scripts\output\Control-Monotributistas-2.0\BOTS\MC Descargados\</v>
      </c>
      <c r="K100" s="2">
        <f t="shared" si="159"/>
        <v>45078</v>
      </c>
      <c r="L100" s="2">
        <f t="shared" si="160"/>
        <v>45107</v>
      </c>
      <c r="M100" s="2" t="str">
        <f t="shared" si="161"/>
        <v>7 - MCE - 202306 - 20000000007 - Cliente 8</v>
      </c>
      <c r="N100" s="2" t="str">
        <f t="shared" si="162"/>
        <v>7 - MCR - 202306 - 20000000007 - Cliente 8</v>
      </c>
      <c r="O100" s="5" t="str">
        <f>IFERROR(VLOOKUP(E100&amp;" - "&amp;S100,[1]Control!$D:$E,2,0),"")</f>
        <v/>
      </c>
      <c r="P100" s="4" t="str">
        <f>_xlfn.IFNA(VLOOKUP(D100,[2]Hoja1!$J:$L,3,0),"")</f>
        <v/>
      </c>
      <c r="Q100" s="5" t="str">
        <f t="shared" si="163"/>
        <v>x</v>
      </c>
      <c r="R100" s="4">
        <f t="shared" si="164"/>
        <v>100</v>
      </c>
      <c r="S100" s="2" t="str">
        <f t="shared" si="165"/>
        <v>202306</v>
      </c>
      <c r="T100" s="4">
        <f t="shared" si="123"/>
        <v>0</v>
      </c>
      <c r="U100" s="4">
        <f t="shared" si="124"/>
        <v>1</v>
      </c>
      <c r="V100" s="4">
        <f t="shared" ref="V100:V117" si="213">SUM(T100:U100)</f>
        <v>1</v>
      </c>
    </row>
    <row r="101" spans="1:22" x14ac:dyDescent="0.25">
      <c r="A101" s="4" t="str">
        <f t="shared" si="158"/>
        <v>7</v>
      </c>
      <c r="B101" s="4" t="str">
        <f t="shared" ref="B101:C113" si="214">B100</f>
        <v>Cliente 8</v>
      </c>
      <c r="C101" s="4" t="str">
        <f t="shared" si="214"/>
        <v>Cliente 8</v>
      </c>
      <c r="D101" s="4">
        <f t="shared" ref="D101:D113" si="215">D100</f>
        <v>20000000007</v>
      </c>
      <c r="E101" s="4" t="str">
        <f t="shared" ref="E101:E113" si="216">E100</f>
        <v>20-00000000-7</v>
      </c>
      <c r="F101" s="4" t="str">
        <f t="shared" ref="F101:F113" si="217">F100</f>
        <v>Clave</v>
      </c>
      <c r="G101" s="2">
        <f t="shared" ref="G101:G113" si="218">EDATE(G100,1)</f>
        <v>45108</v>
      </c>
      <c r="H101" s="3"/>
      <c r="I101" s="2" t="str" cm="1">
        <f t="array" aca="1" ref="I101" ca="1">LEFT(CELL("filename"),FIND("[",CELL("filename"))-1)</f>
        <v>F:\Proyectos Python\Utilidades\auto-py-to-exe\Scripts\output\Control-Monotributistas-2.0\BOTS\</v>
      </c>
      <c r="J101" s="2" t="str">
        <f t="shared" ca="1" si="151"/>
        <v>F:\Proyectos Python\Utilidades\auto-py-to-exe\Scripts\output\Control-Monotributistas-2.0\BOTS\MC Descargados\</v>
      </c>
      <c r="K101" s="2">
        <f t="shared" si="159"/>
        <v>45108</v>
      </c>
      <c r="L101" s="2">
        <f t="shared" si="160"/>
        <v>45138</v>
      </c>
      <c r="M101" s="2" t="str">
        <f t="shared" si="161"/>
        <v>7 - MCE - 202307 - 20000000007 - Cliente 8</v>
      </c>
      <c r="N101" s="2" t="str">
        <f t="shared" si="162"/>
        <v>7 - MCR - 202307 - 20000000007 - Cliente 8</v>
      </c>
      <c r="O101" s="5" t="str">
        <f>IFERROR(VLOOKUP(E101&amp;" - "&amp;S101,[1]Control!$D:$E,2,0),"")</f>
        <v/>
      </c>
      <c r="P101" s="4" t="str">
        <f>_xlfn.IFNA(VLOOKUP(D101,[2]Hoja1!$J:$L,3,0),"")</f>
        <v/>
      </c>
      <c r="Q101" s="5" t="str">
        <f t="shared" si="163"/>
        <v>x</v>
      </c>
      <c r="R101" s="4">
        <f t="shared" si="164"/>
        <v>101</v>
      </c>
      <c r="S101" s="2" t="str">
        <f t="shared" si="165"/>
        <v>202307</v>
      </c>
      <c r="T101" s="4">
        <f t="shared" si="123"/>
        <v>1</v>
      </c>
      <c r="U101" s="4">
        <f t="shared" si="124"/>
        <v>1</v>
      </c>
      <c r="V101" s="4">
        <f t="shared" si="213"/>
        <v>2</v>
      </c>
    </row>
    <row r="102" spans="1:22" x14ac:dyDescent="0.25">
      <c r="A102" s="4" t="str">
        <f t="shared" si="158"/>
        <v>7</v>
      </c>
      <c r="B102" s="4" t="str">
        <f t="shared" si="214"/>
        <v>Cliente 8</v>
      </c>
      <c r="C102" s="4" t="str">
        <f t="shared" si="214"/>
        <v>Cliente 8</v>
      </c>
      <c r="D102" s="4">
        <f t="shared" si="215"/>
        <v>20000000007</v>
      </c>
      <c r="E102" s="4" t="str">
        <f t="shared" si="216"/>
        <v>20-00000000-7</v>
      </c>
      <c r="F102" s="4" t="str">
        <f t="shared" si="217"/>
        <v>Clave</v>
      </c>
      <c r="G102" s="2">
        <f t="shared" si="218"/>
        <v>45139</v>
      </c>
      <c r="H102" s="3"/>
      <c r="I102" s="2" t="str" cm="1">
        <f t="array" aca="1" ref="I102" ca="1">LEFT(CELL("filename"),FIND("[",CELL("filename"))-1)</f>
        <v>F:\Proyectos Python\Utilidades\auto-py-to-exe\Scripts\output\Control-Monotributistas-2.0\BOTS\</v>
      </c>
      <c r="J102" s="2" t="str">
        <f t="shared" ca="1" si="151"/>
        <v>F:\Proyectos Python\Utilidades\auto-py-to-exe\Scripts\output\Control-Monotributistas-2.0\BOTS\MC Descargados\</v>
      </c>
      <c r="K102" s="2">
        <f t="shared" si="159"/>
        <v>45139</v>
      </c>
      <c r="L102" s="2">
        <f t="shared" si="160"/>
        <v>45169</v>
      </c>
      <c r="M102" s="2" t="str">
        <f t="shared" si="161"/>
        <v>7 - MCE - 202308 - 20000000007 - Cliente 8</v>
      </c>
      <c r="N102" s="2" t="str">
        <f t="shared" si="162"/>
        <v>7 - MCR - 202308 - 20000000007 - Cliente 8</v>
      </c>
      <c r="O102" s="5" t="str">
        <f>IFERROR(VLOOKUP(E102&amp;" - "&amp;S102,[1]Control!$D:$E,2,0),"")</f>
        <v/>
      </c>
      <c r="P102" s="4" t="str">
        <f>_xlfn.IFNA(VLOOKUP(D102,[2]Hoja1!$J:$L,3,0),"")</f>
        <v/>
      </c>
      <c r="Q102" s="5" t="str">
        <f t="shared" si="163"/>
        <v>x</v>
      </c>
      <c r="R102" s="4">
        <f t="shared" si="164"/>
        <v>102</v>
      </c>
      <c r="S102" s="2" t="str">
        <f t="shared" si="165"/>
        <v>202308</v>
      </c>
      <c r="T102" s="4">
        <f t="shared" si="123"/>
        <v>1</v>
      </c>
      <c r="U102" s="4">
        <f t="shared" si="124"/>
        <v>1</v>
      </c>
      <c r="V102" s="4">
        <f t="shared" si="213"/>
        <v>2</v>
      </c>
    </row>
    <row r="103" spans="1:22" x14ac:dyDescent="0.25">
      <c r="A103" s="4" t="str">
        <f t="shared" si="158"/>
        <v>7</v>
      </c>
      <c r="B103" s="4" t="str">
        <f t="shared" si="214"/>
        <v>Cliente 8</v>
      </c>
      <c r="C103" s="4" t="str">
        <f t="shared" si="214"/>
        <v>Cliente 8</v>
      </c>
      <c r="D103" s="4">
        <f t="shared" si="215"/>
        <v>20000000007</v>
      </c>
      <c r="E103" s="4" t="str">
        <f t="shared" si="216"/>
        <v>20-00000000-7</v>
      </c>
      <c r="F103" s="4" t="str">
        <f t="shared" si="217"/>
        <v>Clave</v>
      </c>
      <c r="G103" s="2">
        <f t="shared" si="218"/>
        <v>45170</v>
      </c>
      <c r="H103" s="3"/>
      <c r="I103" s="2" t="str" cm="1">
        <f t="array" aca="1" ref="I103" ca="1">LEFT(CELL("filename"),FIND("[",CELL("filename"))-1)</f>
        <v>F:\Proyectos Python\Utilidades\auto-py-to-exe\Scripts\output\Control-Monotributistas-2.0\BOTS\</v>
      </c>
      <c r="J103" s="2" t="str">
        <f t="shared" ca="1" si="151"/>
        <v>F:\Proyectos Python\Utilidades\auto-py-to-exe\Scripts\output\Control-Monotributistas-2.0\BOTS\MC Descargados\</v>
      </c>
      <c r="K103" s="2">
        <f t="shared" si="159"/>
        <v>45170</v>
      </c>
      <c r="L103" s="2">
        <f t="shared" si="160"/>
        <v>45199</v>
      </c>
      <c r="M103" s="2" t="str">
        <f t="shared" si="161"/>
        <v>7 - MCE - 202309 - 20000000007 - Cliente 8</v>
      </c>
      <c r="N103" s="2" t="str">
        <f t="shared" si="162"/>
        <v>7 - MCR - 202309 - 20000000007 - Cliente 8</v>
      </c>
      <c r="O103" s="5" t="str">
        <f>IFERROR(VLOOKUP(E103&amp;" - "&amp;S103,[1]Control!$D:$E,2,0),"")</f>
        <v/>
      </c>
      <c r="P103" s="4" t="str">
        <f>_xlfn.IFNA(VLOOKUP(D103,[2]Hoja1!$J:$L,3,0),"")</f>
        <v/>
      </c>
      <c r="Q103" s="5" t="str">
        <f t="shared" si="163"/>
        <v>x</v>
      </c>
      <c r="R103" s="4">
        <f t="shared" si="164"/>
        <v>103</v>
      </c>
      <c r="S103" s="2" t="str">
        <f t="shared" si="165"/>
        <v>202309</v>
      </c>
      <c r="T103" s="4">
        <f t="shared" si="123"/>
        <v>1</v>
      </c>
      <c r="U103" s="4">
        <f t="shared" si="124"/>
        <v>1</v>
      </c>
      <c r="V103" s="4">
        <f t="shared" si="213"/>
        <v>2</v>
      </c>
    </row>
    <row r="104" spans="1:22" x14ac:dyDescent="0.25">
      <c r="A104" s="4" t="str">
        <f t="shared" si="158"/>
        <v>7</v>
      </c>
      <c r="B104" s="4" t="str">
        <f t="shared" si="214"/>
        <v>Cliente 8</v>
      </c>
      <c r="C104" s="4" t="str">
        <f t="shared" si="214"/>
        <v>Cliente 8</v>
      </c>
      <c r="D104" s="4">
        <f t="shared" si="215"/>
        <v>20000000007</v>
      </c>
      <c r="E104" s="4" t="str">
        <f t="shared" si="216"/>
        <v>20-00000000-7</v>
      </c>
      <c r="F104" s="4" t="str">
        <f t="shared" si="217"/>
        <v>Clave</v>
      </c>
      <c r="G104" s="2">
        <f t="shared" si="218"/>
        <v>45200</v>
      </c>
      <c r="H104" s="3"/>
      <c r="I104" s="2" t="str" cm="1">
        <f t="array" aca="1" ref="I104" ca="1">LEFT(CELL("filename"),FIND("[",CELL("filename"))-1)</f>
        <v>F:\Proyectos Python\Utilidades\auto-py-to-exe\Scripts\output\Control-Monotributistas-2.0\BOTS\</v>
      </c>
      <c r="J104" s="2" t="str">
        <f t="shared" ca="1" si="151"/>
        <v>F:\Proyectos Python\Utilidades\auto-py-to-exe\Scripts\output\Control-Monotributistas-2.0\BOTS\MC Descargados\</v>
      </c>
      <c r="K104" s="2">
        <f t="shared" si="159"/>
        <v>45200</v>
      </c>
      <c r="L104" s="2">
        <f t="shared" si="160"/>
        <v>45230</v>
      </c>
      <c r="M104" s="2" t="str">
        <f t="shared" si="161"/>
        <v>7 - MCE - 202310 - 20000000007 - Cliente 8</v>
      </c>
      <c r="N104" s="2" t="str">
        <f t="shared" si="162"/>
        <v>7 - MCR - 202310 - 20000000007 - Cliente 8</v>
      </c>
      <c r="O104" s="5" t="str">
        <f>IFERROR(VLOOKUP(E104&amp;" - "&amp;S104,[1]Control!$D:$E,2,0),"")</f>
        <v/>
      </c>
      <c r="P104" s="4" t="str">
        <f>_xlfn.IFNA(VLOOKUP(D104,[2]Hoja1!$J:$L,3,0),"")</f>
        <v/>
      </c>
      <c r="Q104" s="5" t="str">
        <f t="shared" si="163"/>
        <v>x</v>
      </c>
      <c r="R104" s="4">
        <f t="shared" si="164"/>
        <v>104</v>
      </c>
      <c r="S104" s="2" t="str">
        <f t="shared" si="165"/>
        <v>202310</v>
      </c>
      <c r="T104" s="4">
        <f t="shared" si="123"/>
        <v>1</v>
      </c>
      <c r="U104" s="4">
        <f t="shared" si="124"/>
        <v>1</v>
      </c>
      <c r="V104" s="4">
        <f t="shared" si="213"/>
        <v>2</v>
      </c>
    </row>
    <row r="105" spans="1:22" x14ac:dyDescent="0.25">
      <c r="A105" s="4" t="str">
        <f t="shared" si="158"/>
        <v>7</v>
      </c>
      <c r="B105" s="4" t="str">
        <f t="shared" si="214"/>
        <v>Cliente 8</v>
      </c>
      <c r="C105" s="4" t="str">
        <f t="shared" si="214"/>
        <v>Cliente 8</v>
      </c>
      <c r="D105" s="4">
        <f t="shared" si="215"/>
        <v>20000000007</v>
      </c>
      <c r="E105" s="4" t="str">
        <f t="shared" si="216"/>
        <v>20-00000000-7</v>
      </c>
      <c r="F105" s="4" t="str">
        <f t="shared" si="217"/>
        <v>Clave</v>
      </c>
      <c r="G105" s="2">
        <f t="shared" si="218"/>
        <v>45231</v>
      </c>
      <c r="H105" s="3"/>
      <c r="I105" s="2" t="str" cm="1">
        <f t="array" aca="1" ref="I105" ca="1">LEFT(CELL("filename"),FIND("[",CELL("filename"))-1)</f>
        <v>F:\Proyectos Python\Utilidades\auto-py-to-exe\Scripts\output\Control-Monotributistas-2.0\BOTS\</v>
      </c>
      <c r="J105" s="2" t="str">
        <f t="shared" ca="1" si="151"/>
        <v>F:\Proyectos Python\Utilidades\auto-py-to-exe\Scripts\output\Control-Monotributistas-2.0\BOTS\MC Descargados\</v>
      </c>
      <c r="K105" s="2">
        <f t="shared" si="159"/>
        <v>45231</v>
      </c>
      <c r="L105" s="2">
        <f t="shared" si="160"/>
        <v>45260</v>
      </c>
      <c r="M105" s="2" t="str">
        <f t="shared" si="161"/>
        <v>7 - MCE - 202311 - 20000000007 - Cliente 8</v>
      </c>
      <c r="N105" s="2" t="str">
        <f t="shared" si="162"/>
        <v>7 - MCR - 202311 - 20000000007 - Cliente 8</v>
      </c>
      <c r="O105" s="5" t="str">
        <f>IFERROR(VLOOKUP(E105&amp;" - "&amp;S105,[1]Control!$D:$E,2,0),"")</f>
        <v/>
      </c>
      <c r="P105" s="4" t="str">
        <f>_xlfn.IFNA(VLOOKUP(D105,[2]Hoja1!$J:$L,3,0),"")</f>
        <v/>
      </c>
      <c r="Q105" s="5" t="str">
        <f t="shared" si="163"/>
        <v>x</v>
      </c>
      <c r="R105" s="4">
        <f t="shared" si="164"/>
        <v>105</v>
      </c>
      <c r="S105" s="2" t="str">
        <f t="shared" si="165"/>
        <v>202311</v>
      </c>
      <c r="T105" s="4">
        <f t="shared" si="123"/>
        <v>1</v>
      </c>
      <c r="U105" s="4">
        <f t="shared" si="124"/>
        <v>1</v>
      </c>
      <c r="V105" s="4">
        <f t="shared" si="213"/>
        <v>2</v>
      </c>
    </row>
    <row r="106" spans="1:22" x14ac:dyDescent="0.25">
      <c r="A106" s="4" t="str">
        <f t="shared" si="158"/>
        <v>7</v>
      </c>
      <c r="B106" s="4" t="str">
        <f t="shared" si="214"/>
        <v>Cliente 8</v>
      </c>
      <c r="C106" s="4" t="str">
        <f t="shared" si="214"/>
        <v>Cliente 8</v>
      </c>
      <c r="D106" s="4">
        <f t="shared" si="215"/>
        <v>20000000007</v>
      </c>
      <c r="E106" s="4" t="str">
        <f t="shared" si="216"/>
        <v>20-00000000-7</v>
      </c>
      <c r="F106" s="4" t="str">
        <f t="shared" si="217"/>
        <v>Clave</v>
      </c>
      <c r="G106" s="2">
        <f t="shared" si="218"/>
        <v>45261</v>
      </c>
      <c r="H106" s="3"/>
      <c r="I106" s="2" t="str" cm="1">
        <f t="array" aca="1" ref="I106" ca="1">LEFT(CELL("filename"),FIND("[",CELL("filename"))-1)</f>
        <v>F:\Proyectos Python\Utilidades\auto-py-to-exe\Scripts\output\Control-Monotributistas-2.0\BOTS\</v>
      </c>
      <c r="J106" s="2" t="str">
        <f t="shared" ca="1" si="151"/>
        <v>F:\Proyectos Python\Utilidades\auto-py-to-exe\Scripts\output\Control-Monotributistas-2.0\BOTS\MC Descargados\</v>
      </c>
      <c r="K106" s="2">
        <f t="shared" si="159"/>
        <v>45261</v>
      </c>
      <c r="L106" s="2">
        <f t="shared" si="160"/>
        <v>45291</v>
      </c>
      <c r="M106" s="2" t="str">
        <f t="shared" si="161"/>
        <v>7 - MCE - 202312 - 20000000007 - Cliente 8</v>
      </c>
      <c r="N106" s="2" t="str">
        <f t="shared" si="162"/>
        <v>7 - MCR - 202312 - 20000000007 - Cliente 8</v>
      </c>
      <c r="O106" s="5" t="str">
        <f>IFERROR(VLOOKUP(E106&amp;" - "&amp;S106,[1]Control!$D:$E,2,0),"")</f>
        <v/>
      </c>
      <c r="P106" s="4" t="str">
        <f>_xlfn.IFNA(VLOOKUP(D106,[2]Hoja1!$J:$L,3,0),"")</f>
        <v/>
      </c>
      <c r="Q106" s="5" t="str">
        <f t="shared" si="163"/>
        <v>x</v>
      </c>
      <c r="R106" s="4">
        <f t="shared" si="164"/>
        <v>106</v>
      </c>
      <c r="S106" s="2" t="str">
        <f t="shared" si="165"/>
        <v>202312</v>
      </c>
      <c r="T106" s="4">
        <f t="shared" si="123"/>
        <v>1</v>
      </c>
      <c r="U106" s="4">
        <f t="shared" si="124"/>
        <v>1</v>
      </c>
      <c r="V106" s="4">
        <f t="shared" si="213"/>
        <v>2</v>
      </c>
    </row>
    <row r="107" spans="1:22" x14ac:dyDescent="0.25">
      <c r="A107" s="4" t="str">
        <f t="shared" si="158"/>
        <v>7</v>
      </c>
      <c r="B107" s="4" t="str">
        <f t="shared" si="214"/>
        <v>Cliente 8</v>
      </c>
      <c r="C107" s="4" t="str">
        <f t="shared" si="214"/>
        <v>Cliente 8</v>
      </c>
      <c r="D107" s="4">
        <f t="shared" si="215"/>
        <v>20000000007</v>
      </c>
      <c r="E107" s="4" t="str">
        <f t="shared" si="216"/>
        <v>20-00000000-7</v>
      </c>
      <c r="F107" s="4" t="str">
        <f t="shared" si="217"/>
        <v>Clave</v>
      </c>
      <c r="G107" s="2">
        <f t="shared" si="218"/>
        <v>45292</v>
      </c>
      <c r="H107" s="3"/>
      <c r="I107" s="2" t="str" cm="1">
        <f t="array" aca="1" ref="I107" ca="1">LEFT(CELL("filename"),FIND("[",CELL("filename"))-1)</f>
        <v>F:\Proyectos Python\Utilidades\auto-py-to-exe\Scripts\output\Control-Monotributistas-2.0\BOTS\</v>
      </c>
      <c r="J107" s="2" t="str">
        <f t="shared" ca="1" si="151"/>
        <v>F:\Proyectos Python\Utilidades\auto-py-to-exe\Scripts\output\Control-Monotributistas-2.0\BOTS\MC Descargados\</v>
      </c>
      <c r="K107" s="2">
        <f t="shared" si="159"/>
        <v>45292</v>
      </c>
      <c r="L107" s="2">
        <f t="shared" si="160"/>
        <v>45322</v>
      </c>
      <c r="M107" s="2" t="str">
        <f t="shared" si="161"/>
        <v>7 - MCE - 202401 - 20000000007 - Cliente 8</v>
      </c>
      <c r="N107" s="2" t="str">
        <f t="shared" si="162"/>
        <v>7 - MCR - 202401 - 20000000007 - Cliente 8</v>
      </c>
      <c r="O107" s="5" t="str">
        <f>IFERROR(VLOOKUP(E107&amp;" - "&amp;S107,[1]Control!$D:$E,2,0),"")</f>
        <v/>
      </c>
      <c r="P107" s="4" t="str">
        <f>_xlfn.IFNA(VLOOKUP(D107,[2]Hoja1!$J:$L,3,0),"")</f>
        <v/>
      </c>
      <c r="Q107" s="5" t="str">
        <f t="shared" si="163"/>
        <v>x</v>
      </c>
      <c r="R107" s="4">
        <f t="shared" si="164"/>
        <v>107</v>
      </c>
      <c r="S107" s="2" t="str">
        <f t="shared" si="165"/>
        <v>202401</v>
      </c>
      <c r="T107" s="4">
        <f t="shared" si="123"/>
        <v>1</v>
      </c>
      <c r="U107" s="4">
        <f t="shared" si="124"/>
        <v>1</v>
      </c>
      <c r="V107" s="4">
        <f t="shared" si="213"/>
        <v>2</v>
      </c>
    </row>
    <row r="108" spans="1:22" x14ac:dyDescent="0.25">
      <c r="A108" s="4" t="str">
        <f t="shared" si="158"/>
        <v>7</v>
      </c>
      <c r="B108" s="4" t="str">
        <f t="shared" si="214"/>
        <v>Cliente 8</v>
      </c>
      <c r="C108" s="4" t="str">
        <f t="shared" si="214"/>
        <v>Cliente 8</v>
      </c>
      <c r="D108" s="4">
        <f t="shared" si="215"/>
        <v>20000000007</v>
      </c>
      <c r="E108" s="4" t="str">
        <f t="shared" si="216"/>
        <v>20-00000000-7</v>
      </c>
      <c r="F108" s="4" t="str">
        <f t="shared" si="217"/>
        <v>Clave</v>
      </c>
      <c r="G108" s="2">
        <f t="shared" si="218"/>
        <v>45323</v>
      </c>
      <c r="H108" s="3"/>
      <c r="I108" s="2" t="str" cm="1">
        <f t="array" aca="1" ref="I108" ca="1">LEFT(CELL("filename"),FIND("[",CELL("filename"))-1)</f>
        <v>F:\Proyectos Python\Utilidades\auto-py-to-exe\Scripts\output\Control-Monotributistas-2.0\BOTS\</v>
      </c>
      <c r="J108" s="2" t="str">
        <f t="shared" ca="1" si="151"/>
        <v>F:\Proyectos Python\Utilidades\auto-py-to-exe\Scripts\output\Control-Monotributistas-2.0\BOTS\MC Descargados\</v>
      </c>
      <c r="K108" s="2">
        <f t="shared" si="159"/>
        <v>45323</v>
      </c>
      <c r="L108" s="2">
        <f t="shared" si="160"/>
        <v>45351</v>
      </c>
      <c r="M108" s="2" t="str">
        <f t="shared" si="161"/>
        <v>7 - MCE - 202402 - 20000000007 - Cliente 8</v>
      </c>
      <c r="N108" s="2" t="str">
        <f t="shared" si="162"/>
        <v>7 - MCR - 202402 - 20000000007 - Cliente 8</v>
      </c>
      <c r="O108" s="5" t="str">
        <f>IFERROR(VLOOKUP(E108&amp;" - "&amp;S108,[1]Control!$D:$E,2,0),"")</f>
        <v/>
      </c>
      <c r="P108" s="4" t="str">
        <f>_xlfn.IFNA(VLOOKUP(D108,[2]Hoja1!$J:$L,3,0),"")</f>
        <v/>
      </c>
      <c r="Q108" s="5" t="str">
        <f t="shared" si="163"/>
        <v>x</v>
      </c>
      <c r="R108" s="4">
        <f t="shared" si="164"/>
        <v>108</v>
      </c>
      <c r="S108" s="2" t="str">
        <f t="shared" si="165"/>
        <v>202402</v>
      </c>
      <c r="T108" s="4">
        <f t="shared" si="123"/>
        <v>1</v>
      </c>
      <c r="U108" s="4">
        <f t="shared" si="124"/>
        <v>1</v>
      </c>
      <c r="V108" s="4">
        <f t="shared" si="213"/>
        <v>2</v>
      </c>
    </row>
    <row r="109" spans="1:22" x14ac:dyDescent="0.25">
      <c r="A109" s="4" t="str">
        <f t="shared" si="158"/>
        <v>7</v>
      </c>
      <c r="B109" s="4" t="str">
        <f t="shared" si="214"/>
        <v>Cliente 8</v>
      </c>
      <c r="C109" s="4" t="str">
        <f t="shared" si="214"/>
        <v>Cliente 8</v>
      </c>
      <c r="D109" s="4">
        <f t="shared" si="215"/>
        <v>20000000007</v>
      </c>
      <c r="E109" s="4" t="str">
        <f t="shared" si="216"/>
        <v>20-00000000-7</v>
      </c>
      <c r="F109" s="4" t="str">
        <f t="shared" si="217"/>
        <v>Clave</v>
      </c>
      <c r="G109" s="2">
        <f t="shared" si="218"/>
        <v>45352</v>
      </c>
      <c r="H109" s="3"/>
      <c r="I109" s="2" t="str" cm="1">
        <f t="array" aca="1" ref="I109" ca="1">LEFT(CELL("filename"),FIND("[",CELL("filename"))-1)</f>
        <v>F:\Proyectos Python\Utilidades\auto-py-to-exe\Scripts\output\Control-Monotributistas-2.0\BOTS\</v>
      </c>
      <c r="J109" s="2" t="str">
        <f t="shared" ca="1" si="151"/>
        <v>F:\Proyectos Python\Utilidades\auto-py-to-exe\Scripts\output\Control-Monotributistas-2.0\BOTS\MC Descargados\</v>
      </c>
      <c r="K109" s="2">
        <f t="shared" si="159"/>
        <v>45352</v>
      </c>
      <c r="L109" s="2">
        <f t="shared" si="160"/>
        <v>45382</v>
      </c>
      <c r="M109" s="2" t="str">
        <f t="shared" si="161"/>
        <v>7 - MCE - 202403 - 20000000007 - Cliente 8</v>
      </c>
      <c r="N109" s="2" t="str">
        <f t="shared" si="162"/>
        <v>7 - MCR - 202403 - 20000000007 - Cliente 8</v>
      </c>
      <c r="O109" s="5" t="str">
        <f>IFERROR(VLOOKUP(E109&amp;" - "&amp;S109,[1]Control!$D:$E,2,0),"")</f>
        <v/>
      </c>
      <c r="P109" s="4" t="str">
        <f>_xlfn.IFNA(VLOOKUP(D109,[2]Hoja1!$J:$L,3,0),"")</f>
        <v/>
      </c>
      <c r="Q109" s="5" t="str">
        <f t="shared" si="163"/>
        <v>x</v>
      </c>
      <c r="R109" s="4">
        <f t="shared" si="164"/>
        <v>109</v>
      </c>
      <c r="S109" s="2" t="str">
        <f t="shared" si="165"/>
        <v>202403</v>
      </c>
      <c r="T109" s="4">
        <f t="shared" si="123"/>
        <v>1</v>
      </c>
      <c r="U109" s="4">
        <f t="shared" si="124"/>
        <v>1</v>
      </c>
      <c r="V109" s="4">
        <f t="shared" si="213"/>
        <v>2</v>
      </c>
    </row>
    <row r="110" spans="1:22" x14ac:dyDescent="0.25">
      <c r="A110" s="4" t="str">
        <f t="shared" si="158"/>
        <v>7</v>
      </c>
      <c r="B110" s="4" t="str">
        <f t="shared" si="214"/>
        <v>Cliente 8</v>
      </c>
      <c r="C110" s="4" t="str">
        <f t="shared" si="214"/>
        <v>Cliente 8</v>
      </c>
      <c r="D110" s="4">
        <f t="shared" si="215"/>
        <v>20000000007</v>
      </c>
      <c r="E110" s="4" t="str">
        <f t="shared" si="216"/>
        <v>20-00000000-7</v>
      </c>
      <c r="F110" s="4" t="str">
        <f t="shared" si="217"/>
        <v>Clave</v>
      </c>
      <c r="G110" s="2">
        <f t="shared" si="218"/>
        <v>45383</v>
      </c>
      <c r="H110" s="3"/>
      <c r="I110" s="2" t="str" cm="1">
        <f t="array" aca="1" ref="I110" ca="1">LEFT(CELL("filename"),FIND("[",CELL("filename"))-1)</f>
        <v>F:\Proyectos Python\Utilidades\auto-py-to-exe\Scripts\output\Control-Monotributistas-2.0\BOTS\</v>
      </c>
      <c r="J110" s="2" t="str">
        <f t="shared" ca="1" si="151"/>
        <v>F:\Proyectos Python\Utilidades\auto-py-to-exe\Scripts\output\Control-Monotributistas-2.0\BOTS\MC Descargados\</v>
      </c>
      <c r="K110" s="2">
        <f t="shared" si="159"/>
        <v>45383</v>
      </c>
      <c r="L110" s="2">
        <f t="shared" si="160"/>
        <v>45412</v>
      </c>
      <c r="M110" s="2" t="str">
        <f t="shared" si="161"/>
        <v>7 - MCE - 202404 - 20000000007 - Cliente 8</v>
      </c>
      <c r="N110" s="2" t="str">
        <f t="shared" si="162"/>
        <v>7 - MCR - 202404 - 20000000007 - Cliente 8</v>
      </c>
      <c r="O110" s="5" t="str">
        <f>IFERROR(VLOOKUP(E110&amp;" - "&amp;S110,[1]Control!$D:$E,2,0),"")</f>
        <v/>
      </c>
      <c r="P110" s="4" t="str">
        <f>_xlfn.IFNA(VLOOKUP(D110,[2]Hoja1!$J:$L,3,0),"")</f>
        <v/>
      </c>
      <c r="Q110" s="5" t="str">
        <f t="shared" si="163"/>
        <v>x</v>
      </c>
      <c r="R110" s="4">
        <f t="shared" si="164"/>
        <v>110</v>
      </c>
      <c r="S110" s="2" t="str">
        <f t="shared" si="165"/>
        <v>202404</v>
      </c>
      <c r="T110" s="4">
        <f t="shared" si="123"/>
        <v>1</v>
      </c>
      <c r="U110" s="4">
        <f t="shared" si="124"/>
        <v>1</v>
      </c>
      <c r="V110" s="4">
        <f t="shared" si="213"/>
        <v>2</v>
      </c>
    </row>
    <row r="111" spans="1:22" x14ac:dyDescent="0.25">
      <c r="A111" s="4" t="str">
        <f t="shared" si="158"/>
        <v>7</v>
      </c>
      <c r="B111" s="4" t="str">
        <f t="shared" si="214"/>
        <v>Cliente 8</v>
      </c>
      <c r="C111" s="4" t="str">
        <f t="shared" si="214"/>
        <v>Cliente 8</v>
      </c>
      <c r="D111" s="4">
        <f t="shared" si="215"/>
        <v>20000000007</v>
      </c>
      <c r="E111" s="4" t="str">
        <f t="shared" si="216"/>
        <v>20-00000000-7</v>
      </c>
      <c r="F111" s="4" t="str">
        <f t="shared" si="217"/>
        <v>Clave</v>
      </c>
      <c r="G111" s="2">
        <f t="shared" si="218"/>
        <v>45413</v>
      </c>
      <c r="H111" s="3"/>
      <c r="I111" s="2" t="str" cm="1">
        <f t="array" aca="1" ref="I111" ca="1">LEFT(CELL("filename"),FIND("[",CELL("filename"))-1)</f>
        <v>F:\Proyectos Python\Utilidades\auto-py-to-exe\Scripts\output\Control-Monotributistas-2.0\BOTS\</v>
      </c>
      <c r="J111" s="2" t="str">
        <f t="shared" ca="1" si="151"/>
        <v>F:\Proyectos Python\Utilidades\auto-py-to-exe\Scripts\output\Control-Monotributistas-2.0\BOTS\MC Descargados\</v>
      </c>
      <c r="K111" s="2">
        <f t="shared" si="159"/>
        <v>45413</v>
      </c>
      <c r="L111" s="2">
        <f t="shared" si="160"/>
        <v>45443</v>
      </c>
      <c r="M111" s="2" t="str">
        <f t="shared" si="161"/>
        <v>7 - MCE - 202405 - 20000000007 - Cliente 8</v>
      </c>
      <c r="N111" s="2" t="str">
        <f t="shared" si="162"/>
        <v>7 - MCR - 202405 - 20000000007 - Cliente 8</v>
      </c>
      <c r="O111" s="5" t="str">
        <f>IFERROR(VLOOKUP(E111&amp;" - "&amp;S111,[1]Control!$D:$E,2,0),"")</f>
        <v/>
      </c>
      <c r="P111" s="4" t="str">
        <f>_xlfn.IFNA(VLOOKUP(D111,[2]Hoja1!$J:$L,3,0),"")</f>
        <v/>
      </c>
      <c r="Q111" s="5" t="str">
        <f t="shared" si="163"/>
        <v>x</v>
      </c>
      <c r="R111" s="4">
        <f t="shared" si="164"/>
        <v>111</v>
      </c>
      <c r="S111" s="2" t="str">
        <f t="shared" si="165"/>
        <v>202405</v>
      </c>
      <c r="T111" s="4">
        <f t="shared" si="123"/>
        <v>1</v>
      </c>
      <c r="U111" s="4">
        <f t="shared" si="124"/>
        <v>1</v>
      </c>
      <c r="V111" s="4">
        <f t="shared" si="213"/>
        <v>2</v>
      </c>
    </row>
    <row r="112" spans="1:22" x14ac:dyDescent="0.25">
      <c r="A112" s="4" t="str">
        <f t="shared" ref="A112" si="219">RIGHT(E112,1)</f>
        <v>7</v>
      </c>
      <c r="B112" s="4" t="str">
        <f t="shared" si="214"/>
        <v>Cliente 8</v>
      </c>
      <c r="C112" s="4" t="str">
        <f t="shared" si="214"/>
        <v>Cliente 8</v>
      </c>
      <c r="D112" s="4">
        <f t="shared" si="215"/>
        <v>20000000007</v>
      </c>
      <c r="E112" s="4" t="str">
        <f t="shared" si="216"/>
        <v>20-00000000-7</v>
      </c>
      <c r="F112" s="4" t="str">
        <f t="shared" si="217"/>
        <v>Clave</v>
      </c>
      <c r="G112" s="2">
        <f t="shared" si="218"/>
        <v>45444</v>
      </c>
      <c r="H112" s="3"/>
      <c r="I112" s="2" t="str" cm="1">
        <f t="array" aca="1" ref="I112" ca="1">LEFT(CELL("filename"),FIND("[",CELL("filename"))-1)</f>
        <v>F:\Proyectos Python\Utilidades\auto-py-to-exe\Scripts\output\Control-Monotributistas-2.0\BOTS\</v>
      </c>
      <c r="J112" s="2" t="str">
        <f t="shared" ref="J112" ca="1" si="220">I112&amp;"MC Descargados\"</f>
        <v>F:\Proyectos Python\Utilidades\auto-py-to-exe\Scripts\output\Control-Monotributistas-2.0\BOTS\MC Descargados\</v>
      </c>
      <c r="K112" s="2">
        <f t="shared" ref="K112" si="221">G112</f>
        <v>45444</v>
      </c>
      <c r="L112" s="2">
        <f t="shared" ref="L112" si="222">EOMONTH(G112,0)</f>
        <v>45473</v>
      </c>
      <c r="M112" s="2" t="str">
        <f t="shared" ref="M112" si="223">CONCATENATE(TEXT(A112,"0")," - ","MCE - ",YEAR(K112),TEXT(MONTH(K112),"00")," - ",SUBSTITUTE(E112,"-","")," - ",B112)</f>
        <v>7 - MCE - 202406 - 20000000007 - Cliente 8</v>
      </c>
      <c r="N112" s="2" t="str">
        <f t="shared" ref="N112" si="224">CONCATENATE(TEXT(A112,"0")," - ","MCR - ",YEAR(K112),TEXT(MONTH(K112),"00")," - ",SUBSTITUTE(E112,"-","")," - ",B112)</f>
        <v>7 - MCR - 202406 - 20000000007 - Cliente 8</v>
      </c>
      <c r="O112" s="5" t="str">
        <f>IFERROR(VLOOKUP(E112&amp;" - "&amp;S112,[1]Control!$D:$E,2,0),"")</f>
        <v/>
      </c>
      <c r="P112" s="4" t="str">
        <f>_xlfn.IFNA(VLOOKUP(D112,[2]Hoja1!$J:$L,3,0),"")</f>
        <v/>
      </c>
      <c r="Q112" s="5" t="str">
        <f t="shared" ref="Q112" si="225">IF(EXACT(P112,F112),"ü","x")</f>
        <v>x</v>
      </c>
      <c r="R112" s="4">
        <f t="shared" ref="R112" si="226">ROW(A112)</f>
        <v>112</v>
      </c>
      <c r="S112" s="2" t="str">
        <f t="shared" ref="S112" si="227">YEAR(K112)&amp;TEXT(MONTH(K112),"00")</f>
        <v>202406</v>
      </c>
      <c r="T112" s="4">
        <f t="shared" si="123"/>
        <v>1</v>
      </c>
      <c r="U112" s="4">
        <f t="shared" si="124"/>
        <v>1</v>
      </c>
      <c r="V112" s="4">
        <f t="shared" ref="V112" si="228">SUM(T112:U112)</f>
        <v>2</v>
      </c>
    </row>
    <row r="113" spans="1:22" x14ac:dyDescent="0.25">
      <c r="A113" s="4" t="str">
        <f t="shared" ref="A113" si="229">RIGHT(E113,1)</f>
        <v>7</v>
      </c>
      <c r="B113" s="4" t="str">
        <f t="shared" si="214"/>
        <v>Cliente 8</v>
      </c>
      <c r="C113" s="4" t="str">
        <f t="shared" si="214"/>
        <v>Cliente 8</v>
      </c>
      <c r="D113" s="4">
        <f t="shared" si="215"/>
        <v>20000000007</v>
      </c>
      <c r="E113" s="4" t="str">
        <f t="shared" si="216"/>
        <v>20-00000000-7</v>
      </c>
      <c r="F113" s="4" t="str">
        <f t="shared" si="217"/>
        <v>Clave</v>
      </c>
      <c r="G113" s="2">
        <f t="shared" si="218"/>
        <v>45474</v>
      </c>
      <c r="H113" s="3"/>
      <c r="I113" s="2" t="str" cm="1">
        <f t="array" aca="1" ref="I113" ca="1">LEFT(CELL("filename"),FIND("[",CELL("filename"))-1)</f>
        <v>F:\Proyectos Python\Utilidades\auto-py-to-exe\Scripts\output\Control-Monotributistas-2.0\BOTS\</v>
      </c>
      <c r="J113" s="2" t="str">
        <f t="shared" ref="J113" ca="1" si="230">I113&amp;"MC Descargados\"</f>
        <v>F:\Proyectos Python\Utilidades\auto-py-to-exe\Scripts\output\Control-Monotributistas-2.0\BOTS\MC Descargados\</v>
      </c>
      <c r="K113" s="2">
        <f t="shared" ref="K113" si="231">G113</f>
        <v>45474</v>
      </c>
      <c r="L113" s="2">
        <f t="shared" ref="L113" si="232">EOMONTH(G113,0)</f>
        <v>45504</v>
      </c>
      <c r="M113" s="2" t="str">
        <f t="shared" ref="M113" si="233">CONCATENATE(TEXT(A113,"0")," - ","MCE - ",YEAR(K113),TEXT(MONTH(K113),"00")," - ",SUBSTITUTE(E113,"-","")," - ",B113)</f>
        <v>7 - MCE - 202407 - 20000000007 - Cliente 8</v>
      </c>
      <c r="N113" s="2" t="str">
        <f t="shared" ref="N113" si="234">CONCATENATE(TEXT(A113,"0")," - ","MCR - ",YEAR(K113),TEXT(MONTH(K113),"00")," - ",SUBSTITUTE(E113,"-","")," - ",B113)</f>
        <v>7 - MCR - 202407 - 20000000007 - Cliente 8</v>
      </c>
      <c r="O113" s="5" t="str">
        <f>IFERROR(VLOOKUP(E113&amp;" - "&amp;S113,[1]Control!$D:$E,2,0),"")</f>
        <v/>
      </c>
      <c r="P113" s="4" t="str">
        <f>_xlfn.IFNA(VLOOKUP(D113,[2]Hoja1!$J:$L,3,0),"")</f>
        <v/>
      </c>
      <c r="Q113" s="5" t="str">
        <f t="shared" ref="Q113" si="235">IF(EXACT(P113,F113),"ü","x")</f>
        <v>x</v>
      </c>
      <c r="R113" s="4">
        <f t="shared" ref="R113" si="236">ROW(A113)</f>
        <v>113</v>
      </c>
      <c r="S113" s="2" t="str">
        <f t="shared" ref="S113" si="237">YEAR(K113)&amp;TEXT(MONTH(K113),"00")</f>
        <v>202407</v>
      </c>
      <c r="T113" s="4">
        <f t="shared" si="123"/>
        <v>1</v>
      </c>
      <c r="U113" s="4">
        <f t="shared" si="124"/>
        <v>0</v>
      </c>
      <c r="V113" s="4">
        <f t="shared" ref="V113" si="238">SUM(T113:U113)</f>
        <v>1</v>
      </c>
    </row>
    <row r="114" spans="1:22" x14ac:dyDescent="0.25">
      <c r="A114" s="4" t="str">
        <f t="shared" si="158"/>
        <v>8</v>
      </c>
      <c r="B114" t="s">
        <v>29</v>
      </c>
      <c r="C114" t="str">
        <f>B114</f>
        <v>Cliente 9</v>
      </c>
      <c r="D114">
        <v>20000000008</v>
      </c>
      <c r="E114" t="str">
        <f t="shared" ref="E114" si="239">TEXT(D114,"00-00000000-0")</f>
        <v>20-00000000-8</v>
      </c>
      <c r="F114" t="s">
        <v>19</v>
      </c>
      <c r="G114" s="3">
        <f>G100</f>
        <v>45078</v>
      </c>
      <c r="H114" s="3"/>
      <c r="I114" s="2" t="str" cm="1">
        <f t="array" aca="1" ref="I114" ca="1">LEFT(CELL("filename"),FIND("[",CELL("filename"))-1)</f>
        <v>F:\Proyectos Python\Utilidades\auto-py-to-exe\Scripts\output\Control-Monotributistas-2.0\BOTS\</v>
      </c>
      <c r="J114" s="2" t="str">
        <f t="shared" ca="1" si="151"/>
        <v>F:\Proyectos Python\Utilidades\auto-py-to-exe\Scripts\output\Control-Monotributistas-2.0\BOTS\MC Descargados\</v>
      </c>
      <c r="K114" s="2">
        <f t="shared" si="159"/>
        <v>45078</v>
      </c>
      <c r="L114" s="2">
        <f t="shared" si="160"/>
        <v>45107</v>
      </c>
      <c r="M114" s="2" t="str">
        <f t="shared" si="161"/>
        <v>8 - MCE - 202306 - 20000000008 - Cliente 9</v>
      </c>
      <c r="N114" s="2" t="str">
        <f t="shared" si="162"/>
        <v>8 - MCR - 202306 - 20000000008 - Cliente 9</v>
      </c>
      <c r="O114" s="5" t="str">
        <f>IFERROR(VLOOKUP(E114&amp;" - "&amp;S114,[1]Control!$D:$E,2,0),"")</f>
        <v/>
      </c>
      <c r="P114" s="4" t="str">
        <f>_xlfn.IFNA(VLOOKUP(D114,[2]Hoja1!$J:$L,3,0),"")</f>
        <v/>
      </c>
      <c r="Q114" s="5" t="str">
        <f t="shared" si="163"/>
        <v>x</v>
      </c>
      <c r="R114" s="4">
        <f t="shared" si="164"/>
        <v>114</v>
      </c>
      <c r="S114" s="2" t="str">
        <f t="shared" si="165"/>
        <v>202306</v>
      </c>
      <c r="T114" s="4">
        <f t="shared" si="123"/>
        <v>0</v>
      </c>
      <c r="U114" s="4">
        <f t="shared" si="124"/>
        <v>1</v>
      </c>
      <c r="V114" s="4">
        <f t="shared" si="213"/>
        <v>1</v>
      </c>
    </row>
    <row r="115" spans="1:22" x14ac:dyDescent="0.25">
      <c r="A115" s="4" t="str">
        <f t="shared" si="158"/>
        <v>8</v>
      </c>
      <c r="B115" s="4" t="str">
        <f t="shared" ref="B115:C127" si="240">B114</f>
        <v>Cliente 9</v>
      </c>
      <c r="C115" s="4" t="str">
        <f t="shared" si="240"/>
        <v>Cliente 9</v>
      </c>
      <c r="D115" s="4">
        <f t="shared" ref="D115:D127" si="241">D114</f>
        <v>20000000008</v>
      </c>
      <c r="E115" s="4" t="str">
        <f t="shared" ref="E115:E127" si="242">E114</f>
        <v>20-00000000-8</v>
      </c>
      <c r="F115" s="4" t="str">
        <f t="shared" ref="F115:F127" si="243">F114</f>
        <v>Clave</v>
      </c>
      <c r="G115" s="2">
        <f t="shared" ref="G115:G127" si="244">EDATE(G114,1)</f>
        <v>45108</v>
      </c>
      <c r="H115" s="3"/>
      <c r="I115" s="2" t="str" cm="1">
        <f t="array" aca="1" ref="I115" ca="1">LEFT(CELL("filename"),FIND("[",CELL("filename"))-1)</f>
        <v>F:\Proyectos Python\Utilidades\auto-py-to-exe\Scripts\output\Control-Monotributistas-2.0\BOTS\</v>
      </c>
      <c r="J115" s="2" t="str">
        <f t="shared" ca="1" si="151"/>
        <v>F:\Proyectos Python\Utilidades\auto-py-to-exe\Scripts\output\Control-Monotributistas-2.0\BOTS\MC Descargados\</v>
      </c>
      <c r="K115" s="2">
        <f t="shared" si="159"/>
        <v>45108</v>
      </c>
      <c r="L115" s="2">
        <f t="shared" si="160"/>
        <v>45138</v>
      </c>
      <c r="M115" s="2" t="str">
        <f t="shared" si="161"/>
        <v>8 - MCE - 202307 - 20000000008 - Cliente 9</v>
      </c>
      <c r="N115" s="2" t="str">
        <f t="shared" si="162"/>
        <v>8 - MCR - 202307 - 20000000008 - Cliente 9</v>
      </c>
      <c r="O115" s="5" t="str">
        <f>IFERROR(VLOOKUP(E115&amp;" - "&amp;S115,[1]Control!$D:$E,2,0),"")</f>
        <v/>
      </c>
      <c r="P115" s="4" t="str">
        <f>_xlfn.IFNA(VLOOKUP(D115,[2]Hoja1!$J:$L,3,0),"")</f>
        <v/>
      </c>
      <c r="Q115" s="5" t="str">
        <f t="shared" si="163"/>
        <v>x</v>
      </c>
      <c r="R115" s="4">
        <f t="shared" si="164"/>
        <v>115</v>
      </c>
      <c r="S115" s="2" t="str">
        <f t="shared" si="165"/>
        <v>202307</v>
      </c>
      <c r="T115" s="4">
        <f t="shared" si="123"/>
        <v>1</v>
      </c>
      <c r="U115" s="4">
        <f t="shared" si="124"/>
        <v>1</v>
      </c>
      <c r="V115" s="4">
        <f t="shared" si="213"/>
        <v>2</v>
      </c>
    </row>
    <row r="116" spans="1:22" x14ac:dyDescent="0.25">
      <c r="A116" s="4" t="str">
        <f t="shared" si="158"/>
        <v>8</v>
      </c>
      <c r="B116" s="4" t="str">
        <f t="shared" si="240"/>
        <v>Cliente 9</v>
      </c>
      <c r="C116" s="4" t="str">
        <f t="shared" si="240"/>
        <v>Cliente 9</v>
      </c>
      <c r="D116" s="4">
        <f t="shared" si="241"/>
        <v>20000000008</v>
      </c>
      <c r="E116" s="4" t="str">
        <f t="shared" si="242"/>
        <v>20-00000000-8</v>
      </c>
      <c r="F116" s="4" t="str">
        <f t="shared" si="243"/>
        <v>Clave</v>
      </c>
      <c r="G116" s="2">
        <f t="shared" si="244"/>
        <v>45139</v>
      </c>
      <c r="H116" s="3"/>
      <c r="I116" s="2" t="str" cm="1">
        <f t="array" aca="1" ref="I116" ca="1">LEFT(CELL("filename"),FIND("[",CELL("filename"))-1)</f>
        <v>F:\Proyectos Python\Utilidades\auto-py-to-exe\Scripts\output\Control-Monotributistas-2.0\BOTS\</v>
      </c>
      <c r="J116" s="2" t="str">
        <f t="shared" ca="1" si="151"/>
        <v>F:\Proyectos Python\Utilidades\auto-py-to-exe\Scripts\output\Control-Monotributistas-2.0\BOTS\MC Descargados\</v>
      </c>
      <c r="K116" s="2">
        <f t="shared" si="159"/>
        <v>45139</v>
      </c>
      <c r="L116" s="2">
        <f t="shared" si="160"/>
        <v>45169</v>
      </c>
      <c r="M116" s="2" t="str">
        <f t="shared" si="161"/>
        <v>8 - MCE - 202308 - 20000000008 - Cliente 9</v>
      </c>
      <c r="N116" s="2" t="str">
        <f t="shared" si="162"/>
        <v>8 - MCR - 202308 - 20000000008 - Cliente 9</v>
      </c>
      <c r="O116" s="5" t="str">
        <f>IFERROR(VLOOKUP(E116&amp;" - "&amp;S116,[1]Control!$D:$E,2,0),"")</f>
        <v/>
      </c>
      <c r="P116" s="4" t="str">
        <f>_xlfn.IFNA(VLOOKUP(D116,[2]Hoja1!$J:$L,3,0),"")</f>
        <v/>
      </c>
      <c r="Q116" s="5" t="str">
        <f t="shared" si="163"/>
        <v>x</v>
      </c>
      <c r="R116" s="4">
        <f t="shared" si="164"/>
        <v>116</v>
      </c>
      <c r="S116" s="2" t="str">
        <f t="shared" si="165"/>
        <v>202308</v>
      </c>
      <c r="T116" s="4">
        <f t="shared" si="123"/>
        <v>1</v>
      </c>
      <c r="U116" s="4">
        <f t="shared" si="124"/>
        <v>1</v>
      </c>
      <c r="V116" s="4">
        <f t="shared" si="213"/>
        <v>2</v>
      </c>
    </row>
    <row r="117" spans="1:22" x14ac:dyDescent="0.25">
      <c r="A117" s="4" t="str">
        <f t="shared" si="158"/>
        <v>8</v>
      </c>
      <c r="B117" s="4" t="str">
        <f t="shared" si="240"/>
        <v>Cliente 9</v>
      </c>
      <c r="C117" s="4" t="str">
        <f t="shared" si="240"/>
        <v>Cliente 9</v>
      </c>
      <c r="D117" s="4">
        <f t="shared" si="241"/>
        <v>20000000008</v>
      </c>
      <c r="E117" s="4" t="str">
        <f t="shared" si="242"/>
        <v>20-00000000-8</v>
      </c>
      <c r="F117" s="4" t="str">
        <f t="shared" si="243"/>
        <v>Clave</v>
      </c>
      <c r="G117" s="2">
        <f t="shared" si="244"/>
        <v>45170</v>
      </c>
      <c r="H117" s="3"/>
      <c r="I117" s="2" t="str" cm="1">
        <f t="array" aca="1" ref="I117" ca="1">LEFT(CELL("filename"),FIND("[",CELL("filename"))-1)</f>
        <v>F:\Proyectos Python\Utilidades\auto-py-to-exe\Scripts\output\Control-Monotributistas-2.0\BOTS\</v>
      </c>
      <c r="J117" s="2" t="str">
        <f t="shared" ca="1" si="151"/>
        <v>F:\Proyectos Python\Utilidades\auto-py-to-exe\Scripts\output\Control-Monotributistas-2.0\BOTS\MC Descargados\</v>
      </c>
      <c r="K117" s="2">
        <f t="shared" si="159"/>
        <v>45170</v>
      </c>
      <c r="L117" s="2">
        <f t="shared" si="160"/>
        <v>45199</v>
      </c>
      <c r="M117" s="2" t="str">
        <f t="shared" si="161"/>
        <v>8 - MCE - 202309 - 20000000008 - Cliente 9</v>
      </c>
      <c r="N117" s="2" t="str">
        <f t="shared" si="162"/>
        <v>8 - MCR - 202309 - 20000000008 - Cliente 9</v>
      </c>
      <c r="O117" s="5" t="str">
        <f>IFERROR(VLOOKUP(E117&amp;" - "&amp;S117,[1]Control!$D:$E,2,0),"")</f>
        <v/>
      </c>
      <c r="P117" s="4" t="str">
        <f>_xlfn.IFNA(VLOOKUP(D117,[2]Hoja1!$J:$L,3,0),"")</f>
        <v/>
      </c>
      <c r="Q117" s="5" t="str">
        <f t="shared" si="163"/>
        <v>x</v>
      </c>
      <c r="R117" s="4">
        <f t="shared" si="164"/>
        <v>117</v>
      </c>
      <c r="S117" s="2" t="str">
        <f t="shared" si="165"/>
        <v>202309</v>
      </c>
      <c r="T117" s="4">
        <f t="shared" si="123"/>
        <v>1</v>
      </c>
      <c r="U117" s="4">
        <f t="shared" si="124"/>
        <v>1</v>
      </c>
      <c r="V117" s="4">
        <f t="shared" si="213"/>
        <v>2</v>
      </c>
    </row>
    <row r="118" spans="1:22" x14ac:dyDescent="0.25">
      <c r="A118" s="4" t="str">
        <f t="shared" si="158"/>
        <v>8</v>
      </c>
      <c r="B118" s="4" t="str">
        <f t="shared" si="240"/>
        <v>Cliente 9</v>
      </c>
      <c r="C118" s="4" t="str">
        <f t="shared" si="240"/>
        <v>Cliente 9</v>
      </c>
      <c r="D118" s="4">
        <f t="shared" si="241"/>
        <v>20000000008</v>
      </c>
      <c r="E118" s="4" t="str">
        <f t="shared" si="242"/>
        <v>20-00000000-8</v>
      </c>
      <c r="F118" s="4" t="str">
        <f t="shared" si="243"/>
        <v>Clave</v>
      </c>
      <c r="G118" s="2">
        <f t="shared" si="244"/>
        <v>45200</v>
      </c>
      <c r="H118" s="3"/>
      <c r="I118" s="2" t="str" cm="1">
        <f t="array" aca="1" ref="I118" ca="1">LEFT(CELL("filename"),FIND("[",CELL("filename"))-1)</f>
        <v>F:\Proyectos Python\Utilidades\auto-py-to-exe\Scripts\output\Control-Monotributistas-2.0\BOTS\</v>
      </c>
      <c r="J118" s="2" t="str">
        <f t="shared" ca="1" si="151"/>
        <v>F:\Proyectos Python\Utilidades\auto-py-to-exe\Scripts\output\Control-Monotributistas-2.0\BOTS\MC Descargados\</v>
      </c>
      <c r="K118" s="2">
        <f t="shared" si="159"/>
        <v>45200</v>
      </c>
      <c r="L118" s="2">
        <f t="shared" si="160"/>
        <v>45230</v>
      </c>
      <c r="M118" s="2" t="str">
        <f t="shared" si="161"/>
        <v>8 - MCE - 202310 - 20000000008 - Cliente 9</v>
      </c>
      <c r="N118" s="2" t="str">
        <f t="shared" si="162"/>
        <v>8 - MCR - 202310 - 20000000008 - Cliente 9</v>
      </c>
      <c r="O118" s="5" t="str">
        <f>IFERROR(VLOOKUP(E118&amp;" - "&amp;S118,[1]Control!$D:$E,2,0),"")</f>
        <v/>
      </c>
      <c r="P118" s="4" t="str">
        <f>_xlfn.IFNA(VLOOKUP(D118,[2]Hoja1!$J:$L,3,0),"")</f>
        <v/>
      </c>
      <c r="Q118" s="5" t="str">
        <f t="shared" si="163"/>
        <v>x</v>
      </c>
      <c r="R118" s="4">
        <f t="shared" si="164"/>
        <v>118</v>
      </c>
      <c r="S118" s="2" t="str">
        <f t="shared" si="165"/>
        <v>202310</v>
      </c>
      <c r="T118" s="4">
        <f t="shared" si="123"/>
        <v>1</v>
      </c>
      <c r="U118" s="4">
        <f t="shared" si="124"/>
        <v>1</v>
      </c>
      <c r="V118" s="4">
        <f t="shared" ref="V118:V139" si="245">SUM(T118:U118)</f>
        <v>2</v>
      </c>
    </row>
    <row r="119" spans="1:22" x14ac:dyDescent="0.25">
      <c r="A119" s="4" t="str">
        <f t="shared" si="158"/>
        <v>8</v>
      </c>
      <c r="B119" s="4" t="str">
        <f t="shared" si="240"/>
        <v>Cliente 9</v>
      </c>
      <c r="C119" s="4" t="str">
        <f t="shared" si="240"/>
        <v>Cliente 9</v>
      </c>
      <c r="D119" s="4">
        <f t="shared" si="241"/>
        <v>20000000008</v>
      </c>
      <c r="E119" s="4" t="str">
        <f t="shared" si="242"/>
        <v>20-00000000-8</v>
      </c>
      <c r="F119" s="4" t="str">
        <f t="shared" si="243"/>
        <v>Clave</v>
      </c>
      <c r="G119" s="2">
        <f t="shared" si="244"/>
        <v>45231</v>
      </c>
      <c r="H119" s="3"/>
      <c r="I119" s="2" t="str" cm="1">
        <f t="array" aca="1" ref="I119" ca="1">LEFT(CELL("filename"),FIND("[",CELL("filename"))-1)</f>
        <v>F:\Proyectos Python\Utilidades\auto-py-to-exe\Scripts\output\Control-Monotributistas-2.0\BOTS\</v>
      </c>
      <c r="J119" s="2" t="str">
        <f t="shared" ca="1" si="151"/>
        <v>F:\Proyectos Python\Utilidades\auto-py-to-exe\Scripts\output\Control-Monotributistas-2.0\BOTS\MC Descargados\</v>
      </c>
      <c r="K119" s="2">
        <f t="shared" si="159"/>
        <v>45231</v>
      </c>
      <c r="L119" s="2">
        <f t="shared" si="160"/>
        <v>45260</v>
      </c>
      <c r="M119" s="2" t="str">
        <f t="shared" si="161"/>
        <v>8 - MCE - 202311 - 20000000008 - Cliente 9</v>
      </c>
      <c r="N119" s="2" t="str">
        <f t="shared" si="162"/>
        <v>8 - MCR - 202311 - 20000000008 - Cliente 9</v>
      </c>
      <c r="O119" s="5" t="str">
        <f>IFERROR(VLOOKUP(E119&amp;" - "&amp;S119,[1]Control!$D:$E,2,0),"")</f>
        <v/>
      </c>
      <c r="P119" s="4" t="str">
        <f>_xlfn.IFNA(VLOOKUP(D119,[2]Hoja1!$J:$L,3,0),"")</f>
        <v/>
      </c>
      <c r="Q119" s="5" t="str">
        <f t="shared" si="163"/>
        <v>x</v>
      </c>
      <c r="R119" s="4">
        <f t="shared" si="164"/>
        <v>119</v>
      </c>
      <c r="S119" s="2" t="str">
        <f t="shared" si="165"/>
        <v>202311</v>
      </c>
      <c r="T119" s="4">
        <f t="shared" si="123"/>
        <v>1</v>
      </c>
      <c r="U119" s="4">
        <f t="shared" si="124"/>
        <v>1</v>
      </c>
      <c r="V119" s="4">
        <f t="shared" si="245"/>
        <v>2</v>
      </c>
    </row>
    <row r="120" spans="1:22" x14ac:dyDescent="0.25">
      <c r="A120" s="4" t="str">
        <f t="shared" si="158"/>
        <v>8</v>
      </c>
      <c r="B120" s="4" t="str">
        <f t="shared" si="240"/>
        <v>Cliente 9</v>
      </c>
      <c r="C120" s="4" t="str">
        <f t="shared" si="240"/>
        <v>Cliente 9</v>
      </c>
      <c r="D120" s="4">
        <f t="shared" si="241"/>
        <v>20000000008</v>
      </c>
      <c r="E120" s="4" t="str">
        <f t="shared" si="242"/>
        <v>20-00000000-8</v>
      </c>
      <c r="F120" s="4" t="str">
        <f t="shared" si="243"/>
        <v>Clave</v>
      </c>
      <c r="G120" s="2">
        <f t="shared" si="244"/>
        <v>45261</v>
      </c>
      <c r="H120" s="3"/>
      <c r="I120" s="2" t="str" cm="1">
        <f t="array" aca="1" ref="I120" ca="1">LEFT(CELL("filename"),FIND("[",CELL("filename"))-1)</f>
        <v>F:\Proyectos Python\Utilidades\auto-py-to-exe\Scripts\output\Control-Monotributistas-2.0\BOTS\</v>
      </c>
      <c r="J120" s="2" t="str">
        <f t="shared" ca="1" si="151"/>
        <v>F:\Proyectos Python\Utilidades\auto-py-to-exe\Scripts\output\Control-Monotributistas-2.0\BOTS\MC Descargados\</v>
      </c>
      <c r="K120" s="2">
        <f t="shared" si="159"/>
        <v>45261</v>
      </c>
      <c r="L120" s="2">
        <f t="shared" si="160"/>
        <v>45291</v>
      </c>
      <c r="M120" s="2" t="str">
        <f t="shared" si="161"/>
        <v>8 - MCE - 202312 - 20000000008 - Cliente 9</v>
      </c>
      <c r="N120" s="2" t="str">
        <f t="shared" si="162"/>
        <v>8 - MCR - 202312 - 20000000008 - Cliente 9</v>
      </c>
      <c r="O120" s="5" t="str">
        <f>IFERROR(VLOOKUP(E120&amp;" - "&amp;S120,[1]Control!$D:$E,2,0),"")</f>
        <v/>
      </c>
      <c r="P120" s="4" t="str">
        <f>_xlfn.IFNA(VLOOKUP(D120,[2]Hoja1!$J:$L,3,0),"")</f>
        <v/>
      </c>
      <c r="Q120" s="5" t="str">
        <f t="shared" si="163"/>
        <v>x</v>
      </c>
      <c r="R120" s="4">
        <f t="shared" si="164"/>
        <v>120</v>
      </c>
      <c r="S120" s="2" t="str">
        <f t="shared" si="165"/>
        <v>202312</v>
      </c>
      <c r="T120" s="4">
        <f t="shared" si="123"/>
        <v>1</v>
      </c>
      <c r="U120" s="4">
        <f t="shared" si="124"/>
        <v>1</v>
      </c>
      <c r="V120" s="4">
        <f t="shared" si="245"/>
        <v>2</v>
      </c>
    </row>
    <row r="121" spans="1:22" x14ac:dyDescent="0.25">
      <c r="A121" s="4" t="str">
        <f t="shared" si="158"/>
        <v>8</v>
      </c>
      <c r="B121" s="4" t="str">
        <f t="shared" si="240"/>
        <v>Cliente 9</v>
      </c>
      <c r="C121" s="4" t="str">
        <f t="shared" si="240"/>
        <v>Cliente 9</v>
      </c>
      <c r="D121" s="4">
        <f t="shared" si="241"/>
        <v>20000000008</v>
      </c>
      <c r="E121" s="4" t="str">
        <f t="shared" si="242"/>
        <v>20-00000000-8</v>
      </c>
      <c r="F121" s="4" t="str">
        <f t="shared" si="243"/>
        <v>Clave</v>
      </c>
      <c r="G121" s="2">
        <f t="shared" si="244"/>
        <v>45292</v>
      </c>
      <c r="H121" s="3"/>
      <c r="I121" s="2" t="str" cm="1">
        <f t="array" aca="1" ref="I121" ca="1">LEFT(CELL("filename"),FIND("[",CELL("filename"))-1)</f>
        <v>F:\Proyectos Python\Utilidades\auto-py-to-exe\Scripts\output\Control-Monotributistas-2.0\BOTS\</v>
      </c>
      <c r="J121" s="2" t="str">
        <f t="shared" ca="1" si="151"/>
        <v>F:\Proyectos Python\Utilidades\auto-py-to-exe\Scripts\output\Control-Monotributistas-2.0\BOTS\MC Descargados\</v>
      </c>
      <c r="K121" s="2">
        <f t="shared" si="159"/>
        <v>45292</v>
      </c>
      <c r="L121" s="2">
        <f t="shared" si="160"/>
        <v>45322</v>
      </c>
      <c r="M121" s="2" t="str">
        <f t="shared" si="161"/>
        <v>8 - MCE - 202401 - 20000000008 - Cliente 9</v>
      </c>
      <c r="N121" s="2" t="str">
        <f t="shared" si="162"/>
        <v>8 - MCR - 202401 - 20000000008 - Cliente 9</v>
      </c>
      <c r="O121" s="5" t="str">
        <f>IFERROR(VLOOKUP(E121&amp;" - "&amp;S121,[1]Control!$D:$E,2,0),"")</f>
        <v/>
      </c>
      <c r="P121" s="4" t="str">
        <f>_xlfn.IFNA(VLOOKUP(D121,[2]Hoja1!$J:$L,3,0),"")</f>
        <v/>
      </c>
      <c r="Q121" s="5" t="str">
        <f t="shared" si="163"/>
        <v>x</v>
      </c>
      <c r="R121" s="4">
        <f t="shared" si="164"/>
        <v>121</v>
      </c>
      <c r="S121" s="2" t="str">
        <f t="shared" si="165"/>
        <v>202401</v>
      </c>
      <c r="T121" s="4">
        <f t="shared" si="123"/>
        <v>1</v>
      </c>
      <c r="U121" s="4">
        <f t="shared" si="124"/>
        <v>1</v>
      </c>
      <c r="V121" s="4">
        <f t="shared" si="245"/>
        <v>2</v>
      </c>
    </row>
    <row r="122" spans="1:22" x14ac:dyDescent="0.25">
      <c r="A122" s="4" t="str">
        <f t="shared" ref="A122:A139" si="246">RIGHT(E122,1)</f>
        <v>8</v>
      </c>
      <c r="B122" s="4" t="str">
        <f t="shared" si="240"/>
        <v>Cliente 9</v>
      </c>
      <c r="C122" s="4" t="str">
        <f t="shared" si="240"/>
        <v>Cliente 9</v>
      </c>
      <c r="D122" s="4">
        <f t="shared" si="241"/>
        <v>20000000008</v>
      </c>
      <c r="E122" s="4" t="str">
        <f t="shared" si="242"/>
        <v>20-00000000-8</v>
      </c>
      <c r="F122" s="4" t="str">
        <f t="shared" si="243"/>
        <v>Clave</v>
      </c>
      <c r="G122" s="2">
        <f t="shared" si="244"/>
        <v>45323</v>
      </c>
      <c r="I122" s="2" t="str" cm="1">
        <f t="array" aca="1" ref="I122" ca="1">LEFT(CELL("filename"),FIND("[",CELL("filename"))-1)</f>
        <v>F:\Proyectos Python\Utilidades\auto-py-to-exe\Scripts\output\Control-Monotributistas-2.0\BOTS\</v>
      </c>
      <c r="J122" s="2" t="str">
        <f t="shared" ca="1" si="151"/>
        <v>F:\Proyectos Python\Utilidades\auto-py-to-exe\Scripts\output\Control-Monotributistas-2.0\BOTS\MC Descargados\</v>
      </c>
      <c r="K122" s="2">
        <f t="shared" ref="K122:K139" si="247">G122</f>
        <v>45323</v>
      </c>
      <c r="L122" s="2">
        <f t="shared" ref="L122:L139" si="248">EOMONTH(G122,0)</f>
        <v>45351</v>
      </c>
      <c r="M122" s="2" t="str">
        <f t="shared" ref="M122:M139" si="249">CONCATENATE(TEXT(A122,"0")," - ","MCE - ",YEAR(K122),TEXT(MONTH(K122),"00")," - ",SUBSTITUTE(E122,"-","")," - ",B122)</f>
        <v>8 - MCE - 202402 - 20000000008 - Cliente 9</v>
      </c>
      <c r="N122" s="2" t="str">
        <f t="shared" ref="N122:N139" si="250">CONCATENATE(TEXT(A122,"0")," - ","MCR - ",YEAR(K122),TEXT(MONTH(K122),"00")," - ",SUBSTITUTE(E122,"-","")," - ",B122)</f>
        <v>8 - MCR - 202402 - 20000000008 - Cliente 9</v>
      </c>
      <c r="O122" s="5" t="str">
        <f>IFERROR(VLOOKUP(E122&amp;" - "&amp;S122,[1]Control!$D:$E,2,0),"")</f>
        <v/>
      </c>
      <c r="P122" s="4" t="str">
        <f>_xlfn.IFNA(VLOOKUP(D122,[2]Hoja1!$J:$L,3,0),"")</f>
        <v/>
      </c>
      <c r="Q122" s="5" t="str">
        <f t="shared" ref="Q122:Q139" si="251">IF(EXACT(P122,F122),"ü","x")</f>
        <v>x</v>
      </c>
      <c r="R122" s="4">
        <f t="shared" ref="R122:R139" si="252">ROW(A122)</f>
        <v>122</v>
      </c>
      <c r="S122" s="2" t="str">
        <f t="shared" ref="S122:S139" si="253">YEAR(K122)&amp;TEXT(MONTH(K122),"00")</f>
        <v>202402</v>
      </c>
      <c r="T122" s="4">
        <f t="shared" si="123"/>
        <v>1</v>
      </c>
      <c r="U122" s="4">
        <f t="shared" si="124"/>
        <v>1</v>
      </c>
      <c r="V122" s="4">
        <f t="shared" si="245"/>
        <v>2</v>
      </c>
    </row>
    <row r="123" spans="1:22" x14ac:dyDescent="0.25">
      <c r="A123" s="4" t="str">
        <f t="shared" si="246"/>
        <v>8</v>
      </c>
      <c r="B123" s="4" t="str">
        <f t="shared" si="240"/>
        <v>Cliente 9</v>
      </c>
      <c r="C123" s="4" t="str">
        <f t="shared" si="240"/>
        <v>Cliente 9</v>
      </c>
      <c r="D123" s="4">
        <f t="shared" si="241"/>
        <v>20000000008</v>
      </c>
      <c r="E123" s="4" t="str">
        <f t="shared" si="242"/>
        <v>20-00000000-8</v>
      </c>
      <c r="F123" s="4" t="str">
        <f t="shared" si="243"/>
        <v>Clave</v>
      </c>
      <c r="G123" s="2">
        <f t="shared" si="244"/>
        <v>45352</v>
      </c>
      <c r="I123" s="2" t="str" cm="1">
        <f t="array" aca="1" ref="I123" ca="1">LEFT(CELL("filename"),FIND("[",CELL("filename"))-1)</f>
        <v>F:\Proyectos Python\Utilidades\auto-py-to-exe\Scripts\output\Control-Monotributistas-2.0\BOTS\</v>
      </c>
      <c r="J123" s="2" t="str">
        <f t="shared" ca="1" si="151"/>
        <v>F:\Proyectos Python\Utilidades\auto-py-to-exe\Scripts\output\Control-Monotributistas-2.0\BOTS\MC Descargados\</v>
      </c>
      <c r="K123" s="2">
        <f t="shared" si="247"/>
        <v>45352</v>
      </c>
      <c r="L123" s="2">
        <f t="shared" si="248"/>
        <v>45382</v>
      </c>
      <c r="M123" s="2" t="str">
        <f t="shared" si="249"/>
        <v>8 - MCE - 202403 - 20000000008 - Cliente 9</v>
      </c>
      <c r="N123" s="2" t="str">
        <f t="shared" si="250"/>
        <v>8 - MCR - 202403 - 20000000008 - Cliente 9</v>
      </c>
      <c r="O123" s="5" t="str">
        <f>IFERROR(VLOOKUP(E123&amp;" - "&amp;S123,[1]Control!$D:$E,2,0),"")</f>
        <v/>
      </c>
      <c r="P123" s="4" t="str">
        <f>_xlfn.IFNA(VLOOKUP(D123,[2]Hoja1!$J:$L,3,0),"")</f>
        <v/>
      </c>
      <c r="Q123" s="5" t="str">
        <f t="shared" si="251"/>
        <v>x</v>
      </c>
      <c r="R123" s="4">
        <f t="shared" si="252"/>
        <v>123</v>
      </c>
      <c r="S123" s="2" t="str">
        <f t="shared" si="253"/>
        <v>202403</v>
      </c>
      <c r="T123" s="4">
        <f t="shared" si="123"/>
        <v>1</v>
      </c>
      <c r="U123" s="4">
        <f t="shared" si="124"/>
        <v>1</v>
      </c>
      <c r="V123" s="4">
        <f t="shared" si="245"/>
        <v>2</v>
      </c>
    </row>
    <row r="124" spans="1:22" x14ac:dyDescent="0.25">
      <c r="A124" s="4" t="str">
        <f t="shared" si="246"/>
        <v>8</v>
      </c>
      <c r="B124" s="4" t="str">
        <f t="shared" si="240"/>
        <v>Cliente 9</v>
      </c>
      <c r="C124" s="4" t="str">
        <f t="shared" si="240"/>
        <v>Cliente 9</v>
      </c>
      <c r="D124" s="4">
        <f t="shared" si="241"/>
        <v>20000000008</v>
      </c>
      <c r="E124" s="4" t="str">
        <f t="shared" si="242"/>
        <v>20-00000000-8</v>
      </c>
      <c r="F124" s="4" t="str">
        <f t="shared" si="243"/>
        <v>Clave</v>
      </c>
      <c r="G124" s="2">
        <f t="shared" si="244"/>
        <v>45383</v>
      </c>
      <c r="I124" s="2" t="str" cm="1">
        <f t="array" aca="1" ref="I124" ca="1">LEFT(CELL("filename"),FIND("[",CELL("filename"))-1)</f>
        <v>F:\Proyectos Python\Utilidades\auto-py-to-exe\Scripts\output\Control-Monotributistas-2.0\BOTS\</v>
      </c>
      <c r="J124" s="2" t="str">
        <f t="shared" ca="1" si="151"/>
        <v>F:\Proyectos Python\Utilidades\auto-py-to-exe\Scripts\output\Control-Monotributistas-2.0\BOTS\MC Descargados\</v>
      </c>
      <c r="K124" s="2">
        <f t="shared" si="247"/>
        <v>45383</v>
      </c>
      <c r="L124" s="2">
        <f t="shared" si="248"/>
        <v>45412</v>
      </c>
      <c r="M124" s="2" t="str">
        <f t="shared" si="249"/>
        <v>8 - MCE - 202404 - 20000000008 - Cliente 9</v>
      </c>
      <c r="N124" s="2" t="str">
        <f t="shared" si="250"/>
        <v>8 - MCR - 202404 - 20000000008 - Cliente 9</v>
      </c>
      <c r="O124" s="5" t="str">
        <f>IFERROR(VLOOKUP(E124&amp;" - "&amp;S124,[1]Control!$D:$E,2,0),"")</f>
        <v/>
      </c>
      <c r="P124" s="4" t="str">
        <f>_xlfn.IFNA(VLOOKUP(D124,[2]Hoja1!$J:$L,3,0),"")</f>
        <v/>
      </c>
      <c r="Q124" s="5" t="str">
        <f t="shared" si="251"/>
        <v>x</v>
      </c>
      <c r="R124" s="4">
        <f t="shared" si="252"/>
        <v>124</v>
      </c>
      <c r="S124" s="2" t="str">
        <f t="shared" si="253"/>
        <v>202404</v>
      </c>
      <c r="T124" s="4">
        <f t="shared" si="123"/>
        <v>1</v>
      </c>
      <c r="U124" s="4">
        <f t="shared" si="124"/>
        <v>1</v>
      </c>
      <c r="V124" s="4">
        <f t="shared" si="245"/>
        <v>2</v>
      </c>
    </row>
    <row r="125" spans="1:22" x14ac:dyDescent="0.25">
      <c r="A125" s="4" t="str">
        <f t="shared" si="246"/>
        <v>8</v>
      </c>
      <c r="B125" s="4" t="str">
        <f t="shared" si="240"/>
        <v>Cliente 9</v>
      </c>
      <c r="C125" s="4" t="str">
        <f t="shared" si="240"/>
        <v>Cliente 9</v>
      </c>
      <c r="D125" s="4">
        <f t="shared" si="241"/>
        <v>20000000008</v>
      </c>
      <c r="E125" s="4" t="str">
        <f t="shared" si="242"/>
        <v>20-00000000-8</v>
      </c>
      <c r="F125" s="4" t="str">
        <f t="shared" si="243"/>
        <v>Clave</v>
      </c>
      <c r="G125" s="2">
        <f t="shared" si="244"/>
        <v>45413</v>
      </c>
      <c r="I125" s="2" t="str" cm="1">
        <f t="array" aca="1" ref="I125" ca="1">LEFT(CELL("filename"),FIND("[",CELL("filename"))-1)</f>
        <v>F:\Proyectos Python\Utilidades\auto-py-to-exe\Scripts\output\Control-Monotributistas-2.0\BOTS\</v>
      </c>
      <c r="J125" s="2" t="str">
        <f t="shared" ca="1" si="151"/>
        <v>F:\Proyectos Python\Utilidades\auto-py-to-exe\Scripts\output\Control-Monotributistas-2.0\BOTS\MC Descargados\</v>
      </c>
      <c r="K125" s="2">
        <f t="shared" si="247"/>
        <v>45413</v>
      </c>
      <c r="L125" s="2">
        <f t="shared" si="248"/>
        <v>45443</v>
      </c>
      <c r="M125" s="2" t="str">
        <f t="shared" si="249"/>
        <v>8 - MCE - 202405 - 20000000008 - Cliente 9</v>
      </c>
      <c r="N125" s="2" t="str">
        <f t="shared" si="250"/>
        <v>8 - MCR - 202405 - 20000000008 - Cliente 9</v>
      </c>
      <c r="O125" s="5" t="str">
        <f>IFERROR(VLOOKUP(E125&amp;" - "&amp;S125,[1]Control!$D:$E,2,0),"")</f>
        <v/>
      </c>
      <c r="P125" s="4" t="str">
        <f>_xlfn.IFNA(VLOOKUP(D125,[2]Hoja1!$J:$L,3,0),"")</f>
        <v/>
      </c>
      <c r="Q125" s="5" t="str">
        <f t="shared" si="251"/>
        <v>x</v>
      </c>
      <c r="R125" s="4">
        <f t="shared" si="252"/>
        <v>125</v>
      </c>
      <c r="S125" s="2" t="str">
        <f t="shared" si="253"/>
        <v>202405</v>
      </c>
      <c r="T125" s="4">
        <f t="shared" si="123"/>
        <v>1</v>
      </c>
      <c r="U125" s="4">
        <f t="shared" si="124"/>
        <v>1</v>
      </c>
      <c r="V125" s="4">
        <f t="shared" si="245"/>
        <v>2</v>
      </c>
    </row>
    <row r="126" spans="1:22" x14ac:dyDescent="0.25">
      <c r="A126" s="4" t="str">
        <f t="shared" ref="A126" si="254">RIGHT(E126,1)</f>
        <v>8</v>
      </c>
      <c r="B126" s="4" t="str">
        <f t="shared" si="240"/>
        <v>Cliente 9</v>
      </c>
      <c r="C126" s="4" t="str">
        <f t="shared" si="240"/>
        <v>Cliente 9</v>
      </c>
      <c r="D126" s="4">
        <f t="shared" si="241"/>
        <v>20000000008</v>
      </c>
      <c r="E126" s="4" t="str">
        <f t="shared" si="242"/>
        <v>20-00000000-8</v>
      </c>
      <c r="F126" s="4" t="str">
        <f t="shared" si="243"/>
        <v>Clave</v>
      </c>
      <c r="G126" s="2">
        <f t="shared" si="244"/>
        <v>45444</v>
      </c>
      <c r="I126" s="2" t="str" cm="1">
        <f t="array" aca="1" ref="I126" ca="1">LEFT(CELL("filename"),FIND("[",CELL("filename"))-1)</f>
        <v>F:\Proyectos Python\Utilidades\auto-py-to-exe\Scripts\output\Control-Monotributistas-2.0\BOTS\</v>
      </c>
      <c r="J126" s="2" t="str">
        <f t="shared" ref="J126" ca="1" si="255">I126&amp;"MC Descargados\"</f>
        <v>F:\Proyectos Python\Utilidades\auto-py-to-exe\Scripts\output\Control-Monotributistas-2.0\BOTS\MC Descargados\</v>
      </c>
      <c r="K126" s="2">
        <f t="shared" ref="K126" si="256">G126</f>
        <v>45444</v>
      </c>
      <c r="L126" s="2">
        <f t="shared" ref="L126" si="257">EOMONTH(G126,0)</f>
        <v>45473</v>
      </c>
      <c r="M126" s="2" t="str">
        <f t="shared" ref="M126" si="258">CONCATENATE(TEXT(A126,"0")," - ","MCE - ",YEAR(K126),TEXT(MONTH(K126),"00")," - ",SUBSTITUTE(E126,"-","")," - ",B126)</f>
        <v>8 - MCE - 202406 - 20000000008 - Cliente 9</v>
      </c>
      <c r="N126" s="2" t="str">
        <f t="shared" ref="N126" si="259">CONCATENATE(TEXT(A126,"0")," - ","MCR - ",YEAR(K126),TEXT(MONTH(K126),"00")," - ",SUBSTITUTE(E126,"-","")," - ",B126)</f>
        <v>8 - MCR - 202406 - 20000000008 - Cliente 9</v>
      </c>
      <c r="O126" s="5" t="str">
        <f>IFERROR(VLOOKUP(E126&amp;" - "&amp;S126,[1]Control!$D:$E,2,0),"")</f>
        <v/>
      </c>
      <c r="P126" s="4" t="str">
        <f>_xlfn.IFNA(VLOOKUP(D126,[2]Hoja1!$J:$L,3,0),"")</f>
        <v/>
      </c>
      <c r="Q126" s="5" t="str">
        <f t="shared" ref="Q126" si="260">IF(EXACT(P126,F126),"ü","x")</f>
        <v>x</v>
      </c>
      <c r="R126" s="4">
        <f t="shared" ref="R126" si="261">ROW(A126)</f>
        <v>126</v>
      </c>
      <c r="S126" s="2" t="str">
        <f t="shared" ref="S126" si="262">YEAR(K126)&amp;TEXT(MONTH(K126),"00")</f>
        <v>202406</v>
      </c>
      <c r="T126" s="4">
        <f t="shared" si="123"/>
        <v>1</v>
      </c>
      <c r="U126" s="4">
        <f t="shared" si="124"/>
        <v>1</v>
      </c>
      <c r="V126" s="4">
        <f t="shared" ref="V126" si="263">SUM(T126:U126)</f>
        <v>2</v>
      </c>
    </row>
    <row r="127" spans="1:22" x14ac:dyDescent="0.25">
      <c r="A127" s="4" t="str">
        <f t="shared" ref="A127" si="264">RIGHT(E127,1)</f>
        <v>8</v>
      </c>
      <c r="B127" s="4" t="str">
        <f t="shared" si="240"/>
        <v>Cliente 9</v>
      </c>
      <c r="C127" s="4" t="str">
        <f t="shared" si="240"/>
        <v>Cliente 9</v>
      </c>
      <c r="D127" s="4">
        <f t="shared" si="241"/>
        <v>20000000008</v>
      </c>
      <c r="E127" s="4" t="str">
        <f t="shared" si="242"/>
        <v>20-00000000-8</v>
      </c>
      <c r="F127" s="4" t="str">
        <f t="shared" si="243"/>
        <v>Clave</v>
      </c>
      <c r="G127" s="2">
        <f t="shared" si="244"/>
        <v>45474</v>
      </c>
      <c r="I127" s="2" t="str" cm="1">
        <f t="array" aca="1" ref="I127" ca="1">LEFT(CELL("filename"),FIND("[",CELL("filename"))-1)</f>
        <v>F:\Proyectos Python\Utilidades\auto-py-to-exe\Scripts\output\Control-Monotributistas-2.0\BOTS\</v>
      </c>
      <c r="J127" s="2" t="str">
        <f t="shared" ref="J127" ca="1" si="265">I127&amp;"MC Descargados\"</f>
        <v>F:\Proyectos Python\Utilidades\auto-py-to-exe\Scripts\output\Control-Monotributistas-2.0\BOTS\MC Descargados\</v>
      </c>
      <c r="K127" s="2">
        <f t="shared" ref="K127" si="266">G127</f>
        <v>45474</v>
      </c>
      <c r="L127" s="2">
        <f t="shared" ref="L127" si="267">EOMONTH(G127,0)</f>
        <v>45504</v>
      </c>
      <c r="M127" s="2" t="str">
        <f t="shared" ref="M127" si="268">CONCATENATE(TEXT(A127,"0")," - ","MCE - ",YEAR(K127),TEXT(MONTH(K127),"00")," - ",SUBSTITUTE(E127,"-","")," - ",B127)</f>
        <v>8 - MCE - 202407 - 20000000008 - Cliente 9</v>
      </c>
      <c r="N127" s="2" t="str">
        <f t="shared" ref="N127" si="269">CONCATENATE(TEXT(A127,"0")," - ","MCR - ",YEAR(K127),TEXT(MONTH(K127),"00")," - ",SUBSTITUTE(E127,"-","")," - ",B127)</f>
        <v>8 - MCR - 202407 - 20000000008 - Cliente 9</v>
      </c>
      <c r="O127" s="5" t="str">
        <f>IFERROR(VLOOKUP(E127&amp;" - "&amp;S127,[1]Control!$D:$E,2,0),"")</f>
        <v/>
      </c>
      <c r="P127" s="4" t="str">
        <f>_xlfn.IFNA(VLOOKUP(D127,[2]Hoja1!$J:$L,3,0),"")</f>
        <v/>
      </c>
      <c r="Q127" s="5" t="str">
        <f t="shared" ref="Q127" si="270">IF(EXACT(P127,F127),"ü","x")</f>
        <v>x</v>
      </c>
      <c r="R127" s="4">
        <f t="shared" ref="R127" si="271">ROW(A127)</f>
        <v>127</v>
      </c>
      <c r="S127" s="2" t="str">
        <f t="shared" ref="S127" si="272">YEAR(K127)&amp;TEXT(MONTH(K127),"00")</f>
        <v>202407</v>
      </c>
      <c r="T127" s="4">
        <f t="shared" si="123"/>
        <v>1</v>
      </c>
      <c r="U127" s="4">
        <f t="shared" si="124"/>
        <v>0</v>
      </c>
      <c r="V127" s="4">
        <f t="shared" ref="V127" si="273">SUM(T127:U127)</f>
        <v>1</v>
      </c>
    </row>
    <row r="128" spans="1:22" x14ac:dyDescent="0.25">
      <c r="A128" s="4" t="str">
        <f t="shared" si="246"/>
        <v>9</v>
      </c>
      <c r="B128" t="s">
        <v>30</v>
      </c>
      <c r="C128" t="str">
        <f>B128</f>
        <v>Cliente 10</v>
      </c>
      <c r="D128">
        <v>20000000009</v>
      </c>
      <c r="E128" t="str">
        <f t="shared" ref="E128" si="274">TEXT(D128,"00-00000000-0")</f>
        <v>20-00000000-9</v>
      </c>
      <c r="F128" t="s">
        <v>19</v>
      </c>
      <c r="G128" s="3">
        <f>G114</f>
        <v>45078</v>
      </c>
      <c r="I128" s="2" t="str" cm="1">
        <f t="array" aca="1" ref="I128" ca="1">LEFT(CELL("filename"),FIND("[",CELL("filename"))-1)</f>
        <v>F:\Proyectos Python\Utilidades\auto-py-to-exe\Scripts\output\Control-Monotributistas-2.0\BOTS\</v>
      </c>
      <c r="J128" s="2" t="str">
        <f t="shared" ca="1" si="151"/>
        <v>F:\Proyectos Python\Utilidades\auto-py-to-exe\Scripts\output\Control-Monotributistas-2.0\BOTS\MC Descargados\</v>
      </c>
      <c r="K128" s="2">
        <f t="shared" si="247"/>
        <v>45078</v>
      </c>
      <c r="L128" s="2">
        <f t="shared" si="248"/>
        <v>45107</v>
      </c>
      <c r="M128" s="2" t="str">
        <f t="shared" si="249"/>
        <v>9 - MCE - 202306 - 20000000009 - Cliente 10</v>
      </c>
      <c r="N128" s="2" t="str">
        <f t="shared" si="250"/>
        <v>9 - MCR - 202306 - 20000000009 - Cliente 10</v>
      </c>
      <c r="O128" s="5" t="str">
        <f>IFERROR(VLOOKUP(E128&amp;" - "&amp;S128,[1]Control!$D:$E,2,0),"")</f>
        <v/>
      </c>
      <c r="P128" s="4" t="str">
        <f>_xlfn.IFNA(VLOOKUP(D128,[2]Hoja1!$J:$L,3,0),"")</f>
        <v/>
      </c>
      <c r="Q128" s="5" t="str">
        <f t="shared" si="251"/>
        <v>x</v>
      </c>
      <c r="R128" s="4">
        <f t="shared" si="252"/>
        <v>128</v>
      </c>
      <c r="S128" s="2" t="str">
        <f t="shared" si="253"/>
        <v>202306</v>
      </c>
      <c r="T128" s="4">
        <f t="shared" si="123"/>
        <v>0</v>
      </c>
      <c r="U128" s="4">
        <f t="shared" si="124"/>
        <v>1</v>
      </c>
      <c r="V128" s="4">
        <f t="shared" si="245"/>
        <v>1</v>
      </c>
    </row>
    <row r="129" spans="1:22" x14ac:dyDescent="0.25">
      <c r="A129" s="4" t="str">
        <f t="shared" si="246"/>
        <v>9</v>
      </c>
      <c r="B129" s="4" t="str">
        <f t="shared" ref="B129:C141" si="275">B128</f>
        <v>Cliente 10</v>
      </c>
      <c r="C129" s="4" t="str">
        <f t="shared" si="275"/>
        <v>Cliente 10</v>
      </c>
      <c r="D129" s="4">
        <f t="shared" ref="D129:D141" si="276">D128</f>
        <v>20000000009</v>
      </c>
      <c r="E129" s="4" t="str">
        <f t="shared" ref="E129:E141" si="277">E128</f>
        <v>20-00000000-9</v>
      </c>
      <c r="F129" s="4" t="str">
        <f t="shared" ref="F129:F141" si="278">F128</f>
        <v>Clave</v>
      </c>
      <c r="G129" s="2">
        <f t="shared" ref="G129:G141" si="279">EDATE(G128,1)</f>
        <v>45108</v>
      </c>
      <c r="I129" s="2" t="str" cm="1">
        <f t="array" aca="1" ref="I129" ca="1">LEFT(CELL("filename"),FIND("[",CELL("filename"))-1)</f>
        <v>F:\Proyectos Python\Utilidades\auto-py-to-exe\Scripts\output\Control-Monotributistas-2.0\BOTS\</v>
      </c>
      <c r="J129" s="2" t="str">
        <f t="shared" ca="1" si="151"/>
        <v>F:\Proyectos Python\Utilidades\auto-py-to-exe\Scripts\output\Control-Monotributistas-2.0\BOTS\MC Descargados\</v>
      </c>
      <c r="K129" s="2">
        <f t="shared" si="247"/>
        <v>45108</v>
      </c>
      <c r="L129" s="2">
        <f t="shared" si="248"/>
        <v>45138</v>
      </c>
      <c r="M129" s="2" t="str">
        <f t="shared" si="249"/>
        <v>9 - MCE - 202307 - 20000000009 - Cliente 10</v>
      </c>
      <c r="N129" s="2" t="str">
        <f t="shared" si="250"/>
        <v>9 - MCR - 202307 - 20000000009 - Cliente 10</v>
      </c>
      <c r="O129" s="5" t="str">
        <f>IFERROR(VLOOKUP(E129&amp;" - "&amp;S129,[1]Control!$D:$E,2,0),"")</f>
        <v/>
      </c>
      <c r="P129" s="4" t="str">
        <f>_xlfn.IFNA(VLOOKUP(D129,[2]Hoja1!$J:$L,3,0),"")</f>
        <v/>
      </c>
      <c r="Q129" s="5" t="str">
        <f t="shared" si="251"/>
        <v>x</v>
      </c>
      <c r="R129" s="4">
        <f t="shared" si="252"/>
        <v>129</v>
      </c>
      <c r="S129" s="2" t="str">
        <f t="shared" si="253"/>
        <v>202307</v>
      </c>
      <c r="T129" s="4">
        <f t="shared" si="123"/>
        <v>1</v>
      </c>
      <c r="U129" s="4">
        <f t="shared" si="124"/>
        <v>1</v>
      </c>
      <c r="V129" s="4">
        <f t="shared" si="245"/>
        <v>2</v>
      </c>
    </row>
    <row r="130" spans="1:22" x14ac:dyDescent="0.25">
      <c r="A130" s="4" t="str">
        <f t="shared" si="246"/>
        <v>9</v>
      </c>
      <c r="B130" s="4" t="str">
        <f t="shared" si="275"/>
        <v>Cliente 10</v>
      </c>
      <c r="C130" s="4" t="str">
        <f t="shared" si="275"/>
        <v>Cliente 10</v>
      </c>
      <c r="D130" s="4">
        <f t="shared" si="276"/>
        <v>20000000009</v>
      </c>
      <c r="E130" s="4" t="str">
        <f t="shared" si="277"/>
        <v>20-00000000-9</v>
      </c>
      <c r="F130" s="4" t="str">
        <f t="shared" si="278"/>
        <v>Clave</v>
      </c>
      <c r="G130" s="2">
        <f t="shared" si="279"/>
        <v>45139</v>
      </c>
      <c r="I130" s="2" t="str" cm="1">
        <f t="array" aca="1" ref="I130" ca="1">LEFT(CELL("filename"),FIND("[",CELL("filename"))-1)</f>
        <v>F:\Proyectos Python\Utilidades\auto-py-to-exe\Scripts\output\Control-Monotributistas-2.0\BOTS\</v>
      </c>
      <c r="J130" s="2" t="str">
        <f t="shared" ca="1" si="151"/>
        <v>F:\Proyectos Python\Utilidades\auto-py-to-exe\Scripts\output\Control-Monotributistas-2.0\BOTS\MC Descargados\</v>
      </c>
      <c r="K130" s="2">
        <f t="shared" si="247"/>
        <v>45139</v>
      </c>
      <c r="L130" s="2">
        <f t="shared" si="248"/>
        <v>45169</v>
      </c>
      <c r="M130" s="2" t="str">
        <f t="shared" si="249"/>
        <v>9 - MCE - 202308 - 20000000009 - Cliente 10</v>
      </c>
      <c r="N130" s="2" t="str">
        <f t="shared" si="250"/>
        <v>9 - MCR - 202308 - 20000000009 - Cliente 10</v>
      </c>
      <c r="O130" s="5" t="str">
        <f>IFERROR(VLOOKUP(E130&amp;" - "&amp;S130,[1]Control!$D:$E,2,0),"")</f>
        <v/>
      </c>
      <c r="P130" s="4" t="str">
        <f>_xlfn.IFNA(VLOOKUP(D130,[2]Hoja1!$J:$L,3,0),"")</f>
        <v/>
      </c>
      <c r="Q130" s="5" t="str">
        <f t="shared" si="251"/>
        <v>x</v>
      </c>
      <c r="R130" s="4">
        <f t="shared" si="252"/>
        <v>130</v>
      </c>
      <c r="S130" s="2" t="str">
        <f t="shared" si="253"/>
        <v>202308</v>
      </c>
      <c r="T130" s="4">
        <f t="shared" si="123"/>
        <v>1</v>
      </c>
      <c r="U130" s="4">
        <f t="shared" si="124"/>
        <v>1</v>
      </c>
      <c r="V130" s="4">
        <f t="shared" si="245"/>
        <v>2</v>
      </c>
    </row>
    <row r="131" spans="1:22" x14ac:dyDescent="0.25">
      <c r="A131" s="4" t="str">
        <f t="shared" si="246"/>
        <v>9</v>
      </c>
      <c r="B131" s="4" t="str">
        <f t="shared" si="275"/>
        <v>Cliente 10</v>
      </c>
      <c r="C131" s="4" t="str">
        <f t="shared" si="275"/>
        <v>Cliente 10</v>
      </c>
      <c r="D131" s="4">
        <f t="shared" si="276"/>
        <v>20000000009</v>
      </c>
      <c r="E131" s="4" t="str">
        <f t="shared" si="277"/>
        <v>20-00000000-9</v>
      </c>
      <c r="F131" s="4" t="str">
        <f t="shared" si="278"/>
        <v>Clave</v>
      </c>
      <c r="G131" s="2">
        <f t="shared" si="279"/>
        <v>45170</v>
      </c>
      <c r="I131" s="2" t="str" cm="1">
        <f t="array" aca="1" ref="I131" ca="1">LEFT(CELL("filename"),FIND("[",CELL("filename"))-1)</f>
        <v>F:\Proyectos Python\Utilidades\auto-py-to-exe\Scripts\output\Control-Monotributistas-2.0\BOTS\</v>
      </c>
      <c r="J131" s="2" t="str">
        <f t="shared" ca="1" si="151"/>
        <v>F:\Proyectos Python\Utilidades\auto-py-to-exe\Scripts\output\Control-Monotributistas-2.0\BOTS\MC Descargados\</v>
      </c>
      <c r="K131" s="2">
        <f t="shared" si="247"/>
        <v>45170</v>
      </c>
      <c r="L131" s="2">
        <f t="shared" si="248"/>
        <v>45199</v>
      </c>
      <c r="M131" s="2" t="str">
        <f t="shared" si="249"/>
        <v>9 - MCE - 202309 - 20000000009 - Cliente 10</v>
      </c>
      <c r="N131" s="2" t="str">
        <f t="shared" si="250"/>
        <v>9 - MCR - 202309 - 20000000009 - Cliente 10</v>
      </c>
      <c r="O131" s="5" t="str">
        <f>IFERROR(VLOOKUP(E131&amp;" - "&amp;S131,[1]Control!$D:$E,2,0),"")</f>
        <v/>
      </c>
      <c r="P131" s="4" t="str">
        <f>_xlfn.IFNA(VLOOKUP(D131,[2]Hoja1!$J:$L,3,0),"")</f>
        <v/>
      </c>
      <c r="Q131" s="5" t="str">
        <f t="shared" si="251"/>
        <v>x</v>
      </c>
      <c r="R131" s="4">
        <f t="shared" si="252"/>
        <v>131</v>
      </c>
      <c r="S131" s="2" t="str">
        <f t="shared" si="253"/>
        <v>202309</v>
      </c>
      <c r="T131" s="4">
        <f t="shared" si="123"/>
        <v>1</v>
      </c>
      <c r="U131" s="4">
        <f t="shared" si="124"/>
        <v>1</v>
      </c>
      <c r="V131" s="4">
        <f t="shared" si="245"/>
        <v>2</v>
      </c>
    </row>
    <row r="132" spans="1:22" x14ac:dyDescent="0.25">
      <c r="A132" s="4" t="str">
        <f t="shared" si="246"/>
        <v>9</v>
      </c>
      <c r="B132" s="4" t="str">
        <f t="shared" si="275"/>
        <v>Cliente 10</v>
      </c>
      <c r="C132" s="4" t="str">
        <f t="shared" si="275"/>
        <v>Cliente 10</v>
      </c>
      <c r="D132" s="4">
        <f t="shared" si="276"/>
        <v>20000000009</v>
      </c>
      <c r="E132" s="4" t="str">
        <f t="shared" si="277"/>
        <v>20-00000000-9</v>
      </c>
      <c r="F132" s="4" t="str">
        <f t="shared" si="278"/>
        <v>Clave</v>
      </c>
      <c r="G132" s="2">
        <f t="shared" si="279"/>
        <v>45200</v>
      </c>
      <c r="I132" s="2" t="str" cm="1">
        <f t="array" aca="1" ref="I132" ca="1">LEFT(CELL("filename"),FIND("[",CELL("filename"))-1)</f>
        <v>F:\Proyectos Python\Utilidades\auto-py-to-exe\Scripts\output\Control-Monotributistas-2.0\BOTS\</v>
      </c>
      <c r="J132" s="2" t="str">
        <f t="shared" ca="1" si="151"/>
        <v>F:\Proyectos Python\Utilidades\auto-py-to-exe\Scripts\output\Control-Monotributistas-2.0\BOTS\MC Descargados\</v>
      </c>
      <c r="K132" s="2">
        <f t="shared" si="247"/>
        <v>45200</v>
      </c>
      <c r="L132" s="2">
        <f t="shared" si="248"/>
        <v>45230</v>
      </c>
      <c r="M132" s="2" t="str">
        <f t="shared" si="249"/>
        <v>9 - MCE - 202310 - 20000000009 - Cliente 10</v>
      </c>
      <c r="N132" s="2" t="str">
        <f t="shared" si="250"/>
        <v>9 - MCR - 202310 - 20000000009 - Cliente 10</v>
      </c>
      <c r="O132" s="5" t="str">
        <f>IFERROR(VLOOKUP(E132&amp;" - "&amp;S132,[1]Control!$D:$E,2,0),"")</f>
        <v/>
      </c>
      <c r="P132" s="4" t="str">
        <f>_xlfn.IFNA(VLOOKUP(D132,[2]Hoja1!$J:$L,3,0),"")</f>
        <v/>
      </c>
      <c r="Q132" s="5" t="str">
        <f t="shared" si="251"/>
        <v>x</v>
      </c>
      <c r="R132" s="4">
        <f t="shared" si="252"/>
        <v>132</v>
      </c>
      <c r="S132" s="2" t="str">
        <f t="shared" si="253"/>
        <v>202310</v>
      </c>
      <c r="T132" s="4">
        <f t="shared" ref="T132:T141" si="280">IF(E132=E131,1,0)</f>
        <v>1</v>
      </c>
      <c r="U132" s="4">
        <f t="shared" ref="U132:U141" si="281">IF(E132=E133,1,0)</f>
        <v>1</v>
      </c>
      <c r="V132" s="4">
        <f t="shared" si="245"/>
        <v>2</v>
      </c>
    </row>
    <row r="133" spans="1:22" x14ac:dyDescent="0.25">
      <c r="A133" s="4" t="str">
        <f t="shared" si="246"/>
        <v>9</v>
      </c>
      <c r="B133" s="4" t="str">
        <f t="shared" si="275"/>
        <v>Cliente 10</v>
      </c>
      <c r="C133" s="4" t="str">
        <f t="shared" si="275"/>
        <v>Cliente 10</v>
      </c>
      <c r="D133" s="4">
        <f t="shared" si="276"/>
        <v>20000000009</v>
      </c>
      <c r="E133" s="4" t="str">
        <f t="shared" si="277"/>
        <v>20-00000000-9</v>
      </c>
      <c r="F133" s="4" t="str">
        <f t="shared" si="278"/>
        <v>Clave</v>
      </c>
      <c r="G133" s="2">
        <f t="shared" si="279"/>
        <v>45231</v>
      </c>
      <c r="I133" s="2" t="str" cm="1">
        <f t="array" aca="1" ref="I133" ca="1">LEFT(CELL("filename"),FIND("[",CELL("filename"))-1)</f>
        <v>F:\Proyectos Python\Utilidades\auto-py-to-exe\Scripts\output\Control-Monotributistas-2.0\BOTS\</v>
      </c>
      <c r="J133" s="2" t="str">
        <f t="shared" ca="1" si="151"/>
        <v>F:\Proyectos Python\Utilidades\auto-py-to-exe\Scripts\output\Control-Monotributistas-2.0\BOTS\MC Descargados\</v>
      </c>
      <c r="K133" s="2">
        <f t="shared" si="247"/>
        <v>45231</v>
      </c>
      <c r="L133" s="2">
        <f t="shared" si="248"/>
        <v>45260</v>
      </c>
      <c r="M133" s="2" t="str">
        <f t="shared" si="249"/>
        <v>9 - MCE - 202311 - 20000000009 - Cliente 10</v>
      </c>
      <c r="N133" s="2" t="str">
        <f t="shared" si="250"/>
        <v>9 - MCR - 202311 - 20000000009 - Cliente 10</v>
      </c>
      <c r="O133" s="5" t="str">
        <f>IFERROR(VLOOKUP(E133&amp;" - "&amp;S133,[1]Control!$D:$E,2,0),"")</f>
        <v/>
      </c>
      <c r="P133" s="4" t="str">
        <f>_xlfn.IFNA(VLOOKUP(D133,[2]Hoja1!$J:$L,3,0),"")</f>
        <v/>
      </c>
      <c r="Q133" s="5" t="str">
        <f t="shared" si="251"/>
        <v>x</v>
      </c>
      <c r="R133" s="4">
        <f t="shared" si="252"/>
        <v>133</v>
      </c>
      <c r="S133" s="2" t="str">
        <f t="shared" si="253"/>
        <v>202311</v>
      </c>
      <c r="T133" s="4">
        <f t="shared" si="280"/>
        <v>1</v>
      </c>
      <c r="U133" s="4">
        <f t="shared" si="281"/>
        <v>1</v>
      </c>
      <c r="V133" s="4">
        <f t="shared" si="245"/>
        <v>2</v>
      </c>
    </row>
    <row r="134" spans="1:22" x14ac:dyDescent="0.25">
      <c r="A134" s="4" t="str">
        <f t="shared" si="246"/>
        <v>9</v>
      </c>
      <c r="B134" s="4" t="str">
        <f t="shared" si="275"/>
        <v>Cliente 10</v>
      </c>
      <c r="C134" s="4" t="str">
        <f t="shared" si="275"/>
        <v>Cliente 10</v>
      </c>
      <c r="D134" s="4">
        <f t="shared" si="276"/>
        <v>20000000009</v>
      </c>
      <c r="E134" s="4" t="str">
        <f t="shared" si="277"/>
        <v>20-00000000-9</v>
      </c>
      <c r="F134" s="4" t="str">
        <f t="shared" si="278"/>
        <v>Clave</v>
      </c>
      <c r="G134" s="2">
        <f t="shared" si="279"/>
        <v>45261</v>
      </c>
      <c r="I134" s="2" t="str" cm="1">
        <f t="array" aca="1" ref="I134" ca="1">LEFT(CELL("filename"),FIND("[",CELL("filename"))-1)</f>
        <v>F:\Proyectos Python\Utilidades\auto-py-to-exe\Scripts\output\Control-Monotributistas-2.0\BOTS\</v>
      </c>
      <c r="J134" s="2" t="str">
        <f t="shared" ca="1" si="151"/>
        <v>F:\Proyectos Python\Utilidades\auto-py-to-exe\Scripts\output\Control-Monotributistas-2.0\BOTS\MC Descargados\</v>
      </c>
      <c r="K134" s="2">
        <f t="shared" si="247"/>
        <v>45261</v>
      </c>
      <c r="L134" s="2">
        <f t="shared" si="248"/>
        <v>45291</v>
      </c>
      <c r="M134" s="2" t="str">
        <f t="shared" si="249"/>
        <v>9 - MCE - 202312 - 20000000009 - Cliente 10</v>
      </c>
      <c r="N134" s="2" t="str">
        <f t="shared" si="250"/>
        <v>9 - MCR - 202312 - 20000000009 - Cliente 10</v>
      </c>
      <c r="O134" s="5" t="str">
        <f>IFERROR(VLOOKUP(E134&amp;" - "&amp;S134,[1]Control!$D:$E,2,0),"")</f>
        <v/>
      </c>
      <c r="P134" s="4" t="str">
        <f>_xlfn.IFNA(VLOOKUP(D134,[2]Hoja1!$J:$L,3,0),"")</f>
        <v/>
      </c>
      <c r="Q134" s="5" t="str">
        <f t="shared" si="251"/>
        <v>x</v>
      </c>
      <c r="R134" s="4">
        <f t="shared" si="252"/>
        <v>134</v>
      </c>
      <c r="S134" s="2" t="str">
        <f t="shared" si="253"/>
        <v>202312</v>
      </c>
      <c r="T134" s="4">
        <f t="shared" si="280"/>
        <v>1</v>
      </c>
      <c r="U134" s="4">
        <f t="shared" si="281"/>
        <v>1</v>
      </c>
      <c r="V134" s="4">
        <f t="shared" si="245"/>
        <v>2</v>
      </c>
    </row>
    <row r="135" spans="1:22" x14ac:dyDescent="0.25">
      <c r="A135" s="4" t="str">
        <f t="shared" si="246"/>
        <v>9</v>
      </c>
      <c r="B135" s="4" t="str">
        <f t="shared" si="275"/>
        <v>Cliente 10</v>
      </c>
      <c r="C135" s="4" t="str">
        <f t="shared" si="275"/>
        <v>Cliente 10</v>
      </c>
      <c r="D135" s="4">
        <f t="shared" si="276"/>
        <v>20000000009</v>
      </c>
      <c r="E135" s="4" t="str">
        <f t="shared" si="277"/>
        <v>20-00000000-9</v>
      </c>
      <c r="F135" s="4" t="str">
        <f t="shared" si="278"/>
        <v>Clave</v>
      </c>
      <c r="G135" s="2">
        <f t="shared" si="279"/>
        <v>45292</v>
      </c>
      <c r="I135" s="2" t="str" cm="1">
        <f t="array" aca="1" ref="I135" ca="1">LEFT(CELL("filename"),FIND("[",CELL("filename"))-1)</f>
        <v>F:\Proyectos Python\Utilidades\auto-py-to-exe\Scripts\output\Control-Monotributistas-2.0\BOTS\</v>
      </c>
      <c r="J135" s="2" t="str">
        <f t="shared" ca="1" si="151"/>
        <v>F:\Proyectos Python\Utilidades\auto-py-to-exe\Scripts\output\Control-Monotributistas-2.0\BOTS\MC Descargados\</v>
      </c>
      <c r="K135" s="2">
        <f t="shared" si="247"/>
        <v>45292</v>
      </c>
      <c r="L135" s="2">
        <f t="shared" si="248"/>
        <v>45322</v>
      </c>
      <c r="M135" s="2" t="str">
        <f t="shared" si="249"/>
        <v>9 - MCE - 202401 - 20000000009 - Cliente 10</v>
      </c>
      <c r="N135" s="2" t="str">
        <f t="shared" si="250"/>
        <v>9 - MCR - 202401 - 20000000009 - Cliente 10</v>
      </c>
      <c r="O135" s="5" t="str">
        <f>IFERROR(VLOOKUP(E135&amp;" - "&amp;S135,[1]Control!$D:$E,2,0),"")</f>
        <v/>
      </c>
      <c r="P135" s="4" t="str">
        <f>_xlfn.IFNA(VLOOKUP(D135,[2]Hoja1!$J:$L,3,0),"")</f>
        <v/>
      </c>
      <c r="Q135" s="5" t="str">
        <f t="shared" si="251"/>
        <v>x</v>
      </c>
      <c r="R135" s="4">
        <f t="shared" si="252"/>
        <v>135</v>
      </c>
      <c r="S135" s="2" t="str">
        <f t="shared" si="253"/>
        <v>202401</v>
      </c>
      <c r="T135" s="4">
        <f t="shared" si="280"/>
        <v>1</v>
      </c>
      <c r="U135" s="4">
        <f t="shared" si="281"/>
        <v>1</v>
      </c>
      <c r="V135" s="4">
        <f t="shared" si="245"/>
        <v>2</v>
      </c>
    </row>
    <row r="136" spans="1:22" x14ac:dyDescent="0.25">
      <c r="A136" s="4" t="str">
        <f t="shared" si="246"/>
        <v>9</v>
      </c>
      <c r="B136" s="4" t="str">
        <f t="shared" si="275"/>
        <v>Cliente 10</v>
      </c>
      <c r="C136" s="4" t="str">
        <f t="shared" si="275"/>
        <v>Cliente 10</v>
      </c>
      <c r="D136" s="4">
        <f t="shared" si="276"/>
        <v>20000000009</v>
      </c>
      <c r="E136" s="4" t="str">
        <f t="shared" si="277"/>
        <v>20-00000000-9</v>
      </c>
      <c r="F136" s="4" t="str">
        <f t="shared" si="278"/>
        <v>Clave</v>
      </c>
      <c r="G136" s="2">
        <f t="shared" si="279"/>
        <v>45323</v>
      </c>
      <c r="I136" s="2" t="str" cm="1">
        <f t="array" aca="1" ref="I136" ca="1">LEFT(CELL("filename"),FIND("[",CELL("filename"))-1)</f>
        <v>F:\Proyectos Python\Utilidades\auto-py-to-exe\Scripts\output\Control-Monotributistas-2.0\BOTS\</v>
      </c>
      <c r="J136" s="2" t="str">
        <f t="shared" ca="1" si="151"/>
        <v>F:\Proyectos Python\Utilidades\auto-py-to-exe\Scripts\output\Control-Monotributistas-2.0\BOTS\MC Descargados\</v>
      </c>
      <c r="K136" s="2">
        <f t="shared" si="247"/>
        <v>45323</v>
      </c>
      <c r="L136" s="2">
        <f t="shared" si="248"/>
        <v>45351</v>
      </c>
      <c r="M136" s="2" t="str">
        <f t="shared" si="249"/>
        <v>9 - MCE - 202402 - 20000000009 - Cliente 10</v>
      </c>
      <c r="N136" s="2" t="str">
        <f t="shared" si="250"/>
        <v>9 - MCR - 202402 - 20000000009 - Cliente 10</v>
      </c>
      <c r="O136" s="5" t="str">
        <f>IFERROR(VLOOKUP(E136&amp;" - "&amp;S136,[1]Control!$D:$E,2,0),"")</f>
        <v/>
      </c>
      <c r="P136" s="4" t="str">
        <f>_xlfn.IFNA(VLOOKUP(D136,[2]Hoja1!$J:$L,3,0),"")</f>
        <v/>
      </c>
      <c r="Q136" s="5" t="str">
        <f t="shared" si="251"/>
        <v>x</v>
      </c>
      <c r="R136" s="4">
        <f t="shared" si="252"/>
        <v>136</v>
      </c>
      <c r="S136" s="2" t="str">
        <f t="shared" si="253"/>
        <v>202402</v>
      </c>
      <c r="T136" s="4">
        <f t="shared" si="280"/>
        <v>1</v>
      </c>
      <c r="U136" s="4">
        <f t="shared" si="281"/>
        <v>1</v>
      </c>
      <c r="V136" s="4">
        <f t="shared" si="245"/>
        <v>2</v>
      </c>
    </row>
    <row r="137" spans="1:22" x14ac:dyDescent="0.25">
      <c r="A137" s="4" t="str">
        <f t="shared" si="246"/>
        <v>9</v>
      </c>
      <c r="B137" s="4" t="str">
        <f t="shared" si="275"/>
        <v>Cliente 10</v>
      </c>
      <c r="C137" s="4" t="str">
        <f t="shared" si="275"/>
        <v>Cliente 10</v>
      </c>
      <c r="D137" s="4">
        <f t="shared" si="276"/>
        <v>20000000009</v>
      </c>
      <c r="E137" s="4" t="str">
        <f t="shared" si="277"/>
        <v>20-00000000-9</v>
      </c>
      <c r="F137" s="4" t="str">
        <f t="shared" si="278"/>
        <v>Clave</v>
      </c>
      <c r="G137" s="2">
        <f t="shared" si="279"/>
        <v>45352</v>
      </c>
      <c r="I137" s="2" t="str" cm="1">
        <f t="array" aca="1" ref="I137" ca="1">LEFT(CELL("filename"),FIND("[",CELL("filename"))-1)</f>
        <v>F:\Proyectos Python\Utilidades\auto-py-to-exe\Scripts\output\Control-Monotributistas-2.0\BOTS\</v>
      </c>
      <c r="J137" s="2" t="str">
        <f t="shared" ca="1" si="151"/>
        <v>F:\Proyectos Python\Utilidades\auto-py-to-exe\Scripts\output\Control-Monotributistas-2.0\BOTS\MC Descargados\</v>
      </c>
      <c r="K137" s="2">
        <f t="shared" si="247"/>
        <v>45352</v>
      </c>
      <c r="L137" s="2">
        <f t="shared" si="248"/>
        <v>45382</v>
      </c>
      <c r="M137" s="2" t="str">
        <f t="shared" si="249"/>
        <v>9 - MCE - 202403 - 20000000009 - Cliente 10</v>
      </c>
      <c r="N137" s="2" t="str">
        <f t="shared" si="250"/>
        <v>9 - MCR - 202403 - 20000000009 - Cliente 10</v>
      </c>
      <c r="O137" s="5" t="str">
        <f>IFERROR(VLOOKUP(E137&amp;" - "&amp;S137,[1]Control!$D:$E,2,0),"")</f>
        <v/>
      </c>
      <c r="P137" s="4" t="str">
        <f>_xlfn.IFNA(VLOOKUP(D137,[2]Hoja1!$J:$L,3,0),"")</f>
        <v/>
      </c>
      <c r="Q137" s="5" t="str">
        <f t="shared" si="251"/>
        <v>x</v>
      </c>
      <c r="R137" s="4">
        <f t="shared" si="252"/>
        <v>137</v>
      </c>
      <c r="S137" s="2" t="str">
        <f t="shared" si="253"/>
        <v>202403</v>
      </c>
      <c r="T137" s="4">
        <f t="shared" si="280"/>
        <v>1</v>
      </c>
      <c r="U137" s="4">
        <f t="shared" si="281"/>
        <v>1</v>
      </c>
      <c r="V137" s="4">
        <f t="shared" si="245"/>
        <v>2</v>
      </c>
    </row>
    <row r="138" spans="1:22" x14ac:dyDescent="0.25">
      <c r="A138" s="4" t="str">
        <f t="shared" si="246"/>
        <v>9</v>
      </c>
      <c r="B138" s="4" t="str">
        <f t="shared" si="275"/>
        <v>Cliente 10</v>
      </c>
      <c r="C138" s="4" t="str">
        <f t="shared" si="275"/>
        <v>Cliente 10</v>
      </c>
      <c r="D138" s="4">
        <f t="shared" si="276"/>
        <v>20000000009</v>
      </c>
      <c r="E138" s="4" t="str">
        <f t="shared" si="277"/>
        <v>20-00000000-9</v>
      </c>
      <c r="F138" s="4" t="str">
        <f t="shared" si="278"/>
        <v>Clave</v>
      </c>
      <c r="G138" s="2">
        <f t="shared" si="279"/>
        <v>45383</v>
      </c>
      <c r="I138" s="2" t="str" cm="1">
        <f t="array" aca="1" ref="I138" ca="1">LEFT(CELL("filename"),FIND("[",CELL("filename"))-1)</f>
        <v>F:\Proyectos Python\Utilidades\auto-py-to-exe\Scripts\output\Control-Monotributistas-2.0\BOTS\</v>
      </c>
      <c r="J138" s="2" t="str">
        <f t="shared" ca="1" si="151"/>
        <v>F:\Proyectos Python\Utilidades\auto-py-to-exe\Scripts\output\Control-Monotributistas-2.0\BOTS\MC Descargados\</v>
      </c>
      <c r="K138" s="2">
        <f t="shared" si="247"/>
        <v>45383</v>
      </c>
      <c r="L138" s="2">
        <f t="shared" si="248"/>
        <v>45412</v>
      </c>
      <c r="M138" s="2" t="str">
        <f t="shared" si="249"/>
        <v>9 - MCE - 202404 - 20000000009 - Cliente 10</v>
      </c>
      <c r="N138" s="2" t="str">
        <f t="shared" si="250"/>
        <v>9 - MCR - 202404 - 20000000009 - Cliente 10</v>
      </c>
      <c r="O138" s="5" t="str">
        <f>IFERROR(VLOOKUP(E138&amp;" - "&amp;S138,[1]Control!$D:$E,2,0),"")</f>
        <v/>
      </c>
      <c r="P138" s="4" t="str">
        <f>_xlfn.IFNA(VLOOKUP(D138,[2]Hoja1!$J:$L,3,0),"")</f>
        <v/>
      </c>
      <c r="Q138" s="5" t="str">
        <f t="shared" si="251"/>
        <v>x</v>
      </c>
      <c r="R138" s="4">
        <f t="shared" si="252"/>
        <v>138</v>
      </c>
      <c r="S138" s="2" t="str">
        <f t="shared" si="253"/>
        <v>202404</v>
      </c>
      <c r="T138" s="4">
        <f t="shared" si="280"/>
        <v>1</v>
      </c>
      <c r="U138" s="4">
        <f t="shared" si="281"/>
        <v>1</v>
      </c>
      <c r="V138" s="4">
        <f t="shared" si="245"/>
        <v>2</v>
      </c>
    </row>
    <row r="139" spans="1:22" x14ac:dyDescent="0.25">
      <c r="A139" s="4" t="str">
        <f t="shared" si="246"/>
        <v>9</v>
      </c>
      <c r="B139" s="4" t="str">
        <f t="shared" si="275"/>
        <v>Cliente 10</v>
      </c>
      <c r="C139" s="4" t="str">
        <f t="shared" si="275"/>
        <v>Cliente 10</v>
      </c>
      <c r="D139" s="4">
        <f t="shared" si="276"/>
        <v>20000000009</v>
      </c>
      <c r="E139" s="4" t="str">
        <f t="shared" si="277"/>
        <v>20-00000000-9</v>
      </c>
      <c r="F139" s="4" t="str">
        <f t="shared" si="278"/>
        <v>Clave</v>
      </c>
      <c r="G139" s="2">
        <f t="shared" si="279"/>
        <v>45413</v>
      </c>
      <c r="I139" s="2" t="str" cm="1">
        <f t="array" aca="1" ref="I139" ca="1">LEFT(CELL("filename"),FIND("[",CELL("filename"))-1)</f>
        <v>F:\Proyectos Python\Utilidades\auto-py-to-exe\Scripts\output\Control-Monotributistas-2.0\BOTS\</v>
      </c>
      <c r="J139" s="2" t="str">
        <f t="shared" ca="1" si="151"/>
        <v>F:\Proyectos Python\Utilidades\auto-py-to-exe\Scripts\output\Control-Monotributistas-2.0\BOTS\MC Descargados\</v>
      </c>
      <c r="K139" s="2">
        <f t="shared" si="247"/>
        <v>45413</v>
      </c>
      <c r="L139" s="2">
        <f t="shared" si="248"/>
        <v>45443</v>
      </c>
      <c r="M139" s="2" t="str">
        <f t="shared" si="249"/>
        <v>9 - MCE - 202405 - 20000000009 - Cliente 10</v>
      </c>
      <c r="N139" s="2" t="str">
        <f t="shared" si="250"/>
        <v>9 - MCR - 202405 - 20000000009 - Cliente 10</v>
      </c>
      <c r="O139" s="5" t="str">
        <f>IFERROR(VLOOKUP(E139&amp;" - "&amp;S139,[1]Control!$D:$E,2,0),"")</f>
        <v/>
      </c>
      <c r="P139" s="4" t="str">
        <f>_xlfn.IFNA(VLOOKUP(D139,[2]Hoja1!$J:$L,3,0),"")</f>
        <v/>
      </c>
      <c r="Q139" s="5" t="str">
        <f t="shared" si="251"/>
        <v>x</v>
      </c>
      <c r="R139" s="4">
        <f t="shared" si="252"/>
        <v>139</v>
      </c>
      <c r="S139" s="2" t="str">
        <f t="shared" si="253"/>
        <v>202405</v>
      </c>
      <c r="T139" s="4">
        <f t="shared" si="280"/>
        <v>1</v>
      </c>
      <c r="U139" s="4">
        <f t="shared" si="281"/>
        <v>1</v>
      </c>
      <c r="V139" s="4">
        <f t="shared" si="245"/>
        <v>2</v>
      </c>
    </row>
    <row r="140" spans="1:22" x14ac:dyDescent="0.25">
      <c r="A140" s="4" t="str">
        <f t="shared" ref="A140:A141" si="282">RIGHT(E140,1)</f>
        <v>9</v>
      </c>
      <c r="B140" s="4" t="str">
        <f t="shared" si="275"/>
        <v>Cliente 10</v>
      </c>
      <c r="C140" s="4" t="str">
        <f t="shared" si="275"/>
        <v>Cliente 10</v>
      </c>
      <c r="D140" s="4">
        <f t="shared" si="276"/>
        <v>20000000009</v>
      </c>
      <c r="E140" s="4" t="str">
        <f t="shared" si="277"/>
        <v>20-00000000-9</v>
      </c>
      <c r="F140" s="4" t="str">
        <f t="shared" si="278"/>
        <v>Clave</v>
      </c>
      <c r="G140" s="2">
        <f t="shared" si="279"/>
        <v>45444</v>
      </c>
      <c r="I140" s="2" t="str" cm="1">
        <f t="array" aca="1" ref="I140" ca="1">LEFT(CELL("filename"),FIND("[",CELL("filename"))-1)</f>
        <v>F:\Proyectos Python\Utilidades\auto-py-to-exe\Scripts\output\Control-Monotributistas-2.0\BOTS\</v>
      </c>
      <c r="J140" s="2" t="str">
        <f t="shared" ref="J140:J141" ca="1" si="283">I140&amp;"MC Descargados\"</f>
        <v>F:\Proyectos Python\Utilidades\auto-py-to-exe\Scripts\output\Control-Monotributistas-2.0\BOTS\MC Descargados\</v>
      </c>
      <c r="K140" s="2">
        <f t="shared" ref="K140:K141" si="284">G140</f>
        <v>45444</v>
      </c>
      <c r="L140" s="2">
        <f t="shared" ref="L140:L141" si="285">EOMONTH(G140,0)</f>
        <v>45473</v>
      </c>
      <c r="M140" s="2" t="str">
        <f t="shared" ref="M140:M141" si="286">CONCATENATE(TEXT(A140,"0")," - ","MCE - ",YEAR(K140),TEXT(MONTH(K140),"00")," - ",SUBSTITUTE(E140,"-","")," - ",B140)</f>
        <v>9 - MCE - 202406 - 20000000009 - Cliente 10</v>
      </c>
      <c r="N140" s="2" t="str">
        <f t="shared" ref="N140:N141" si="287">CONCATENATE(TEXT(A140,"0")," - ","MCR - ",YEAR(K140),TEXT(MONTH(K140),"00")," - ",SUBSTITUTE(E140,"-","")," - ",B140)</f>
        <v>9 - MCR - 202406 - 20000000009 - Cliente 10</v>
      </c>
      <c r="O140" s="5" t="str">
        <f>IFERROR(VLOOKUP(E140&amp;" - "&amp;S140,[1]Control!$D:$E,2,0),"")</f>
        <v/>
      </c>
      <c r="P140" s="4" t="str">
        <f>_xlfn.IFNA(VLOOKUP(D140,[2]Hoja1!$J:$L,3,0),"")</f>
        <v/>
      </c>
      <c r="Q140" s="5" t="str">
        <f t="shared" ref="Q140:Q141" si="288">IF(EXACT(P140,F140),"ü","x")</f>
        <v>x</v>
      </c>
      <c r="R140" s="4">
        <f t="shared" ref="R140:R141" si="289">ROW(A140)</f>
        <v>140</v>
      </c>
      <c r="S140" s="2" t="str">
        <f t="shared" ref="S140:S141" si="290">YEAR(K140)&amp;TEXT(MONTH(K140),"00")</f>
        <v>202406</v>
      </c>
      <c r="T140" s="4">
        <f t="shared" si="280"/>
        <v>1</v>
      </c>
      <c r="U140" s="4">
        <f t="shared" si="281"/>
        <v>1</v>
      </c>
      <c r="V140" s="4">
        <f t="shared" ref="V140:V141" si="291">SUM(T140:U140)</f>
        <v>2</v>
      </c>
    </row>
    <row r="141" spans="1:22" x14ac:dyDescent="0.25">
      <c r="A141" s="4" t="str">
        <f t="shared" si="282"/>
        <v>9</v>
      </c>
      <c r="B141" s="4" t="str">
        <f t="shared" si="275"/>
        <v>Cliente 10</v>
      </c>
      <c r="C141" s="4" t="str">
        <f t="shared" si="275"/>
        <v>Cliente 10</v>
      </c>
      <c r="D141" s="4">
        <f t="shared" si="276"/>
        <v>20000000009</v>
      </c>
      <c r="E141" s="4" t="str">
        <f t="shared" si="277"/>
        <v>20-00000000-9</v>
      </c>
      <c r="F141" s="4" t="str">
        <f t="shared" si="278"/>
        <v>Clave</v>
      </c>
      <c r="G141" s="2">
        <f t="shared" si="279"/>
        <v>45474</v>
      </c>
      <c r="I141" s="2" t="str" cm="1">
        <f t="array" aca="1" ref="I141" ca="1">LEFT(CELL("filename"),FIND("[",CELL("filename"))-1)</f>
        <v>F:\Proyectos Python\Utilidades\auto-py-to-exe\Scripts\output\Control-Monotributistas-2.0\BOTS\</v>
      </c>
      <c r="J141" s="2" t="str">
        <f t="shared" ca="1" si="283"/>
        <v>F:\Proyectos Python\Utilidades\auto-py-to-exe\Scripts\output\Control-Monotributistas-2.0\BOTS\MC Descargados\</v>
      </c>
      <c r="K141" s="2">
        <f t="shared" si="284"/>
        <v>45474</v>
      </c>
      <c r="L141" s="2">
        <f t="shared" si="285"/>
        <v>45504</v>
      </c>
      <c r="M141" s="2" t="str">
        <f t="shared" si="286"/>
        <v>9 - MCE - 202407 - 20000000009 - Cliente 10</v>
      </c>
      <c r="N141" s="2" t="str">
        <f t="shared" si="287"/>
        <v>9 - MCR - 202407 - 20000000009 - Cliente 10</v>
      </c>
      <c r="O141" s="5" t="str">
        <f>IFERROR(VLOOKUP(E141&amp;" - "&amp;S141,[1]Control!$D:$E,2,0),"")</f>
        <v/>
      </c>
      <c r="P141" s="4" t="str">
        <f>_xlfn.IFNA(VLOOKUP(D141,[2]Hoja1!$J:$L,3,0),"")</f>
        <v/>
      </c>
      <c r="Q141" s="5" t="str">
        <f t="shared" si="288"/>
        <v>x</v>
      </c>
      <c r="R141" s="4">
        <f t="shared" si="289"/>
        <v>141</v>
      </c>
      <c r="S141" s="2" t="str">
        <f t="shared" si="290"/>
        <v>202407</v>
      </c>
      <c r="T141" s="4">
        <f t="shared" si="280"/>
        <v>1</v>
      </c>
      <c r="U141" s="4">
        <f t="shared" si="281"/>
        <v>0</v>
      </c>
      <c r="V141" s="4">
        <f t="shared" si="291"/>
        <v>1</v>
      </c>
    </row>
  </sheetData>
  <autoFilter ref="A1:V141" xr:uid="{00000000-0001-0000-0000-000000000000}"/>
  <sortState xmlns:xlrd2="http://schemas.microsoft.com/office/spreadsheetml/2017/richdata2" ref="A2:S79">
    <sortCondition ref="A2:A79"/>
    <sortCondition ref="E2:E79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Agustin Bustos</cp:lastModifiedBy>
  <dcterms:created xsi:type="dcterms:W3CDTF">2015-06-05T18:19:34Z</dcterms:created>
  <dcterms:modified xsi:type="dcterms:W3CDTF">2023-07-19T06:21:34Z</dcterms:modified>
</cp:coreProperties>
</file>