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e.Bertolini\Documents\GitHub\CarAlertSystem\doc\"/>
    </mc:Choice>
  </mc:AlternateContent>
  <bookViews>
    <workbookView xWindow="0" yWindow="0" windowWidth="21000" windowHeight="1198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D2" i="1" s="1"/>
  <c r="B3" i="1" l="1"/>
  <c r="C7" i="1" s="1"/>
  <c r="C4" i="1"/>
  <c r="C3" i="1"/>
  <c r="B7" i="1" s="1"/>
  <c r="C2" i="1"/>
  <c r="D4" i="1"/>
  <c r="B4" i="1"/>
  <c r="D3" i="1"/>
  <c r="B2" i="1"/>
  <c r="D7" i="1" l="1"/>
  <c r="C8" i="1" s="1"/>
  <c r="D8" i="1"/>
  <c r="B8" i="1" l="1"/>
  <c r="C9" i="1" s="1"/>
  <c r="B9" i="1"/>
  <c r="D9" i="1" l="1"/>
  <c r="D11" i="1" l="1"/>
  <c r="D12" i="1" s="1"/>
  <c r="B14" i="1" s="1"/>
  <c r="F9" i="1"/>
  <c r="C11" i="1" s="1"/>
  <c r="C12" i="1" s="1"/>
  <c r="B11" i="1"/>
  <c r="B12" i="1" s="1"/>
  <c r="B15" i="1" s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<sst xmlns="http://schemas.openxmlformats.org/spreadsheetml/2006/main" count="16" uniqueCount="16">
  <si>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</si>
  <si>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</si>
  <si>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</si>
  <si>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x</t>
  </si>
  <si>
    <t>y</t>
  </si>
  <si>
    <t>z</t>
  </si>
  <si>
    <t>G = AxB</t>
  </si>
  <si>
    <t>F = CxG</t>
  </si>
  <si>
    <t>T = GxF</t>
  </si>
  <si>
    <t>Magnitude</t>
  </si>
  <si>
    <t>T_NORM</t>
  </si>
  <si>
    <t>T_NORM*R</t>
  </si>
  <si>
    <t>T_LAT</t>
  </si>
  <si>
    <t>T_LNG</t>
  </si>
  <si>
    <t>R_EARTH</t>
  </si>
  <si>
    <t>PONTS_CART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</si>
</sst>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4" sqref="K4"/>
    </sheetView>
  </sheetViews>
  <sheetFormatPr defaultRowHeight="15" x14ac:dyDescent="0.25"/>
  <cols>
    <col min="1" max="1" width="12.5703125" bestFit="1" customWidth="1"/>
    <col min="2" max="4" width="12.7109375" bestFit="1" customWidth="1"/>
    <col min="6" max="6" width="11" bestFit="1" customWidth="1"/>
  </cols>
  <sheetData>
    <row r="1" spans="1:11" x14ac:dyDescent="0.25">
      <c r="A1" t="s">
        <v>15</v>
      </c>
      <c r="B1" t="s">
        <v>3</v>
      </c>
      <c r="C1" t="s">
        <v>4</v>
      </c>
      <c r="D1" t="s">
        <v>5</v>
      </c>
      <c r="F1" t="s">
        <v>9</v>
      </c>
      <c r="K1" t="s">
        <v>14</v>
      </c>
    </row>
    <row r="2" spans="1:11" x14ac:dyDescent="0.25">
      <c r="A2" t="s">
        <v>0</v>
      </c>
      <c r="B2" s="1">
        <f>K3*COS(RADIANS(44.74186))*COS(RADIANS(10.5798))</f>
        <v>4453.2830942314877</v>
      </c>
      <c r="C2" s="1">
        <f>K3*COS(RADIANS(44.74186))*SIN(RADIANS(10.5798))</f>
        <v>831.78436375302761</v>
      </c>
      <c r="D2" s="1">
        <f>K3*SIN(RADIANS(44.74186))</f>
        <v>4489.6587894423556</v>
      </c>
    </row>
    <row r="3" spans="1:11" x14ac:dyDescent="0.25">
      <c r="A3" t="s">
        <v>1</v>
      </c>
      <c r="B3" s="1">
        <f>K3*COS(RADIANS(44.74235))*COS(RADIANS(10.57839))</f>
        <v>4453.2658187035531</v>
      </c>
      <c r="C3" s="1">
        <f>K3*COS(RADIANS(44.74235))*SIN(RADIANS(10.57839))</f>
        <v>831.66772321868041</v>
      </c>
      <c r="D3" s="1">
        <f>K3*SIN(RADIANS(44.74235))</f>
        <v>4489.6975328959325</v>
      </c>
      <c r="K3">
        <f>6378.137</f>
        <v>6378.1369999999997</v>
      </c>
    </row>
    <row r="4" spans="1:11" x14ac:dyDescent="0.25">
      <c r="A4" t="s">
        <v>2</v>
      </c>
      <c r="B4" s="1">
        <f>K3*COS(RADIANS(44.742139))*COS(RADIANS(10.57899))</f>
        <v>4453.2733621539837</v>
      </c>
      <c r="C4" s="1">
        <f>K3*COS(RADIANS(44.742139))*SIN(RADIANS(10.57899))</f>
        <v>831.71739314284082</v>
      </c>
      <c r="D4" s="1">
        <f>K3*SIN(RADIANS(44.742139))</f>
        <v>4489.6808495306677</v>
      </c>
    </row>
    <row r="7" spans="1:11" x14ac:dyDescent="0.25">
      <c r="A7" t="s">
        <v>6</v>
      </c>
      <c r="B7">
        <f>C2*D3-D2*C3</f>
        <v>555.90239912038669</v>
      </c>
      <c r="C7">
        <f>D2*B3-B2*D3</f>
        <v>-250.0967926569283</v>
      </c>
      <c r="D7">
        <f>B2*C3-C2*B3</f>
        <v>-505.06380569888279</v>
      </c>
    </row>
    <row r="8" spans="1:11" x14ac:dyDescent="0.25">
      <c r="A8" t="s">
        <v>7</v>
      </c>
      <c r="B8">
        <f>C4*D7-C7*D4</f>
        <v>702784.4286741761</v>
      </c>
      <c r="C8">
        <f>D4*B7-B4*D7</f>
        <v>4745011.5476459041</v>
      </c>
      <c r="D8">
        <f>B4*C7-C4*B7</f>
        <v>-1576103.0789375058</v>
      </c>
    </row>
    <row r="9" spans="1:11" x14ac:dyDescent="0.25">
      <c r="A9" t="s">
        <v>8</v>
      </c>
      <c r="B9">
        <f>C7*D8-D7*C8</f>
        <v>2790711915.2781658</v>
      </c>
      <c r="C9">
        <f>D7*B8-B7*D8</f>
        <v>521208504.71029323</v>
      </c>
      <c r="D9">
        <f>B7*C8-C7*B8</f>
        <v>2813527434.7309403</v>
      </c>
      <c r="F9">
        <f>SQRT(B9*B9+C9*C9+D9*D9)</f>
        <v>3996957333.4527268</v>
      </c>
    </row>
    <row r="11" spans="1:11" x14ac:dyDescent="0.25">
      <c r="A11" t="s">
        <v>10</v>
      </c>
      <c r="B11">
        <f>B9/F9</f>
        <v>0.69820908317463592</v>
      </c>
      <c r="C11">
        <f>C9/F9</f>
        <v>0.13040131810965644</v>
      </c>
      <c r="D11">
        <f>D9/F9</f>
        <v>0.70391730509179751</v>
      </c>
    </row>
    <row r="12" spans="1:11" x14ac:dyDescent="0.25">
      <c r="A12" t="s">
        <v>11</v>
      </c>
      <c r="B12">
        <f>B11*K3</f>
        <v>4453.273187132223</v>
      </c>
      <c r="C12">
        <f>C11*K3</f>
        <v>831.71747188396978</v>
      </c>
      <c r="D12">
        <f>D11*K3</f>
        <v>4489.6810085462821</v>
      </c>
    </row>
    <row r="14" spans="1:11" x14ac:dyDescent="0.25">
      <c r="A14" t="s">
        <v>12</v>
      </c>
      <c r="B14">
        <f>DEGREES(ASIN(D12/K3))</f>
        <v>44.742141011119053</v>
      </c>
    </row>
    <row r="15" spans="1:11" x14ac:dyDescent="0.25">
      <c r="A15" t="s">
        <v>13</v>
      </c>
      <c r="B15">
        <f>DEGREES(ATAN2(B12,C12))</f>
        <v>10.578991385324517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2018-09-18T06:09:11Z</dcterms:created>
  <dcterms:modified xsi:type="dcterms:W3CDTF">2018-09-18T08:01:53Z</dcterms:modified>
</cp:coreProperties>
</file>