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firstSheet="1" activeTab="1"/>
  </bookViews>
  <sheets>
    <sheet name="Exsum" sheetId="3" r:id="rId1"/>
    <sheet name="Data Summary (2)" sheetId="4" r:id="rId2"/>
    <sheet name="MySQL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<sst xmlns="http://schemas.openxmlformats.org/spreadsheetml/2006/main" count="42" uniqueCount="28">
  <si>
    <t>Input</t>
  </si>
  <si>
    <t>Measurements</t>
  </si>
  <si>
    <t>Settings</t>
  </si>
  <si>
    <t>Calculation</t>
  </si>
  <si>
    <t>Results</t>
  </si>
  <si>
    <t>Erat</t>
  </si>
  <si>
    <t xml:space="preserve">Vti </t>
  </si>
  <si>
    <t>RR</t>
  </si>
  <si>
    <t>IE</t>
  </si>
  <si>
    <t>Tidal Volume</t>
  </si>
  <si>
    <t>dTi*2</t>
  </si>
  <si>
    <t>Step</t>
  </si>
  <si>
    <t>Time Breath</t>
  </si>
  <si>
    <t>Time Inhale</t>
  </si>
  <si>
    <t>Time Exhale</t>
  </si>
  <si>
    <t>Delta Ti</t>
  </si>
  <si>
    <t>Delta Volume</t>
  </si>
  <si>
    <t>Rpm (est)</t>
  </si>
  <si>
    <t>PPS (est)</t>
  </si>
  <si>
    <t>dVol (%)</t>
  </si>
  <si>
    <t>dIE(%)</t>
  </si>
  <si>
    <t>v</t>
  </si>
  <si>
    <t>warn</t>
  </si>
  <si>
    <t>erat</t>
  </si>
  <si>
    <t>vti</t>
  </si>
  <si>
    <t>rr</t>
  </si>
  <si>
    <t>dti</t>
  </si>
  <si>
    <t>step</t>
  </si>
</sst>
</file>

<file path=xl/styles.xml><?xml version="1.0" encoding="utf-8"?>
<styleSheet xmlns="http://schemas.openxmlformats.org/spreadsheetml/2006/main">
  <numFmts count="6">
    <numFmt numFmtId="176" formatCode="0.0_ "/>
    <numFmt numFmtId="44" formatCode="_-&quot;£&quot;* #,##0.00_-;\-&quot;£&quot;* #,##0.00_-;_-&quot;£&quot;* &quot;-&quot;??_-;_-@_-"/>
    <numFmt numFmtId="177" formatCode="0.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1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1" tint="-0.25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7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10" borderId="1" xfId="0" applyFont="1" applyFill="1" applyBorder="1">
      <alignment vertical="center"/>
    </xf>
    <xf numFmtId="0" fontId="0" fillId="11" borderId="1" xfId="0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5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43" fontId="2" fillId="0" borderId="1" xfId="44" applyFont="1" applyBorder="1">
      <alignment vertical="center"/>
    </xf>
    <xf numFmtId="176" fontId="2" fillId="0" borderId="1" xfId="0" applyNumberFormat="1" applyFont="1" applyBorder="1">
      <alignment vertical="center"/>
    </xf>
    <xf numFmtId="177" fontId="2" fillId="5" borderId="1" xfId="0" applyNumberFormat="1" applyFont="1" applyFill="1" applyBorder="1">
      <alignment vertical="center"/>
    </xf>
    <xf numFmtId="43" fontId="2" fillId="5" borderId="1" xfId="44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43" fontId="2" fillId="2" borderId="1" xfId="44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5" borderId="1" xfId="0" applyFont="1" applyFill="1" applyBorder="1">
      <alignment vertical="center"/>
    </xf>
    <xf numFmtId="0" fontId="2" fillId="16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2" fillId="17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FFC00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(2)'!$Q$3:$Q$11</c:f>
              <c:numCache>
                <c:formatCode>0.00_ 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(2)'!$Q$12:$Q$20</c:f>
              <c:numCache>
                <c:formatCode>0.00_ 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0.499999999999989</c:v>
                </c:pt>
                <c:pt idx="3">
                  <c:v>0</c:v>
                </c:pt>
                <c:pt idx="4">
                  <c:v>-0.5</c:v>
                </c:pt>
                <c:pt idx="5">
                  <c:v>0</c:v>
                </c:pt>
                <c:pt idx="6">
                  <c:v>-0.5</c:v>
                </c:pt>
                <c:pt idx="7">
                  <c:v>0</c:v>
                </c:pt>
                <c:pt idx="8">
                  <c:v>-0.5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(2)'!$Q$21:$Q$29</c:f>
              <c:numCache>
                <c:formatCode>0.00_ </c:formatCode>
                <c:ptCount val="9"/>
                <c:pt idx="0">
                  <c:v>-0.333333333333326</c:v>
                </c:pt>
                <c:pt idx="1">
                  <c:v>-0.333333333333326</c:v>
                </c:pt>
                <c:pt idx="2">
                  <c:v>-0.666666666666667</c:v>
                </c:pt>
                <c:pt idx="3">
                  <c:v>-0.999999999999993</c:v>
                </c:pt>
                <c:pt idx="4">
                  <c:v>0.333333333333326</c:v>
                </c:pt>
                <c:pt idx="5">
                  <c:v>-0.333333333333326</c:v>
                </c:pt>
                <c:pt idx="6">
                  <c:v>-0.333333333333326</c:v>
                </c:pt>
                <c:pt idx="7">
                  <c:v>0.333333333333326</c:v>
                </c:pt>
                <c:pt idx="8">
                  <c:v>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</c:v>
                </c:pt>
                <c:pt idx="1">
                  <c:v>178.571428571429</c:v>
                </c:pt>
                <c:pt idx="2">
                  <c:v>209.497206703911</c:v>
                </c:pt>
                <c:pt idx="3">
                  <c:v>238.853503184713</c:v>
                </c:pt>
                <c:pt idx="4">
                  <c:v>295.275590551181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</c:v>
                </c:pt>
                <c:pt idx="2">
                  <c:v>326.086956521739</c:v>
                </c:pt>
                <c:pt idx="3">
                  <c:v>378.787878787879</c:v>
                </c:pt>
                <c:pt idx="4">
                  <c:v>493.421052631579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378.787878787879</c:v>
                </c:pt>
                <c:pt idx="2">
                  <c:v>451.807228915663</c:v>
                </c:pt>
                <c:pt idx="3">
                  <c:v>559.701492537313</c:v>
                </c:pt>
                <c:pt idx="4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V300 const Step</a:t>
            </a:r>
            <a:endParaRPr lang="en-US" altLang="en-US"/>
          </a:p>
        </c:rich>
      </c:tx>
      <c:layout>
        <c:manualLayout>
          <c:xMode val="edge"/>
          <c:yMode val="edge"/>
          <c:x val="0.228666114333057"/>
          <c:y val="0.0247995991983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(2)'!$N$3:$N$11</c:f>
              <c:numCache>
                <c:formatCode>0.00_ </c:formatCode>
                <c:ptCount val="9"/>
                <c:pt idx="0">
                  <c:v>83.5189309576837</c:v>
                </c:pt>
                <c:pt idx="1">
                  <c:v>96.6494845360825</c:v>
                </c:pt>
                <c:pt idx="2">
                  <c:v>111.940298507463</c:v>
                </c:pt>
                <c:pt idx="3">
                  <c:v>120.967741935484</c:v>
                </c:pt>
                <c:pt idx="4">
                  <c:v>128.865979381443</c:v>
                </c:pt>
                <c:pt idx="5">
                  <c:v>142.045454545455</c:v>
                </c:pt>
                <c:pt idx="6">
                  <c:v>156.903765690377</c:v>
                </c:pt>
                <c:pt idx="7">
                  <c:v>198.412698412698</c:v>
                </c:pt>
                <c:pt idx="8">
                  <c:v>243.506493506494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(2)'!$N$12:$N$20</c:f>
              <c:numCache>
                <c:formatCode>0.00_ </c:formatCode>
                <c:ptCount val="9"/>
                <c:pt idx="0">
                  <c:v>120.192307692308</c:v>
                </c:pt>
                <c:pt idx="1">
                  <c:v>143.129770992366</c:v>
                </c:pt>
                <c:pt idx="2">
                  <c:v>166.666666666667</c:v>
                </c:pt>
                <c:pt idx="3">
                  <c:v>182.926829268293</c:v>
                </c:pt>
                <c:pt idx="4">
                  <c:v>195.3125</c:v>
                </c:pt>
                <c:pt idx="5">
                  <c:v>223.214285714286</c:v>
                </c:pt>
                <c:pt idx="6">
                  <c:v>250</c:v>
                </c:pt>
                <c:pt idx="7">
                  <c:v>328.947368421053</c:v>
                </c:pt>
                <c:pt idx="8">
                  <c:v>426.136363636364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(2)'!$N$21:$N$29</c:f>
              <c:numCache>
                <c:formatCode>0.00_ </c:formatCode>
                <c:ptCount val="9"/>
                <c:pt idx="0">
                  <c:v>162.337662337662</c:v>
                </c:pt>
                <c:pt idx="1">
                  <c:v>198.412698412698</c:v>
                </c:pt>
                <c:pt idx="2">
                  <c:v>231.481481481481</c:v>
                </c:pt>
                <c:pt idx="3">
                  <c:v>248.344370860927</c:v>
                </c:pt>
                <c:pt idx="4">
                  <c:v>275.735294117647</c:v>
                </c:pt>
                <c:pt idx="5">
                  <c:v>309.917355371901</c:v>
                </c:pt>
                <c:pt idx="6">
                  <c:v>360.576923076923</c:v>
                </c:pt>
                <c:pt idx="7">
                  <c:v>506.756756756757</c:v>
                </c:pt>
                <c:pt idx="8">
                  <c:v>646.551724137931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Summary'!$M$51:$M$55</c:f>
              <c:numCache>
                <c:formatCode>General</c:formatCode>
                <c:ptCount val="5"/>
                <c:pt idx="0">
                  <c:v>149.402390438247</c:v>
                </c:pt>
                <c:pt idx="1">
                  <c:v>178.571428571429</c:v>
                </c:pt>
                <c:pt idx="2">
                  <c:v>209.497206703911</c:v>
                </c:pt>
                <c:pt idx="3">
                  <c:v>238.853503184713</c:v>
                </c:pt>
                <c:pt idx="4">
                  <c:v>295.275590551181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Summary'!$M$56:$M$60</c:f>
              <c:numCache>
                <c:formatCode>General</c:formatCode>
                <c:ptCount val="5"/>
                <c:pt idx="0">
                  <c:v>227.272727272727</c:v>
                </c:pt>
                <c:pt idx="1">
                  <c:v>279.850746268657</c:v>
                </c:pt>
                <c:pt idx="2">
                  <c:v>326.086956521739</c:v>
                </c:pt>
                <c:pt idx="3">
                  <c:v>378.787878787879</c:v>
                </c:pt>
                <c:pt idx="4">
                  <c:v>493.421052631579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'[1]Data Summary'!$C$35:$C$39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'[1]Data Summary'!$M$61:$M$65</c:f>
              <c:numCache>
                <c:formatCode>General</c:formatCode>
                <c:ptCount val="5"/>
                <c:pt idx="0">
                  <c:v>312.5</c:v>
                </c:pt>
                <c:pt idx="1">
                  <c:v>378.787878787879</c:v>
                </c:pt>
                <c:pt idx="2">
                  <c:v>451.807228915663</c:v>
                </c:pt>
                <c:pt idx="3">
                  <c:v>559.701492537313</c:v>
                </c:pt>
                <c:pt idx="4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</c:valAx>
      <c:valAx>
        <c:axId val="65776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V400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(2)'!$P$31:$P$39</c:f>
              <c:numCache>
                <c:formatCode>0.0_ </c:formatCode>
                <c:ptCount val="9"/>
                <c:pt idx="0">
                  <c:v>0.5</c:v>
                </c:pt>
                <c:pt idx="1">
                  <c:v>-0.5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(2)'!$P$40:$P$48</c:f>
              <c:numCache>
                <c:formatCode>0.0_ 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1.25</c:v>
                </c:pt>
                <c:pt idx="7">
                  <c:v>0.25</c:v>
                </c:pt>
                <c:pt idx="8">
                  <c:v>-1.25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(2)'!$P$49:$P$57</c:f>
              <c:numCache>
                <c:formatCode>0.0_ </c:formatCode>
                <c:ptCount val="9"/>
                <c:pt idx="0">
                  <c:v>-1.25</c:v>
                </c:pt>
                <c:pt idx="1">
                  <c:v>-0.25</c:v>
                </c:pt>
                <c:pt idx="2">
                  <c:v>0.5</c:v>
                </c:pt>
                <c:pt idx="3">
                  <c:v>-1</c:v>
                </c:pt>
                <c:pt idx="4">
                  <c:v>-0.5</c:v>
                </c:pt>
                <c:pt idx="5">
                  <c:v>-2.75</c:v>
                </c:pt>
                <c:pt idx="6">
                  <c:v>-1.25</c:v>
                </c:pt>
                <c:pt idx="7">
                  <c:v>-7.25</c:v>
                </c:pt>
                <c:pt idx="8">
                  <c:v>-15.5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V400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(2)'!$Q$31:$Q$39</c:f>
              <c:numCache>
                <c:formatCode>0.00_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(2)'!$Q$40:$Q$48</c:f>
              <c:numCache>
                <c:formatCode>0.00_ </c:formatCode>
                <c:ptCount val="9"/>
                <c:pt idx="0">
                  <c:v>1</c:v>
                </c:pt>
                <c:pt idx="1">
                  <c:v>0.499999999999989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0</c:v>
                </c:pt>
                <c:pt idx="8">
                  <c:v>-0.5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(2)'!$Q$49:$Q$57</c:f>
              <c:numCache>
                <c:formatCode>0.00_ </c:formatCode>
                <c:ptCount val="9"/>
                <c:pt idx="0">
                  <c:v>0.333333333333326</c:v>
                </c:pt>
                <c:pt idx="1">
                  <c:v>0.666666666666667</c:v>
                </c:pt>
                <c:pt idx="2">
                  <c:v>0</c:v>
                </c:pt>
                <c:pt idx="3">
                  <c:v>0</c:v>
                </c:pt>
                <c:pt idx="4">
                  <c:v>-0.999999999999993</c:v>
                </c:pt>
                <c:pt idx="5">
                  <c:v>1.33333333333333</c:v>
                </c:pt>
                <c:pt idx="6">
                  <c:v>0</c:v>
                </c:pt>
                <c:pt idx="7">
                  <c:v>-2.33333333333333</c:v>
                </c:pt>
                <c:pt idx="8">
                  <c:v>-2.33333333333333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V400 const Step</a:t>
            </a:r>
            <a:endParaRPr lang="en-US" altLang="en-US"/>
          </a:p>
        </c:rich>
      </c:tx>
      <c:layout>
        <c:manualLayout>
          <c:xMode val="edge"/>
          <c:yMode val="edge"/>
          <c:x val="0.228666114333057"/>
          <c:y val="0.0247995991983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(2)'!$N$31:$N$39</c:f>
              <c:numCache>
                <c:formatCode>0.00_ </c:formatCode>
                <c:ptCount val="9"/>
                <c:pt idx="0">
                  <c:v>100</c:v>
                </c:pt>
                <c:pt idx="1">
                  <c:v>118.670886075949</c:v>
                </c:pt>
                <c:pt idx="2">
                  <c:v>138.376383763838</c:v>
                </c:pt>
                <c:pt idx="3">
                  <c:v>148.221343873518</c:v>
                </c:pt>
                <c:pt idx="4">
                  <c:v>158.227848101266</c:v>
                </c:pt>
                <c:pt idx="5">
                  <c:v>177.725118483412</c:v>
                </c:pt>
                <c:pt idx="6">
                  <c:v>197.368421052632</c:v>
                </c:pt>
                <c:pt idx="7">
                  <c:v>255.102040816327</c:v>
                </c:pt>
                <c:pt idx="8">
                  <c:v>307.377049180328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(2)'!$N$40:$N$48</c:f>
              <c:numCache>
                <c:formatCode>0.00_ </c:formatCode>
                <c:ptCount val="9"/>
                <c:pt idx="0">
                  <c:v>148.221343873518</c:v>
                </c:pt>
                <c:pt idx="1">
                  <c:v>177.725118483412</c:v>
                </c:pt>
                <c:pt idx="2">
                  <c:v>209.497206703911</c:v>
                </c:pt>
                <c:pt idx="3">
                  <c:v>225.903614457831</c:v>
                </c:pt>
                <c:pt idx="4">
                  <c:v>241.935483870968</c:v>
                </c:pt>
                <c:pt idx="5">
                  <c:v>279.850746268657</c:v>
                </c:pt>
                <c:pt idx="6">
                  <c:v>320.51282051282</c:v>
                </c:pt>
                <c:pt idx="7">
                  <c:v>431.034482758621</c:v>
                </c:pt>
                <c:pt idx="8">
                  <c:v>551.470588235294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(2)'!$N$49:$N$57</c:f>
              <c:numCache>
                <c:formatCode>0.00_ </c:formatCode>
                <c:ptCount val="9"/>
                <c:pt idx="0">
                  <c:v>197.368421052632</c:v>
                </c:pt>
                <c:pt idx="1">
                  <c:v>245.098039215686</c:v>
                </c:pt>
                <c:pt idx="2">
                  <c:v>292.96875</c:v>
                </c:pt>
                <c:pt idx="3">
                  <c:v>315.126050420168</c:v>
                </c:pt>
                <c:pt idx="4">
                  <c:v>340.909090909091</c:v>
                </c:pt>
                <c:pt idx="5">
                  <c:v>407.608695652174</c:v>
                </c:pt>
                <c:pt idx="6">
                  <c:v>468.75</c:v>
                </c:pt>
                <c:pt idx="7">
                  <c:v>614.754098360656</c:v>
                </c:pt>
                <c:pt idx="8">
                  <c:v>765.30612244898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(2)'!$P$59:$P$67</c:f>
              <c:numCache>
                <c:formatCode>0.0_ </c:formatCode>
                <c:ptCount val="9"/>
                <c:pt idx="0">
                  <c:v>1</c:v>
                </c:pt>
                <c:pt idx="1">
                  <c:v>-0.2</c:v>
                </c:pt>
                <c:pt idx="2">
                  <c:v>0.4</c:v>
                </c:pt>
                <c:pt idx="3">
                  <c:v>0.6</c:v>
                </c:pt>
                <c:pt idx="4">
                  <c:v>-0.2</c:v>
                </c:pt>
                <c:pt idx="5">
                  <c:v>0.2</c:v>
                </c:pt>
                <c:pt idx="6">
                  <c:v>-0.2</c:v>
                </c:pt>
                <c:pt idx="7">
                  <c:v>-0.2</c:v>
                </c:pt>
                <c:pt idx="8">
                  <c:v>-1.8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(2)'!$P$68:$P$76</c:f>
              <c:numCache>
                <c:formatCode>0.0_ </c:formatCode>
                <c:ptCount val="9"/>
                <c:pt idx="0">
                  <c:v>-0.4</c:v>
                </c:pt>
                <c:pt idx="1">
                  <c:v>0.2</c:v>
                </c:pt>
                <c:pt idx="2">
                  <c:v>-0.4</c:v>
                </c:pt>
                <c:pt idx="3">
                  <c:v>0.2</c:v>
                </c:pt>
                <c:pt idx="4">
                  <c:v>0.6</c:v>
                </c:pt>
                <c:pt idx="5">
                  <c:v>1</c:v>
                </c:pt>
                <c:pt idx="6">
                  <c:v>-0.2</c:v>
                </c:pt>
                <c:pt idx="7">
                  <c:v>-11.2</c:v>
                </c:pt>
                <c:pt idx="8">
                  <c:v>-22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(2)'!$P$77:$P$85</c:f>
              <c:numCache>
                <c:formatCode>0.0_ </c:formatCode>
                <c:ptCount val="9"/>
                <c:pt idx="0">
                  <c:v>-0.6</c:v>
                </c:pt>
                <c:pt idx="1">
                  <c:v>-1.4</c:v>
                </c:pt>
                <c:pt idx="2">
                  <c:v>-0.8</c:v>
                </c:pt>
                <c:pt idx="3">
                  <c:v>-0.8</c:v>
                </c:pt>
                <c:pt idx="4">
                  <c:v>-1.2</c:v>
                </c:pt>
                <c:pt idx="5">
                  <c:v>-10</c:v>
                </c:pt>
                <c:pt idx="6">
                  <c:v>-17</c:v>
                </c:pt>
                <c:pt idx="7">
                  <c:v>-17.8</c:v>
                </c:pt>
                <c:pt idx="8">
                  <c:v>-29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(2)'!$Q$59:$Q$67</c:f>
              <c:numCache>
                <c:formatCode>0.00_ 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(2)'!$Q$68:$Q$76</c:f>
              <c:numCache>
                <c:formatCode>0.00_ </c:formatCode>
                <c:ptCount val="9"/>
                <c:pt idx="0">
                  <c:v>0</c:v>
                </c:pt>
                <c:pt idx="1">
                  <c:v>0.499999999999989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-1.5</c:v>
                </c:pt>
                <c:pt idx="7">
                  <c:v>1.49999999999999</c:v>
                </c:pt>
                <c:pt idx="8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(2)'!$Q$77:$Q$85</c:f>
              <c:numCache>
                <c:formatCode>0.00_ </c:formatCode>
                <c:ptCount val="9"/>
                <c:pt idx="0">
                  <c:v>0.333333333333326</c:v>
                </c:pt>
                <c:pt idx="1">
                  <c:v>-0.333333333333326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-0.333333333333326</c:v>
                </c:pt>
                <c:pt idx="5">
                  <c:v>0.333333333333326</c:v>
                </c:pt>
                <c:pt idx="6">
                  <c:v>0.666666666666667</c:v>
                </c:pt>
                <c:pt idx="7">
                  <c:v>-3.66666666666666</c:v>
                </c:pt>
                <c:pt idx="8">
                  <c:v>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V500 const Step</a:t>
            </a:r>
            <a:endParaRPr lang="en-US" altLang="en-US"/>
          </a:p>
        </c:rich>
      </c:tx>
      <c:layout>
        <c:manualLayout>
          <c:xMode val="edge"/>
          <c:yMode val="edge"/>
          <c:x val="0.228666114333057"/>
          <c:y val="0.0247995991983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(2)'!$N$59:$N$67</c:f>
              <c:numCache>
                <c:formatCode>0.00_ </c:formatCode>
                <c:ptCount val="9"/>
                <c:pt idx="0">
                  <c:v>115.030674846626</c:v>
                </c:pt>
                <c:pt idx="1">
                  <c:v>136.363636363636</c:v>
                </c:pt>
                <c:pt idx="2">
                  <c:v>159.574468085106</c:v>
                </c:pt>
                <c:pt idx="3">
                  <c:v>170.454545454545</c:v>
                </c:pt>
                <c:pt idx="4">
                  <c:v>182.038834951456</c:v>
                </c:pt>
                <c:pt idx="5">
                  <c:v>207.182320441989</c:v>
                </c:pt>
                <c:pt idx="6">
                  <c:v>234.375</c:v>
                </c:pt>
                <c:pt idx="7">
                  <c:v>295.275590551181</c:v>
                </c:pt>
                <c:pt idx="8">
                  <c:v>353.77358490566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(2)'!$N$68:$N$76</c:f>
              <c:numCache>
                <c:formatCode>0.00_ </c:formatCode>
                <c:ptCount val="9"/>
                <c:pt idx="0">
                  <c:v>168.918918918919</c:v>
                </c:pt>
                <c:pt idx="1">
                  <c:v>206.043956043956</c:v>
                </c:pt>
                <c:pt idx="2">
                  <c:v>243.506493506494</c:v>
                </c:pt>
                <c:pt idx="3">
                  <c:v>264.084507042254</c:v>
                </c:pt>
                <c:pt idx="4">
                  <c:v>288.461538461538</c:v>
                </c:pt>
                <c:pt idx="5">
                  <c:v>331.858407079646</c:v>
                </c:pt>
                <c:pt idx="6">
                  <c:v>375</c:v>
                </c:pt>
                <c:pt idx="7">
                  <c:v>487.012987012987</c:v>
                </c:pt>
                <c:pt idx="8">
                  <c:v>595.238095238095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(2)'!$N$77:$N$85</c:f>
              <c:numCache>
                <c:formatCode>0.00_ </c:formatCode>
                <c:ptCount val="9"/>
                <c:pt idx="0">
                  <c:v>234.375</c:v>
                </c:pt>
                <c:pt idx="1">
                  <c:v>288.461538461538</c:v>
                </c:pt>
                <c:pt idx="2">
                  <c:v>350.467289719626</c:v>
                </c:pt>
                <c:pt idx="3">
                  <c:v>378.787878787879</c:v>
                </c:pt>
                <c:pt idx="4">
                  <c:v>407.608695652174</c:v>
                </c:pt>
                <c:pt idx="5">
                  <c:v>474.683544303797</c:v>
                </c:pt>
                <c:pt idx="6">
                  <c:v>528.169014084507</c:v>
                </c:pt>
                <c:pt idx="7">
                  <c:v>669.642857142857</c:v>
                </c:pt>
                <c:pt idx="8">
                  <c:v>815.217391304348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(2)'!$P$87:$P$95</c:f>
              <c:numCache>
                <c:formatCode>0.0_ </c:formatCode>
                <c:ptCount val="9"/>
                <c:pt idx="0">
                  <c:v>-0.5</c:v>
                </c:pt>
                <c:pt idx="1">
                  <c:v>0.5</c:v>
                </c:pt>
                <c:pt idx="2">
                  <c:v>1.33333333333333</c:v>
                </c:pt>
                <c:pt idx="3">
                  <c:v>0.5</c:v>
                </c:pt>
                <c:pt idx="4">
                  <c:v>-0.166666666666667</c:v>
                </c:pt>
                <c:pt idx="5">
                  <c:v>-0.166666666666667</c:v>
                </c:pt>
                <c:pt idx="6">
                  <c:v>-0.166666666666667</c:v>
                </c:pt>
                <c:pt idx="7">
                  <c:v>-2.5</c:v>
                </c:pt>
                <c:pt idx="8">
                  <c:v>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(2)'!$P$96:$P$104</c:f>
              <c:numCache>
                <c:formatCode>0.0_ </c:formatCode>
                <c:ptCount val="9"/>
                <c:pt idx="0">
                  <c:v>0.833333333333333</c:v>
                </c:pt>
                <c:pt idx="1">
                  <c:v>-0.166666666666667</c:v>
                </c:pt>
                <c:pt idx="2">
                  <c:v>0.166666666666667</c:v>
                </c:pt>
                <c:pt idx="3">
                  <c:v>0.666666666666667</c:v>
                </c:pt>
                <c:pt idx="4">
                  <c:v>-0.5</c:v>
                </c:pt>
                <c:pt idx="5">
                  <c:v>-1.33333333333333</c:v>
                </c:pt>
                <c:pt idx="6">
                  <c:v>-4.66666666666667</c:v>
                </c:pt>
                <c:pt idx="7">
                  <c:v>-23.3333333333333</c:v>
                </c:pt>
                <c:pt idx="8">
                  <c:v>-25.3333333333333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(2)'!$P$105:$P$113</c:f>
              <c:numCache>
                <c:formatCode>0.0_ </c:formatCode>
                <c:ptCount val="9"/>
                <c:pt idx="0">
                  <c:v>0.166666666666667</c:v>
                </c:pt>
                <c:pt idx="1">
                  <c:v>-0.5</c:v>
                </c:pt>
                <c:pt idx="2">
                  <c:v>-2.5</c:v>
                </c:pt>
                <c:pt idx="3">
                  <c:v>-2.83333333333333</c:v>
                </c:pt>
                <c:pt idx="4">
                  <c:v>-16.1666666666667</c:v>
                </c:pt>
                <c:pt idx="5">
                  <c:v>-19.3333333333333</c:v>
                </c:pt>
                <c:pt idx="6">
                  <c:v>-19</c:v>
                </c:pt>
                <c:pt idx="7">
                  <c:v>-29.3333333333333</c:v>
                </c:pt>
                <c:pt idx="8">
                  <c:v>-31.8333333333333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IE,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(2)'!$Q$87:$Q$95</c:f>
              <c:numCache>
                <c:formatCode>0.00_ 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6.00000000000001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(2)'!$Q$96:$Q$104</c:f>
              <c:numCache>
                <c:formatCode>0.00_ </c:formatCode>
                <c:ptCount val="9"/>
                <c:pt idx="0">
                  <c:v>0</c:v>
                </c:pt>
                <c:pt idx="1">
                  <c:v>0.499999999999989</c:v>
                </c:pt>
                <c:pt idx="2">
                  <c:v>-0.5</c:v>
                </c:pt>
                <c:pt idx="3">
                  <c:v>-0.5</c:v>
                </c:pt>
                <c:pt idx="4">
                  <c:v>-1</c:v>
                </c:pt>
                <c:pt idx="5">
                  <c:v>-0.5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(2)'!$Q$105:$Q$113</c:f>
              <c:numCache>
                <c:formatCode>0.00_ </c:formatCode>
                <c:ptCount val="9"/>
                <c:pt idx="0">
                  <c:v>-0.333333333333326</c:v>
                </c:pt>
                <c:pt idx="1">
                  <c:v>-0.666666666666667</c:v>
                </c:pt>
                <c:pt idx="2">
                  <c:v>-1.66666666666666</c:v>
                </c:pt>
                <c:pt idx="3">
                  <c:v>-0.333333333333326</c:v>
                </c:pt>
                <c:pt idx="4">
                  <c:v>1.66666666666666</c:v>
                </c:pt>
                <c:pt idx="5">
                  <c:v>0.999999999999993</c:v>
                </c:pt>
                <c:pt idx="6">
                  <c:v>-1.33333333333333</c:v>
                </c:pt>
                <c:pt idx="7">
                  <c:v>-1.66666666666666</c:v>
                </c:pt>
                <c:pt idx="8">
                  <c:v>-8.66666666666666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IE(%)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 RPM, V600 const Step</a:t>
            </a:r>
            <a:endParaRPr lang="en-US" altLang="en-US"/>
          </a:p>
        </c:rich>
      </c:tx>
      <c:layout>
        <c:manualLayout>
          <c:xMode val="edge"/>
          <c:yMode val="edge"/>
          <c:x val="0.228666114333057"/>
          <c:y val="0.0247995991983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(2)'!$D$31:$D$39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(2)'!$N$87:$N$95</c:f>
              <c:numCache>
                <c:formatCode>0.00_ </c:formatCode>
                <c:ptCount val="9"/>
                <c:pt idx="0">
                  <c:v>129.310344827586</c:v>
                </c:pt>
                <c:pt idx="1">
                  <c:v>154.95867768595</c:v>
                </c:pt>
                <c:pt idx="2">
                  <c:v>180.288461538462</c:v>
                </c:pt>
                <c:pt idx="3">
                  <c:v>193.298969072165</c:v>
                </c:pt>
                <c:pt idx="4">
                  <c:v>206.043956043956</c:v>
                </c:pt>
                <c:pt idx="5">
                  <c:v>235.849056603774</c:v>
                </c:pt>
                <c:pt idx="6">
                  <c:v>264.084507042254</c:v>
                </c:pt>
                <c:pt idx="7">
                  <c:v>331.858407079646</c:v>
                </c:pt>
                <c:pt idx="8">
                  <c:v>394.736842105263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(2)'!$N$96:$N$104</c:f>
              <c:numCache>
                <c:formatCode>0.00_ </c:formatCode>
                <c:ptCount val="9"/>
                <c:pt idx="0">
                  <c:v>194.300518134715</c:v>
                </c:pt>
                <c:pt idx="1">
                  <c:v>235.849056603774</c:v>
                </c:pt>
                <c:pt idx="2">
                  <c:v>284.090909090909</c:v>
                </c:pt>
                <c:pt idx="3">
                  <c:v>304.878048780488</c:v>
                </c:pt>
                <c:pt idx="4">
                  <c:v>323.275862068965</c:v>
                </c:pt>
                <c:pt idx="5">
                  <c:v>371.287128712871</c:v>
                </c:pt>
                <c:pt idx="6">
                  <c:v>412.087912087912</c:v>
                </c:pt>
                <c:pt idx="7">
                  <c:v>513.698630136986</c:v>
                </c:pt>
                <c:pt idx="8">
                  <c:v>614.754098360656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(2)'!$N$105:$N$113</c:f>
              <c:numCache>
                <c:formatCode>0.00_ </c:formatCode>
                <c:ptCount val="9"/>
                <c:pt idx="0">
                  <c:v>267.857142857143</c:v>
                </c:pt>
                <c:pt idx="1">
                  <c:v>323.275862068965</c:v>
                </c:pt>
                <c:pt idx="2">
                  <c:v>386.59793814433</c:v>
                </c:pt>
                <c:pt idx="3">
                  <c:v>431.034482758621</c:v>
                </c:pt>
                <c:pt idx="4">
                  <c:v>457.317073170732</c:v>
                </c:pt>
                <c:pt idx="5">
                  <c:v>520.833333333333</c:v>
                </c:pt>
                <c:pt idx="6">
                  <c:v>576.923076923077</c:v>
                </c:pt>
                <c:pt idx="7">
                  <c:v>721.153846153846</c:v>
                </c:pt>
                <c:pt idx="8">
                  <c:v>872.093023255814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16754"/>
        <c:axId val="657760014"/>
      </c:scatterChart>
      <c:valAx>
        <c:axId val="460416754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760014"/>
        <c:crosses val="autoZero"/>
        <c:crossBetween val="midCat"/>
        <c:majorUnit val="2"/>
      </c:valAx>
      <c:valAx>
        <c:axId val="65776001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4167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V400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V400</a:t>
            </a:r>
            <a:endParaRPr lang="en-US" altLang="en-US"/>
          </a:p>
        </c:rich>
      </c:tx>
      <c:layout>
        <c:manualLayout>
          <c:xMode val="edge"/>
          <c:yMode val="edge"/>
          <c:x val="0.32194444444444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(2)'!#REF!</c:f>
              <c:numCache>
                <c:formatCode>General</c:formatCode>
                <c:ptCount val="0"/>
              </c:numCache>
            </c:numRef>
          </c:xVal>
          <c:yVal>
            <c:numRef>
              <c:f>'Data 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RR vs Err. VTi,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(2)'!$P$3:$P$11</c:f>
              <c:numCache>
                <c:formatCode>0.0_ </c:formatCode>
                <c:ptCount val="9"/>
                <c:pt idx="0">
                  <c:v>1.33333333333333</c:v>
                </c:pt>
                <c:pt idx="1">
                  <c:v>-1</c:v>
                </c:pt>
                <c:pt idx="2">
                  <c:v>0.666666666666667</c:v>
                </c:pt>
                <c:pt idx="3">
                  <c:v>1</c:v>
                </c:pt>
                <c:pt idx="4">
                  <c:v>1.66666666666667</c:v>
                </c:pt>
                <c:pt idx="5">
                  <c:v>-0.333333333333333</c:v>
                </c:pt>
                <c:pt idx="6">
                  <c:v>0</c:v>
                </c:pt>
                <c:pt idx="7">
                  <c:v>0</c:v>
                </c:pt>
                <c:pt idx="8">
                  <c:v>-0.666666666666667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(2)'!$P$12:$P$20</c:f>
              <c:numCache>
                <c:formatCode>0.0_ </c:formatCode>
                <c:ptCount val="9"/>
                <c:pt idx="0">
                  <c:v>-0.666666666666667</c:v>
                </c:pt>
                <c:pt idx="1">
                  <c:v>1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0.333333333333333</c:v>
                </c:pt>
                <c:pt idx="5">
                  <c:v>-0.666666666666667</c:v>
                </c:pt>
                <c:pt idx="6">
                  <c:v>0</c:v>
                </c:pt>
                <c:pt idx="7">
                  <c:v>0.666666666666667</c:v>
                </c:pt>
                <c:pt idx="8">
                  <c:v>-1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 (2)'!$D$3:$D$11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'Data Summary (2)'!$P$21:$P$29</c:f>
              <c:numCache>
                <c:formatCode>0.0_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0.333333333333333</c:v>
                </c:pt>
                <c:pt idx="3">
                  <c:v>-1</c:v>
                </c:pt>
                <c:pt idx="4">
                  <c:v>0.333333333333333</c:v>
                </c:pt>
                <c:pt idx="5">
                  <c:v>31.3333333333333</c:v>
                </c:pt>
                <c:pt idx="6">
                  <c:v>-1.66666666666667</c:v>
                </c:pt>
                <c:pt idx="7">
                  <c:v>-1.33333333333333</c:v>
                </c:pt>
                <c:pt idx="8">
                  <c:v>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"Upper Bound"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{10,10}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"Lower Bound"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{0,50}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{-10,-10}</c:f>
              <c:numCache>
                <c:formatCode>General</c:formatCode>
                <c:ptCount val="2"/>
                <c:pt idx="0">
                  <c:v>-10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0617"/>
        <c:axId val="881456340"/>
      </c:scatterChart>
      <c:valAx>
        <c:axId val="776260617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56340"/>
        <c:crossesAt val="0"/>
        <c:crossBetween val="midCat"/>
        <c:majorUnit val="2"/>
      </c:valAx>
      <c:valAx>
        <c:axId val="8814563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Err. Vti (%)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6061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7.xml"/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4" Type="http://schemas.openxmlformats.org/officeDocument/2006/relationships/chart" Target="../charts/chart22.xml"/><Relationship Id="rId13" Type="http://schemas.openxmlformats.org/officeDocument/2006/relationships/chart" Target="../charts/chart21.xml"/><Relationship Id="rId12" Type="http://schemas.openxmlformats.org/officeDocument/2006/relationships/chart" Target="../charts/chart20.xml"/><Relationship Id="rId11" Type="http://schemas.openxmlformats.org/officeDocument/2006/relationships/chart" Target="../charts/chart19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</xdr:row>
      <xdr:rowOff>8890</xdr:rowOff>
    </xdr:from>
    <xdr:to>
      <xdr:col>5</xdr:col>
      <xdr:colOff>409575</xdr:colOff>
      <xdr:row>18</xdr:row>
      <xdr:rowOff>161290</xdr:rowOff>
    </xdr:to>
    <xdr:graphicFrame>
      <xdr:nvGraphicFramePr>
        <xdr:cNvPr id="3" name="Chart 2"/>
        <xdr:cNvGraphicFramePr/>
      </xdr:nvGraphicFramePr>
      <xdr:xfrm>
        <a:off x="28575" y="332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419735</xdr:colOff>
      <xdr:row>2</xdr:row>
      <xdr:rowOff>0</xdr:rowOff>
    </xdr:from>
    <xdr:to>
      <xdr:col>10</xdr:col>
      <xdr:colOff>800735</xdr:colOff>
      <xdr:row>18</xdr:row>
      <xdr:rowOff>152400</xdr:rowOff>
    </xdr:to>
    <xdr:graphicFrame>
      <xdr:nvGraphicFramePr>
        <xdr:cNvPr id="4" name="Chart 3"/>
        <xdr:cNvGraphicFramePr/>
      </xdr:nvGraphicFramePr>
      <xdr:xfrm>
        <a:off x="4610735" y="32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160655</xdr:rowOff>
    </xdr:from>
    <xdr:to>
      <xdr:col>5</xdr:col>
      <xdr:colOff>409575</xdr:colOff>
      <xdr:row>35</xdr:row>
      <xdr:rowOff>151130</xdr:rowOff>
    </xdr:to>
    <xdr:graphicFrame>
      <xdr:nvGraphicFramePr>
        <xdr:cNvPr id="5" name="Chart 4"/>
        <xdr:cNvGraphicFramePr/>
      </xdr:nvGraphicFramePr>
      <xdr:xfrm>
        <a:off x="28575" y="3075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419735</xdr:colOff>
      <xdr:row>18</xdr:row>
      <xdr:rowOff>151765</xdr:rowOff>
    </xdr:from>
    <xdr:to>
      <xdr:col>10</xdr:col>
      <xdr:colOff>800735</xdr:colOff>
      <xdr:row>35</xdr:row>
      <xdr:rowOff>142240</xdr:rowOff>
    </xdr:to>
    <xdr:graphicFrame>
      <xdr:nvGraphicFramePr>
        <xdr:cNvPr id="6" name="Chart 5"/>
        <xdr:cNvGraphicFramePr/>
      </xdr:nvGraphicFramePr>
      <xdr:xfrm>
        <a:off x="4610735" y="3066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35</xdr:row>
      <xdr:rowOff>161290</xdr:rowOff>
    </xdr:from>
    <xdr:to>
      <xdr:col>5</xdr:col>
      <xdr:colOff>400050</xdr:colOff>
      <xdr:row>52</xdr:row>
      <xdr:rowOff>151765</xdr:rowOff>
    </xdr:to>
    <xdr:graphicFrame>
      <xdr:nvGraphicFramePr>
        <xdr:cNvPr id="7" name="Chart 6"/>
        <xdr:cNvGraphicFramePr/>
      </xdr:nvGraphicFramePr>
      <xdr:xfrm>
        <a:off x="19050" y="5828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428625</xdr:colOff>
      <xdr:row>35</xdr:row>
      <xdr:rowOff>142240</xdr:rowOff>
    </xdr:from>
    <xdr:to>
      <xdr:col>10</xdr:col>
      <xdr:colOff>809625</xdr:colOff>
      <xdr:row>52</xdr:row>
      <xdr:rowOff>132715</xdr:rowOff>
    </xdr:to>
    <xdr:graphicFrame>
      <xdr:nvGraphicFramePr>
        <xdr:cNvPr id="8" name="Chart 7"/>
        <xdr:cNvGraphicFramePr/>
      </xdr:nvGraphicFramePr>
      <xdr:xfrm>
        <a:off x="4619625" y="58096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52</xdr:row>
      <xdr:rowOff>161290</xdr:rowOff>
    </xdr:from>
    <xdr:to>
      <xdr:col>5</xdr:col>
      <xdr:colOff>381000</xdr:colOff>
      <xdr:row>69</xdr:row>
      <xdr:rowOff>151765</xdr:rowOff>
    </xdr:to>
    <xdr:graphicFrame>
      <xdr:nvGraphicFramePr>
        <xdr:cNvPr id="9" name="Chart 8"/>
        <xdr:cNvGraphicFramePr/>
      </xdr:nvGraphicFramePr>
      <xdr:xfrm>
        <a:off x="0" y="85813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342900</xdr:colOff>
      <xdr:row>52</xdr:row>
      <xdr:rowOff>151765</xdr:rowOff>
    </xdr:from>
    <xdr:to>
      <xdr:col>10</xdr:col>
      <xdr:colOff>723900</xdr:colOff>
      <xdr:row>69</xdr:row>
      <xdr:rowOff>142240</xdr:rowOff>
    </xdr:to>
    <xdr:graphicFrame>
      <xdr:nvGraphicFramePr>
        <xdr:cNvPr id="10" name="Chart 9"/>
        <xdr:cNvGraphicFramePr/>
      </xdr:nvGraphicFramePr>
      <xdr:xfrm>
        <a:off x="4533900" y="8571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360680</xdr:colOff>
      <xdr:row>0</xdr:row>
      <xdr:rowOff>66675</xdr:rowOff>
    </xdr:from>
    <xdr:to>
      <xdr:col>22</xdr:col>
      <xdr:colOff>741680</xdr:colOff>
      <xdr:row>19</xdr:row>
      <xdr:rowOff>29845</xdr:rowOff>
    </xdr:to>
    <xdr:graphicFrame>
      <xdr:nvGraphicFramePr>
        <xdr:cNvPr id="2" name="Chart 1"/>
        <xdr:cNvGraphicFramePr/>
      </xdr:nvGraphicFramePr>
      <xdr:xfrm>
        <a:off x="16301085" y="66675"/>
        <a:ext cx="45720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742950</xdr:colOff>
      <xdr:row>0</xdr:row>
      <xdr:rowOff>98425</xdr:rowOff>
    </xdr:from>
    <xdr:to>
      <xdr:col>28</xdr:col>
      <xdr:colOff>285750</xdr:colOff>
      <xdr:row>19</xdr:row>
      <xdr:rowOff>60325</xdr:rowOff>
    </xdr:to>
    <xdr:graphicFrame>
      <xdr:nvGraphicFramePr>
        <xdr:cNvPr id="3" name="Chart 2"/>
        <xdr:cNvGraphicFramePr/>
      </xdr:nvGraphicFramePr>
      <xdr:xfrm>
        <a:off x="20874355" y="98425"/>
        <a:ext cx="457200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755015</xdr:colOff>
      <xdr:row>119</xdr:row>
      <xdr:rowOff>146050</xdr:rowOff>
    </xdr:from>
    <xdr:to>
      <xdr:col>25</xdr:col>
      <xdr:colOff>297815</xdr:colOff>
      <xdr:row>136</xdr:row>
      <xdr:rowOff>136525</xdr:rowOff>
    </xdr:to>
    <xdr:graphicFrame>
      <xdr:nvGraphicFramePr>
        <xdr:cNvPr id="4" name="Chart 3"/>
        <xdr:cNvGraphicFramePr/>
      </xdr:nvGraphicFramePr>
      <xdr:xfrm>
        <a:off x="18371820" y="1950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302260</xdr:colOff>
      <xdr:row>0</xdr:row>
      <xdr:rowOff>82550</xdr:rowOff>
    </xdr:from>
    <xdr:to>
      <xdr:col>34</xdr:col>
      <xdr:colOff>0</xdr:colOff>
      <xdr:row>18</xdr:row>
      <xdr:rowOff>152400</xdr:rowOff>
    </xdr:to>
    <xdr:graphicFrame>
      <xdr:nvGraphicFramePr>
        <xdr:cNvPr id="5" name="Chart 4"/>
        <xdr:cNvGraphicFramePr/>
      </xdr:nvGraphicFramePr>
      <xdr:xfrm>
        <a:off x="25462865" y="82550"/>
        <a:ext cx="472694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802640</xdr:colOff>
      <xdr:row>118</xdr:row>
      <xdr:rowOff>50800</xdr:rowOff>
    </xdr:from>
    <xdr:to>
      <xdr:col>28</xdr:col>
      <xdr:colOff>345440</xdr:colOff>
      <xdr:row>135</xdr:row>
      <xdr:rowOff>41275</xdr:rowOff>
    </xdr:to>
    <xdr:graphicFrame>
      <xdr:nvGraphicFramePr>
        <xdr:cNvPr id="6" name="Chart 5"/>
        <xdr:cNvGraphicFramePr/>
      </xdr:nvGraphicFramePr>
      <xdr:xfrm>
        <a:off x="20934045" y="1925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476885</xdr:colOff>
      <xdr:row>19</xdr:row>
      <xdr:rowOff>73025</xdr:rowOff>
    </xdr:from>
    <xdr:to>
      <xdr:col>23</xdr:col>
      <xdr:colOff>19685</xdr:colOff>
      <xdr:row>37</xdr:row>
      <xdr:rowOff>71120</xdr:rowOff>
    </xdr:to>
    <xdr:graphicFrame>
      <xdr:nvGraphicFramePr>
        <xdr:cNvPr id="7" name="Chart 6"/>
        <xdr:cNvGraphicFramePr/>
      </xdr:nvGraphicFramePr>
      <xdr:xfrm>
        <a:off x="16417290" y="3149600"/>
        <a:ext cx="45720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36830</xdr:colOff>
      <xdr:row>19</xdr:row>
      <xdr:rowOff>95250</xdr:rowOff>
    </xdr:from>
    <xdr:to>
      <xdr:col>28</xdr:col>
      <xdr:colOff>417830</xdr:colOff>
      <xdr:row>37</xdr:row>
      <xdr:rowOff>92075</xdr:rowOff>
    </xdr:to>
    <xdr:graphicFrame>
      <xdr:nvGraphicFramePr>
        <xdr:cNvPr id="8" name="Chart 7"/>
        <xdr:cNvGraphicFramePr/>
      </xdr:nvGraphicFramePr>
      <xdr:xfrm>
        <a:off x="21006435" y="3171825"/>
        <a:ext cx="457200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418465</xdr:colOff>
      <xdr:row>19</xdr:row>
      <xdr:rowOff>79375</xdr:rowOff>
    </xdr:from>
    <xdr:to>
      <xdr:col>34</xdr:col>
      <xdr:colOff>116205</xdr:colOff>
      <xdr:row>37</xdr:row>
      <xdr:rowOff>22225</xdr:rowOff>
    </xdr:to>
    <xdr:graphicFrame>
      <xdr:nvGraphicFramePr>
        <xdr:cNvPr id="9" name="Chart 8"/>
        <xdr:cNvGraphicFramePr/>
      </xdr:nvGraphicFramePr>
      <xdr:xfrm>
        <a:off x="25579070" y="3155950"/>
        <a:ext cx="472694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441960</xdr:colOff>
      <xdr:row>38</xdr:row>
      <xdr:rowOff>18415</xdr:rowOff>
    </xdr:from>
    <xdr:to>
      <xdr:col>22</xdr:col>
      <xdr:colOff>822960</xdr:colOff>
      <xdr:row>56</xdr:row>
      <xdr:rowOff>143510</xdr:rowOff>
    </xdr:to>
    <xdr:graphicFrame>
      <xdr:nvGraphicFramePr>
        <xdr:cNvPr id="10" name="Chart 9"/>
        <xdr:cNvGraphicFramePr/>
      </xdr:nvGraphicFramePr>
      <xdr:xfrm>
        <a:off x="16382365" y="6298565"/>
        <a:ext cx="45720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10795</xdr:colOff>
      <xdr:row>38</xdr:row>
      <xdr:rowOff>37465</xdr:rowOff>
    </xdr:from>
    <xdr:to>
      <xdr:col>28</xdr:col>
      <xdr:colOff>391795</xdr:colOff>
      <xdr:row>56</xdr:row>
      <xdr:rowOff>161290</xdr:rowOff>
    </xdr:to>
    <xdr:graphicFrame>
      <xdr:nvGraphicFramePr>
        <xdr:cNvPr id="11" name="Chart 10"/>
        <xdr:cNvGraphicFramePr/>
      </xdr:nvGraphicFramePr>
      <xdr:xfrm>
        <a:off x="20980400" y="6317615"/>
        <a:ext cx="457200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386715</xdr:colOff>
      <xdr:row>38</xdr:row>
      <xdr:rowOff>24765</xdr:rowOff>
    </xdr:from>
    <xdr:to>
      <xdr:col>34</xdr:col>
      <xdr:colOff>84455</xdr:colOff>
      <xdr:row>56</xdr:row>
      <xdr:rowOff>94615</xdr:rowOff>
    </xdr:to>
    <xdr:graphicFrame>
      <xdr:nvGraphicFramePr>
        <xdr:cNvPr id="12" name="Chart 11"/>
        <xdr:cNvGraphicFramePr/>
      </xdr:nvGraphicFramePr>
      <xdr:xfrm>
        <a:off x="25547320" y="6304915"/>
        <a:ext cx="472694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473710</xdr:colOff>
      <xdr:row>57</xdr:row>
      <xdr:rowOff>62865</xdr:rowOff>
    </xdr:from>
    <xdr:to>
      <xdr:col>23</xdr:col>
      <xdr:colOff>16510</xdr:colOff>
      <xdr:row>76</xdr:row>
      <xdr:rowOff>60960</xdr:rowOff>
    </xdr:to>
    <xdr:graphicFrame>
      <xdr:nvGraphicFramePr>
        <xdr:cNvPr id="13" name="Chart 12"/>
        <xdr:cNvGraphicFramePr/>
      </xdr:nvGraphicFramePr>
      <xdr:xfrm>
        <a:off x="16414115" y="9419590"/>
        <a:ext cx="45720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40005</xdr:colOff>
      <xdr:row>57</xdr:row>
      <xdr:rowOff>81915</xdr:rowOff>
    </xdr:from>
    <xdr:to>
      <xdr:col>28</xdr:col>
      <xdr:colOff>421005</xdr:colOff>
      <xdr:row>76</xdr:row>
      <xdr:rowOff>78740</xdr:rowOff>
    </xdr:to>
    <xdr:graphicFrame>
      <xdr:nvGraphicFramePr>
        <xdr:cNvPr id="14" name="Chart 13"/>
        <xdr:cNvGraphicFramePr/>
      </xdr:nvGraphicFramePr>
      <xdr:xfrm>
        <a:off x="21009610" y="9438640"/>
        <a:ext cx="457200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421640</xdr:colOff>
      <xdr:row>57</xdr:row>
      <xdr:rowOff>69215</xdr:rowOff>
    </xdr:from>
    <xdr:to>
      <xdr:col>34</xdr:col>
      <xdr:colOff>119380</xdr:colOff>
      <xdr:row>76</xdr:row>
      <xdr:rowOff>12065</xdr:rowOff>
    </xdr:to>
    <xdr:graphicFrame>
      <xdr:nvGraphicFramePr>
        <xdr:cNvPr id="15" name="Chart 14"/>
        <xdr:cNvGraphicFramePr/>
      </xdr:nvGraphicFramePr>
      <xdr:xfrm>
        <a:off x="25582245" y="9425940"/>
        <a:ext cx="472694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ciek12/Documents/TestConstStep_12Ju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sum(2)"/>
      <sheetName val="Data Summary (2)"/>
      <sheetName val="Rev"/>
      <sheetName val="Analyzed"/>
      <sheetName val="Exsum"/>
      <sheetName val="Data Summary"/>
      <sheetName val="Raw Data"/>
    </sheetNames>
    <sheetDataSet>
      <sheetData sheetId="0"/>
      <sheetData sheetId="1"/>
      <sheetData sheetId="2"/>
      <sheetData sheetId="3"/>
      <sheetData sheetId="4"/>
      <sheetData sheetId="5">
        <row r="35">
          <cell r="C35">
            <v>10</v>
          </cell>
        </row>
        <row r="36">
          <cell r="C36">
            <v>12</v>
          </cell>
        </row>
        <row r="37">
          <cell r="C37">
            <v>14</v>
          </cell>
        </row>
        <row r="38">
          <cell r="C38">
            <v>16</v>
          </cell>
        </row>
        <row r="39">
          <cell r="C39">
            <v>20</v>
          </cell>
        </row>
        <row r="51">
          <cell r="M51">
            <v>149.402390438247</v>
          </cell>
        </row>
        <row r="52">
          <cell r="M52">
            <v>178.571428571429</v>
          </cell>
        </row>
        <row r="53">
          <cell r="M53">
            <v>209.497206703911</v>
          </cell>
        </row>
        <row r="54">
          <cell r="M54">
            <v>238.853503184713</v>
          </cell>
        </row>
        <row r="55">
          <cell r="M55">
            <v>295.275590551181</v>
          </cell>
        </row>
        <row r="56">
          <cell r="M56">
            <v>227.272727272727</v>
          </cell>
        </row>
        <row r="57">
          <cell r="M57">
            <v>279.850746268657</v>
          </cell>
        </row>
        <row r="58">
          <cell r="M58">
            <v>326.086956521739</v>
          </cell>
        </row>
        <row r="59">
          <cell r="M59">
            <v>378.787878787879</v>
          </cell>
        </row>
        <row r="60">
          <cell r="M60">
            <v>493.421052631579</v>
          </cell>
        </row>
        <row r="61">
          <cell r="M61">
            <v>312.5</v>
          </cell>
        </row>
        <row r="62">
          <cell r="M62">
            <v>378.787878787879</v>
          </cell>
        </row>
        <row r="63">
          <cell r="M63">
            <v>451.807228915663</v>
          </cell>
        </row>
        <row r="64">
          <cell r="M64">
            <v>559.701492537313</v>
          </cell>
        </row>
        <row r="65">
          <cell r="M65">
            <v>750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0" zoomScaleNormal="60" workbookViewId="0">
      <selection activeCell="P43" sqref="P43"/>
    </sheetView>
  </sheetViews>
  <sheetFormatPr defaultColWidth="8.8" defaultRowHeight="12.7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4"/>
  <sheetViews>
    <sheetView tabSelected="1" zoomScale="70" zoomScaleNormal="70" topLeftCell="A73" workbookViewId="0">
      <selection activeCell="G107" sqref="G107"/>
    </sheetView>
  </sheetViews>
  <sheetFormatPr defaultColWidth="8.8" defaultRowHeight="12.75"/>
  <cols>
    <col min="1" max="1" width="1.85333333333333" customWidth="1"/>
    <col min="9" max="11" width="11.5"/>
    <col min="12" max="12" width="12"/>
    <col min="14" max="14" width="12.6"/>
    <col min="15" max="15" width="13.6"/>
    <col min="17" max="17" width="13.6"/>
  </cols>
  <sheetData>
    <row r="1" spans="2:17">
      <c r="B1" s="1" t="s">
        <v>0</v>
      </c>
      <c r="C1" s="1"/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 t="s">
        <v>4</v>
      </c>
      <c r="O1" s="1"/>
      <c r="P1" s="1"/>
      <c r="Q1" s="1"/>
    </row>
    <row r="2" spans="2:17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5" t="s">
        <v>17</v>
      </c>
      <c r="O2" s="25" t="s">
        <v>18</v>
      </c>
      <c r="P2" s="25" t="s">
        <v>19</v>
      </c>
      <c r="Q2" s="25" t="s">
        <v>20</v>
      </c>
    </row>
    <row r="3" spans="2:17">
      <c r="B3" s="3">
        <v>1</v>
      </c>
      <c r="C3" s="2">
        <v>300</v>
      </c>
      <c r="D3" s="3">
        <v>10</v>
      </c>
      <c r="E3" s="3">
        <v>1.02</v>
      </c>
      <c r="F3" s="3">
        <v>304</v>
      </c>
      <c r="G3" s="3">
        <v>0.2</v>
      </c>
      <c r="H3" s="3">
        <v>3450</v>
      </c>
      <c r="I3" s="23">
        <f t="shared" ref="I3:I29" si="0">60/D3</f>
        <v>6</v>
      </c>
      <c r="J3" s="23">
        <f t="shared" ref="J3:J29" si="1">I3/(1+E3)</f>
        <v>2.97029702970297</v>
      </c>
      <c r="K3" s="23">
        <f t="shared" ref="K3:K29" si="2">J3*E3</f>
        <v>3.02970297029703</v>
      </c>
      <c r="L3" s="23">
        <f t="shared" ref="L3:L29" si="3">K3-J3*B3</f>
        <v>0.0594059405940595</v>
      </c>
      <c r="M3" s="3">
        <f t="shared" ref="M3:M29" si="4">F3-C3</f>
        <v>4</v>
      </c>
      <c r="N3" s="26">
        <f t="shared" ref="N3:N29" si="5">O3/800*60</f>
        <v>83.5189309576837</v>
      </c>
      <c r="O3" s="27">
        <f t="shared" ref="O3:O29" si="6">1000000/(ROUND((I3/(B3+1)-0.5/1000+G3/2)/H3/2*1000000,0)*2)</f>
        <v>1113.58574610245</v>
      </c>
      <c r="P3" s="28">
        <f t="shared" ref="P3:P29" si="7">M3/C3*100</f>
        <v>1.33333333333333</v>
      </c>
      <c r="Q3" s="26">
        <f t="shared" ref="Q3:Q29" si="8">(E3-B3)/B3*100</f>
        <v>2</v>
      </c>
    </row>
    <row r="4" spans="2:17">
      <c r="B4" s="3">
        <v>1</v>
      </c>
      <c r="C4" s="3">
        <f>C3</f>
        <v>300</v>
      </c>
      <c r="D4" s="3">
        <v>12</v>
      </c>
      <c r="E4" s="3">
        <v>1.02</v>
      </c>
      <c r="F4" s="3">
        <v>297</v>
      </c>
      <c r="G4" s="3">
        <v>0.2</v>
      </c>
      <c r="H4" s="3">
        <v>3350</v>
      </c>
      <c r="I4" s="23">
        <f t="shared" si="0"/>
        <v>5</v>
      </c>
      <c r="J4" s="23">
        <f t="shared" si="1"/>
        <v>2.47524752475248</v>
      </c>
      <c r="K4" s="23">
        <f t="shared" si="2"/>
        <v>2.52475247524752</v>
      </c>
      <c r="L4" s="23">
        <f t="shared" si="3"/>
        <v>0.0495049504950495</v>
      </c>
      <c r="M4" s="3">
        <f t="shared" si="4"/>
        <v>-3</v>
      </c>
      <c r="N4" s="26">
        <f t="shared" si="5"/>
        <v>96.6494845360825</v>
      </c>
      <c r="O4" s="27">
        <f t="shared" si="6"/>
        <v>1288.65979381443</v>
      </c>
      <c r="P4" s="28">
        <f t="shared" si="7"/>
        <v>-1</v>
      </c>
      <c r="Q4" s="26">
        <f t="shared" si="8"/>
        <v>2</v>
      </c>
    </row>
    <row r="5" spans="2:17">
      <c r="B5" s="3">
        <v>1</v>
      </c>
      <c r="C5" s="3">
        <f>C4</f>
        <v>300</v>
      </c>
      <c r="D5" s="3">
        <v>14</v>
      </c>
      <c r="E5" s="3">
        <v>1.01</v>
      </c>
      <c r="F5" s="3">
        <v>302</v>
      </c>
      <c r="G5" s="3">
        <v>0.2</v>
      </c>
      <c r="H5" s="3">
        <v>3350</v>
      </c>
      <c r="I5" s="23">
        <f t="shared" si="0"/>
        <v>4.28571428571429</v>
      </c>
      <c r="J5" s="23">
        <f t="shared" si="1"/>
        <v>2.13219616204691</v>
      </c>
      <c r="K5" s="23">
        <f t="shared" si="2"/>
        <v>2.15351812366738</v>
      </c>
      <c r="L5" s="23">
        <f t="shared" si="3"/>
        <v>0.021321961620469</v>
      </c>
      <c r="M5" s="3">
        <f t="shared" si="4"/>
        <v>2</v>
      </c>
      <c r="N5" s="26">
        <f t="shared" si="5"/>
        <v>111.940298507463</v>
      </c>
      <c r="O5" s="27">
        <f t="shared" si="6"/>
        <v>1492.53731343284</v>
      </c>
      <c r="P5" s="28">
        <f t="shared" si="7"/>
        <v>0.666666666666667</v>
      </c>
      <c r="Q5" s="26">
        <f t="shared" si="8"/>
        <v>1</v>
      </c>
    </row>
    <row r="6" spans="2:17">
      <c r="B6" s="7">
        <v>1</v>
      </c>
      <c r="C6" s="8">
        <v>300</v>
      </c>
      <c r="D6" s="8">
        <v>15</v>
      </c>
      <c r="E6" s="8">
        <v>1.02</v>
      </c>
      <c r="F6" s="8">
        <v>303</v>
      </c>
      <c r="G6" s="8">
        <v>0.15</v>
      </c>
      <c r="H6" s="8">
        <v>3350</v>
      </c>
      <c r="I6" s="23">
        <f t="shared" si="0"/>
        <v>4</v>
      </c>
      <c r="J6" s="23">
        <f t="shared" si="1"/>
        <v>1.98019801980198</v>
      </c>
      <c r="K6" s="23">
        <f t="shared" si="2"/>
        <v>2.01980198019802</v>
      </c>
      <c r="L6" s="23">
        <f t="shared" si="3"/>
        <v>0.0396039603960396</v>
      </c>
      <c r="M6" s="3">
        <f t="shared" si="4"/>
        <v>3</v>
      </c>
      <c r="N6" s="26">
        <f t="shared" si="5"/>
        <v>120.967741935484</v>
      </c>
      <c r="O6" s="27">
        <f t="shared" si="6"/>
        <v>1612.90322580645</v>
      </c>
      <c r="P6" s="28">
        <f t="shared" si="7"/>
        <v>1</v>
      </c>
      <c r="Q6" s="26">
        <f t="shared" si="8"/>
        <v>2</v>
      </c>
    </row>
    <row r="7" spans="2:17">
      <c r="B7" s="3">
        <v>1</v>
      </c>
      <c r="C7" s="3">
        <f>C5</f>
        <v>300</v>
      </c>
      <c r="D7" s="3">
        <v>16</v>
      </c>
      <c r="E7" s="3">
        <v>1.01</v>
      </c>
      <c r="F7" s="3">
        <v>305</v>
      </c>
      <c r="G7" s="3">
        <v>0.15</v>
      </c>
      <c r="H7" s="3">
        <v>3350</v>
      </c>
      <c r="I7" s="23">
        <f t="shared" si="0"/>
        <v>3.75</v>
      </c>
      <c r="J7" s="23">
        <f t="shared" si="1"/>
        <v>1.86567164179105</v>
      </c>
      <c r="K7" s="23">
        <f t="shared" si="2"/>
        <v>1.88432835820896</v>
      </c>
      <c r="L7" s="23">
        <f t="shared" si="3"/>
        <v>0.0186567164179106</v>
      </c>
      <c r="M7" s="3">
        <f t="shared" si="4"/>
        <v>5</v>
      </c>
      <c r="N7" s="26">
        <f t="shared" si="5"/>
        <v>128.865979381443</v>
      </c>
      <c r="O7" s="27">
        <f t="shared" si="6"/>
        <v>1718.21305841924</v>
      </c>
      <c r="P7" s="28">
        <f t="shared" si="7"/>
        <v>1.66666666666667</v>
      </c>
      <c r="Q7" s="26">
        <f t="shared" si="8"/>
        <v>1</v>
      </c>
    </row>
    <row r="8" spans="2:17">
      <c r="B8" s="7">
        <v>1</v>
      </c>
      <c r="C8" s="8">
        <v>300</v>
      </c>
      <c r="D8" s="8">
        <v>18</v>
      </c>
      <c r="E8" s="8">
        <v>1.02</v>
      </c>
      <c r="F8" s="8">
        <v>299</v>
      </c>
      <c r="G8" s="8">
        <v>0.15</v>
      </c>
      <c r="H8" s="8">
        <v>3300</v>
      </c>
      <c r="I8" s="23">
        <f t="shared" si="0"/>
        <v>3.33333333333333</v>
      </c>
      <c r="J8" s="23">
        <f t="shared" si="1"/>
        <v>1.65016501650165</v>
      </c>
      <c r="K8" s="23">
        <f t="shared" si="2"/>
        <v>1.68316831683168</v>
      </c>
      <c r="L8" s="23">
        <f t="shared" si="3"/>
        <v>0.033003300330033</v>
      </c>
      <c r="M8" s="3">
        <f t="shared" si="4"/>
        <v>-1</v>
      </c>
      <c r="N8" s="26">
        <f t="shared" si="5"/>
        <v>142.045454545455</v>
      </c>
      <c r="O8" s="27">
        <f t="shared" si="6"/>
        <v>1893.93939393939</v>
      </c>
      <c r="P8" s="28">
        <f t="shared" si="7"/>
        <v>-0.333333333333333</v>
      </c>
      <c r="Q8" s="26">
        <f t="shared" si="8"/>
        <v>2</v>
      </c>
    </row>
    <row r="9" spans="2:17">
      <c r="B9" s="3">
        <v>1</v>
      </c>
      <c r="C9" s="3">
        <f>C7</f>
        <v>300</v>
      </c>
      <c r="D9" s="3">
        <v>20</v>
      </c>
      <c r="E9" s="3">
        <v>1.01</v>
      </c>
      <c r="F9" s="3">
        <v>300</v>
      </c>
      <c r="G9" s="3">
        <v>0.15</v>
      </c>
      <c r="H9" s="3">
        <v>3300</v>
      </c>
      <c r="I9" s="23">
        <f t="shared" si="0"/>
        <v>3</v>
      </c>
      <c r="J9" s="23">
        <f t="shared" si="1"/>
        <v>1.49253731343284</v>
      </c>
      <c r="K9" s="23">
        <f t="shared" si="2"/>
        <v>1.50746268656716</v>
      </c>
      <c r="L9" s="23">
        <f t="shared" si="3"/>
        <v>0.0149253731343284</v>
      </c>
      <c r="M9" s="3">
        <f t="shared" si="4"/>
        <v>0</v>
      </c>
      <c r="N9" s="26">
        <f t="shared" si="5"/>
        <v>156.903765690377</v>
      </c>
      <c r="O9" s="27">
        <f t="shared" si="6"/>
        <v>2092.05020920502</v>
      </c>
      <c r="P9" s="28">
        <f t="shared" si="7"/>
        <v>0</v>
      </c>
      <c r="Q9" s="26">
        <f t="shared" si="8"/>
        <v>1</v>
      </c>
    </row>
    <row r="10" spans="2:17">
      <c r="B10" s="7">
        <v>1</v>
      </c>
      <c r="C10" s="8">
        <v>300</v>
      </c>
      <c r="D10" s="8">
        <v>25</v>
      </c>
      <c r="E10" s="8">
        <v>1</v>
      </c>
      <c r="F10" s="8">
        <v>300</v>
      </c>
      <c r="G10" s="8">
        <v>0.1</v>
      </c>
      <c r="H10" s="8">
        <v>3300</v>
      </c>
      <c r="I10" s="23">
        <f t="shared" si="0"/>
        <v>2.4</v>
      </c>
      <c r="J10" s="23">
        <f t="shared" si="1"/>
        <v>1.2</v>
      </c>
      <c r="K10" s="23">
        <f t="shared" si="2"/>
        <v>1.2</v>
      </c>
      <c r="L10" s="23">
        <f t="shared" si="3"/>
        <v>0</v>
      </c>
      <c r="M10" s="3">
        <f t="shared" si="4"/>
        <v>0</v>
      </c>
      <c r="N10" s="26">
        <f t="shared" si="5"/>
        <v>198.412698412698</v>
      </c>
      <c r="O10" s="27">
        <f t="shared" si="6"/>
        <v>2645.50264550265</v>
      </c>
      <c r="P10" s="28">
        <f t="shared" si="7"/>
        <v>0</v>
      </c>
      <c r="Q10" s="26">
        <f t="shared" si="8"/>
        <v>0</v>
      </c>
    </row>
    <row r="11" spans="2:17">
      <c r="B11" s="7">
        <v>1</v>
      </c>
      <c r="C11" s="8">
        <v>300</v>
      </c>
      <c r="D11" s="8">
        <v>30</v>
      </c>
      <c r="E11" s="8">
        <v>1</v>
      </c>
      <c r="F11" s="8">
        <v>298</v>
      </c>
      <c r="G11" s="8">
        <v>0.04</v>
      </c>
      <c r="H11" s="8">
        <v>3300</v>
      </c>
      <c r="I11" s="23">
        <f t="shared" si="0"/>
        <v>2</v>
      </c>
      <c r="J11" s="23">
        <f t="shared" si="1"/>
        <v>1</v>
      </c>
      <c r="K11" s="23">
        <f t="shared" si="2"/>
        <v>1</v>
      </c>
      <c r="L11" s="23">
        <f t="shared" si="3"/>
        <v>0</v>
      </c>
      <c r="M11" s="3">
        <f t="shared" si="4"/>
        <v>-2</v>
      </c>
      <c r="N11" s="26">
        <f t="shared" si="5"/>
        <v>243.506493506494</v>
      </c>
      <c r="O11" s="27">
        <f t="shared" si="6"/>
        <v>3246.75324675325</v>
      </c>
      <c r="P11" s="28">
        <f t="shared" si="7"/>
        <v>-0.666666666666667</v>
      </c>
      <c r="Q11" s="26">
        <f t="shared" si="8"/>
        <v>0</v>
      </c>
    </row>
    <row r="12" spans="2:17">
      <c r="B12" s="9">
        <v>2</v>
      </c>
      <c r="C12" s="2">
        <f>C9</f>
        <v>300</v>
      </c>
      <c r="D12" s="10">
        <v>10</v>
      </c>
      <c r="E12" s="22">
        <v>2.02</v>
      </c>
      <c r="F12" s="22">
        <v>298</v>
      </c>
      <c r="G12" s="22">
        <v>0.12</v>
      </c>
      <c r="H12" s="22">
        <v>3300</v>
      </c>
      <c r="I12" s="24">
        <f t="shared" si="0"/>
        <v>6</v>
      </c>
      <c r="J12" s="24">
        <f t="shared" si="1"/>
        <v>1.98675496688742</v>
      </c>
      <c r="K12" s="24">
        <f t="shared" si="2"/>
        <v>4.01324503311258</v>
      </c>
      <c r="L12" s="24">
        <f t="shared" si="3"/>
        <v>0.0397350993377481</v>
      </c>
      <c r="M12" s="10">
        <f t="shared" si="4"/>
        <v>-2</v>
      </c>
      <c r="N12" s="29">
        <f t="shared" si="5"/>
        <v>120.192307692308</v>
      </c>
      <c r="O12" s="30">
        <f t="shared" si="6"/>
        <v>1602.5641025641</v>
      </c>
      <c r="P12" s="31">
        <f t="shared" si="7"/>
        <v>-0.666666666666667</v>
      </c>
      <c r="Q12" s="29">
        <f t="shared" si="8"/>
        <v>1</v>
      </c>
    </row>
    <row r="13" spans="2:17">
      <c r="B13" s="10">
        <v>2</v>
      </c>
      <c r="C13" s="10">
        <f>C12</f>
        <v>300</v>
      </c>
      <c r="D13" s="10">
        <v>12</v>
      </c>
      <c r="E13" s="22">
        <v>2</v>
      </c>
      <c r="F13" s="22">
        <v>303</v>
      </c>
      <c r="G13" s="22">
        <v>0.12</v>
      </c>
      <c r="H13" s="22">
        <v>3300</v>
      </c>
      <c r="I13" s="24">
        <f t="shared" si="0"/>
        <v>5</v>
      </c>
      <c r="J13" s="24">
        <f t="shared" si="1"/>
        <v>1.66666666666667</v>
      </c>
      <c r="K13" s="24">
        <f t="shared" si="2"/>
        <v>3.33333333333333</v>
      </c>
      <c r="L13" s="24">
        <f t="shared" si="3"/>
        <v>0</v>
      </c>
      <c r="M13" s="10">
        <f t="shared" si="4"/>
        <v>3</v>
      </c>
      <c r="N13" s="29">
        <f t="shared" si="5"/>
        <v>143.129770992366</v>
      </c>
      <c r="O13" s="30">
        <f t="shared" si="6"/>
        <v>1908.39694656489</v>
      </c>
      <c r="P13" s="31">
        <f t="shared" si="7"/>
        <v>1</v>
      </c>
      <c r="Q13" s="29">
        <f t="shared" si="8"/>
        <v>0</v>
      </c>
    </row>
    <row r="14" spans="2:17">
      <c r="B14" s="10">
        <v>2</v>
      </c>
      <c r="C14" s="10">
        <f>C13</f>
        <v>300</v>
      </c>
      <c r="D14" s="10">
        <v>14</v>
      </c>
      <c r="E14" s="22">
        <v>2.01</v>
      </c>
      <c r="F14" s="22">
        <v>302</v>
      </c>
      <c r="G14" s="22">
        <v>0.12</v>
      </c>
      <c r="H14" s="22">
        <v>3300</v>
      </c>
      <c r="I14" s="24">
        <f t="shared" si="0"/>
        <v>4.28571428571429</v>
      </c>
      <c r="J14" s="24">
        <f t="shared" si="1"/>
        <v>1.42382534409113</v>
      </c>
      <c r="K14" s="24">
        <f t="shared" si="2"/>
        <v>2.86188894162316</v>
      </c>
      <c r="L14" s="24">
        <f t="shared" si="3"/>
        <v>0.0142382534409111</v>
      </c>
      <c r="M14" s="10">
        <f t="shared" si="4"/>
        <v>2</v>
      </c>
      <c r="N14" s="29">
        <f t="shared" si="5"/>
        <v>166.666666666667</v>
      </c>
      <c r="O14" s="30">
        <f t="shared" si="6"/>
        <v>2222.22222222222</v>
      </c>
      <c r="P14" s="31">
        <f t="shared" si="7"/>
        <v>0.666666666666667</v>
      </c>
      <c r="Q14" s="29">
        <f t="shared" si="8"/>
        <v>0.499999999999989</v>
      </c>
    </row>
    <row r="15" spans="2:17">
      <c r="B15" s="11">
        <v>2</v>
      </c>
      <c r="C15" s="11">
        <v>300</v>
      </c>
      <c r="D15" s="11">
        <v>15</v>
      </c>
      <c r="E15" s="22">
        <v>2</v>
      </c>
      <c r="F15" s="22">
        <v>302</v>
      </c>
      <c r="G15" s="22">
        <v>0.04</v>
      </c>
      <c r="H15" s="22">
        <v>3300</v>
      </c>
      <c r="I15" s="24">
        <f t="shared" si="0"/>
        <v>4</v>
      </c>
      <c r="J15" s="24">
        <f t="shared" si="1"/>
        <v>1.33333333333333</v>
      </c>
      <c r="K15" s="24">
        <f t="shared" si="2"/>
        <v>2.66666666666667</v>
      </c>
      <c r="L15" s="24">
        <f t="shared" si="3"/>
        <v>0</v>
      </c>
      <c r="M15" s="10">
        <f t="shared" si="4"/>
        <v>2</v>
      </c>
      <c r="N15" s="29">
        <f t="shared" si="5"/>
        <v>182.926829268293</v>
      </c>
      <c r="O15" s="30">
        <f t="shared" si="6"/>
        <v>2439.0243902439</v>
      </c>
      <c r="P15" s="31">
        <f t="shared" si="7"/>
        <v>0.666666666666667</v>
      </c>
      <c r="Q15" s="29">
        <f t="shared" si="8"/>
        <v>0</v>
      </c>
    </row>
    <row r="16" spans="2:17">
      <c r="B16" s="10">
        <v>2</v>
      </c>
      <c r="C16" s="10">
        <f>C14</f>
        <v>300</v>
      </c>
      <c r="D16" s="10">
        <v>16</v>
      </c>
      <c r="E16" s="22">
        <v>1.99</v>
      </c>
      <c r="F16" s="22">
        <v>301</v>
      </c>
      <c r="G16" s="22">
        <v>0.04</v>
      </c>
      <c r="H16" s="22">
        <v>3300</v>
      </c>
      <c r="I16" s="24">
        <f t="shared" si="0"/>
        <v>3.75</v>
      </c>
      <c r="J16" s="24">
        <f t="shared" si="1"/>
        <v>1.25418060200669</v>
      </c>
      <c r="K16" s="24">
        <f t="shared" si="2"/>
        <v>2.49581939799331</v>
      </c>
      <c r="L16" s="24">
        <f t="shared" si="3"/>
        <v>-0.0125418060200668</v>
      </c>
      <c r="M16" s="10">
        <f t="shared" si="4"/>
        <v>1</v>
      </c>
      <c r="N16" s="29">
        <f t="shared" si="5"/>
        <v>195.3125</v>
      </c>
      <c r="O16" s="30">
        <f t="shared" si="6"/>
        <v>2604.16666666667</v>
      </c>
      <c r="P16" s="31">
        <f t="shared" si="7"/>
        <v>0.333333333333333</v>
      </c>
      <c r="Q16" s="29">
        <f t="shared" si="8"/>
        <v>-0.5</v>
      </c>
    </row>
    <row r="17" spans="2:17">
      <c r="B17" s="11">
        <v>2</v>
      </c>
      <c r="C17" s="11">
        <v>300</v>
      </c>
      <c r="D17" s="11">
        <v>18</v>
      </c>
      <c r="E17" s="11">
        <v>2</v>
      </c>
      <c r="F17" s="11">
        <v>298</v>
      </c>
      <c r="G17" s="11">
        <v>0</v>
      </c>
      <c r="H17" s="11">
        <v>3300</v>
      </c>
      <c r="I17" s="24">
        <f t="shared" si="0"/>
        <v>3.33333333333333</v>
      </c>
      <c r="J17" s="24">
        <f t="shared" si="1"/>
        <v>1.11111111111111</v>
      </c>
      <c r="K17" s="24">
        <f t="shared" si="2"/>
        <v>2.22222222222222</v>
      </c>
      <c r="L17" s="24">
        <f t="shared" si="3"/>
        <v>0</v>
      </c>
      <c r="M17" s="10">
        <f t="shared" si="4"/>
        <v>-2</v>
      </c>
      <c r="N17" s="29">
        <f t="shared" si="5"/>
        <v>223.214285714286</v>
      </c>
      <c r="O17" s="30">
        <f t="shared" si="6"/>
        <v>2976.19047619048</v>
      </c>
      <c r="P17" s="31">
        <f t="shared" si="7"/>
        <v>-0.666666666666667</v>
      </c>
      <c r="Q17" s="29">
        <f t="shared" si="8"/>
        <v>0</v>
      </c>
    </row>
    <row r="18" spans="2:17">
      <c r="B18" s="10">
        <v>2</v>
      </c>
      <c r="C18" s="10">
        <f>C16</f>
        <v>300</v>
      </c>
      <c r="D18" s="10">
        <v>20</v>
      </c>
      <c r="E18" s="10">
        <v>1.99</v>
      </c>
      <c r="F18" s="10">
        <v>300</v>
      </c>
      <c r="G18" s="10">
        <v>0</v>
      </c>
      <c r="H18" s="10">
        <v>3330</v>
      </c>
      <c r="I18" s="24">
        <f t="shared" si="0"/>
        <v>3</v>
      </c>
      <c r="J18" s="24">
        <f t="shared" si="1"/>
        <v>1.00334448160535</v>
      </c>
      <c r="K18" s="24">
        <f t="shared" si="2"/>
        <v>1.99665551839465</v>
      </c>
      <c r="L18" s="24">
        <f t="shared" si="3"/>
        <v>-0.0100334448160535</v>
      </c>
      <c r="M18" s="10">
        <f t="shared" si="4"/>
        <v>0</v>
      </c>
      <c r="N18" s="29">
        <f t="shared" si="5"/>
        <v>250</v>
      </c>
      <c r="O18" s="30">
        <f t="shared" si="6"/>
        <v>3333.33333333333</v>
      </c>
      <c r="P18" s="31">
        <f t="shared" si="7"/>
        <v>0</v>
      </c>
      <c r="Q18" s="29">
        <f t="shared" si="8"/>
        <v>-0.5</v>
      </c>
    </row>
    <row r="19" spans="2:17">
      <c r="B19" s="11">
        <v>2</v>
      </c>
      <c r="C19" s="11">
        <v>300</v>
      </c>
      <c r="D19" s="11">
        <v>25</v>
      </c>
      <c r="E19" s="11">
        <v>2</v>
      </c>
      <c r="F19" s="11">
        <v>302</v>
      </c>
      <c r="G19" s="11">
        <v>-0.05</v>
      </c>
      <c r="H19" s="11">
        <v>3400</v>
      </c>
      <c r="I19" s="24">
        <f t="shared" si="0"/>
        <v>2.4</v>
      </c>
      <c r="J19" s="24">
        <f t="shared" si="1"/>
        <v>0.8</v>
      </c>
      <c r="K19" s="24">
        <f t="shared" si="2"/>
        <v>1.6</v>
      </c>
      <c r="L19" s="24">
        <f t="shared" si="3"/>
        <v>0</v>
      </c>
      <c r="M19" s="10">
        <f t="shared" si="4"/>
        <v>2</v>
      </c>
      <c r="N19" s="29">
        <f t="shared" si="5"/>
        <v>328.947368421053</v>
      </c>
      <c r="O19" s="30">
        <f t="shared" si="6"/>
        <v>4385.9649122807</v>
      </c>
      <c r="P19" s="31">
        <f t="shared" si="7"/>
        <v>0.666666666666667</v>
      </c>
      <c r="Q19" s="29">
        <f t="shared" si="8"/>
        <v>0</v>
      </c>
    </row>
    <row r="20" spans="2:17">
      <c r="B20" s="12">
        <v>2</v>
      </c>
      <c r="C20" s="13">
        <v>300</v>
      </c>
      <c r="D20" s="11">
        <v>30</v>
      </c>
      <c r="E20" s="11">
        <v>1.99</v>
      </c>
      <c r="F20" s="11">
        <v>297</v>
      </c>
      <c r="G20" s="11">
        <v>-0.08</v>
      </c>
      <c r="H20" s="11">
        <v>3550</v>
      </c>
      <c r="I20" s="24">
        <f t="shared" si="0"/>
        <v>2</v>
      </c>
      <c r="J20" s="24">
        <f t="shared" si="1"/>
        <v>0.668896321070234</v>
      </c>
      <c r="K20" s="24">
        <f t="shared" si="2"/>
        <v>1.33110367892977</v>
      </c>
      <c r="L20" s="24">
        <f t="shared" si="3"/>
        <v>-0.00668896321070234</v>
      </c>
      <c r="M20" s="10">
        <f t="shared" si="4"/>
        <v>-3</v>
      </c>
      <c r="N20" s="29">
        <f t="shared" si="5"/>
        <v>426.136363636364</v>
      </c>
      <c r="O20" s="30">
        <f t="shared" si="6"/>
        <v>5681.81818181818</v>
      </c>
      <c r="P20" s="31">
        <f t="shared" si="7"/>
        <v>-1</v>
      </c>
      <c r="Q20" s="29">
        <f t="shared" si="8"/>
        <v>-0.5</v>
      </c>
    </row>
    <row r="21" spans="2:17">
      <c r="B21" s="3">
        <v>3</v>
      </c>
      <c r="C21" s="3">
        <f>C18</f>
        <v>300</v>
      </c>
      <c r="D21" s="3">
        <v>10</v>
      </c>
      <c r="E21" s="3">
        <v>2.99</v>
      </c>
      <c r="F21" s="3">
        <v>303</v>
      </c>
      <c r="G21" s="3">
        <v>0.05</v>
      </c>
      <c r="H21" s="3">
        <v>3300</v>
      </c>
      <c r="I21" s="23">
        <f t="shared" si="0"/>
        <v>6</v>
      </c>
      <c r="J21" s="23">
        <f t="shared" si="1"/>
        <v>1.50375939849624</v>
      </c>
      <c r="K21" s="23">
        <f t="shared" si="2"/>
        <v>4.49624060150376</v>
      </c>
      <c r="L21" s="23">
        <f t="shared" si="3"/>
        <v>-0.0150375939849621</v>
      </c>
      <c r="M21" s="3">
        <f t="shared" si="4"/>
        <v>3</v>
      </c>
      <c r="N21" s="26">
        <f t="shared" si="5"/>
        <v>162.337662337662</v>
      </c>
      <c r="O21" s="27">
        <f t="shared" si="6"/>
        <v>2164.50216450216</v>
      </c>
      <c r="P21" s="28">
        <f t="shared" si="7"/>
        <v>1</v>
      </c>
      <c r="Q21" s="26">
        <f t="shared" si="8"/>
        <v>-0.333333333333326</v>
      </c>
    </row>
    <row r="22" spans="2:17">
      <c r="B22" s="14">
        <v>3</v>
      </c>
      <c r="C22" s="15">
        <f>C21</f>
        <v>300</v>
      </c>
      <c r="D22" s="3">
        <v>12</v>
      </c>
      <c r="E22" s="3">
        <v>2.99</v>
      </c>
      <c r="F22" s="3">
        <v>303</v>
      </c>
      <c r="G22" s="3">
        <v>0</v>
      </c>
      <c r="H22" s="3">
        <v>3300</v>
      </c>
      <c r="I22" s="23">
        <f t="shared" si="0"/>
        <v>5</v>
      </c>
      <c r="J22" s="23">
        <f t="shared" si="1"/>
        <v>1.2531328320802</v>
      </c>
      <c r="K22" s="23">
        <f t="shared" si="2"/>
        <v>3.7468671679198</v>
      </c>
      <c r="L22" s="23">
        <f t="shared" si="3"/>
        <v>-0.0125313283208022</v>
      </c>
      <c r="M22" s="3">
        <f t="shared" si="4"/>
        <v>3</v>
      </c>
      <c r="N22" s="26">
        <f t="shared" si="5"/>
        <v>198.412698412698</v>
      </c>
      <c r="O22" s="27">
        <f t="shared" si="6"/>
        <v>2645.50264550265</v>
      </c>
      <c r="P22" s="28">
        <f t="shared" si="7"/>
        <v>1</v>
      </c>
      <c r="Q22" s="26">
        <f t="shared" si="8"/>
        <v>-0.333333333333326</v>
      </c>
    </row>
    <row r="23" spans="2:17">
      <c r="B23" s="3">
        <v>3</v>
      </c>
      <c r="C23" s="3">
        <f>C22</f>
        <v>300</v>
      </c>
      <c r="D23" s="3">
        <v>14</v>
      </c>
      <c r="E23" s="3">
        <v>2.98</v>
      </c>
      <c r="F23" s="3">
        <v>301</v>
      </c>
      <c r="G23" s="3">
        <v>0</v>
      </c>
      <c r="H23" s="3">
        <v>3300</v>
      </c>
      <c r="I23" s="23">
        <f t="shared" si="0"/>
        <v>4.28571428571429</v>
      </c>
      <c r="J23" s="23">
        <f t="shared" si="1"/>
        <v>1.07681263460158</v>
      </c>
      <c r="K23" s="23">
        <f t="shared" si="2"/>
        <v>3.20890165111271</v>
      </c>
      <c r="L23" s="23">
        <f t="shared" si="3"/>
        <v>-0.0215362526920315</v>
      </c>
      <c r="M23" s="3">
        <f t="shared" si="4"/>
        <v>1</v>
      </c>
      <c r="N23" s="26">
        <f t="shared" si="5"/>
        <v>231.481481481481</v>
      </c>
      <c r="O23" s="27">
        <f t="shared" si="6"/>
        <v>3086.41975308642</v>
      </c>
      <c r="P23" s="28">
        <f t="shared" si="7"/>
        <v>0.333333333333333</v>
      </c>
      <c r="Q23" s="26">
        <f t="shared" si="8"/>
        <v>-0.666666666666667</v>
      </c>
    </row>
    <row r="24" spans="2:17">
      <c r="B24" s="8">
        <v>3</v>
      </c>
      <c r="C24" s="8">
        <v>300</v>
      </c>
      <c r="D24" s="8">
        <v>15</v>
      </c>
      <c r="E24" s="8">
        <v>2.97</v>
      </c>
      <c r="F24" s="8">
        <v>297</v>
      </c>
      <c r="G24" s="8">
        <v>0</v>
      </c>
      <c r="H24" s="8">
        <v>3300</v>
      </c>
      <c r="I24" s="23">
        <f t="shared" si="0"/>
        <v>4</v>
      </c>
      <c r="J24" s="23">
        <f t="shared" si="1"/>
        <v>1.00755667506297</v>
      </c>
      <c r="K24" s="23">
        <f t="shared" si="2"/>
        <v>2.99244332493703</v>
      </c>
      <c r="L24" s="23">
        <f t="shared" si="3"/>
        <v>-0.0302267002518888</v>
      </c>
      <c r="M24" s="3">
        <f t="shared" si="4"/>
        <v>-3</v>
      </c>
      <c r="N24" s="26">
        <f t="shared" si="5"/>
        <v>248.344370860927</v>
      </c>
      <c r="O24" s="27">
        <f t="shared" si="6"/>
        <v>3311.2582781457</v>
      </c>
      <c r="P24" s="28">
        <f t="shared" si="7"/>
        <v>-1</v>
      </c>
      <c r="Q24" s="26">
        <f t="shared" si="8"/>
        <v>-0.999999999999993</v>
      </c>
    </row>
    <row r="25" spans="2:17">
      <c r="B25" s="3">
        <v>3</v>
      </c>
      <c r="C25" s="3">
        <f>C23</f>
        <v>300</v>
      </c>
      <c r="D25" s="3">
        <v>16</v>
      </c>
      <c r="E25" s="3">
        <v>3.01</v>
      </c>
      <c r="F25" s="3">
        <v>301</v>
      </c>
      <c r="G25" s="3">
        <v>-0.05</v>
      </c>
      <c r="H25" s="3">
        <v>3350</v>
      </c>
      <c r="I25" s="23">
        <f t="shared" si="0"/>
        <v>3.75</v>
      </c>
      <c r="J25" s="23">
        <f t="shared" si="1"/>
        <v>0.935162094763092</v>
      </c>
      <c r="K25" s="23">
        <f t="shared" si="2"/>
        <v>2.81483790523691</v>
      </c>
      <c r="L25" s="23">
        <f t="shared" si="3"/>
        <v>0.00935162094763076</v>
      </c>
      <c r="M25" s="3">
        <f t="shared" si="4"/>
        <v>1</v>
      </c>
      <c r="N25" s="26">
        <f t="shared" si="5"/>
        <v>275.735294117647</v>
      </c>
      <c r="O25" s="27">
        <f t="shared" si="6"/>
        <v>3676.47058823529</v>
      </c>
      <c r="P25" s="28">
        <f t="shared" si="7"/>
        <v>0.333333333333333</v>
      </c>
      <c r="Q25" s="26">
        <f t="shared" si="8"/>
        <v>0.333333333333326</v>
      </c>
    </row>
    <row r="26" spans="2:17">
      <c r="B26" s="3">
        <v>3</v>
      </c>
      <c r="C26" s="3">
        <v>300</v>
      </c>
      <c r="D26" s="3">
        <v>18</v>
      </c>
      <c r="E26" s="3">
        <v>2.99</v>
      </c>
      <c r="F26" s="3">
        <v>394</v>
      </c>
      <c r="G26" s="3">
        <v>-0.05</v>
      </c>
      <c r="H26" s="3">
        <v>3350</v>
      </c>
      <c r="I26" s="23">
        <f t="shared" si="0"/>
        <v>3.33333333333333</v>
      </c>
      <c r="J26" s="23">
        <f t="shared" si="1"/>
        <v>0.835421888053466</v>
      </c>
      <c r="K26" s="23">
        <f t="shared" si="2"/>
        <v>2.49791144527986</v>
      </c>
      <c r="L26" s="23">
        <f t="shared" si="3"/>
        <v>-0.00835421888053434</v>
      </c>
      <c r="M26" s="3">
        <f t="shared" si="4"/>
        <v>94</v>
      </c>
      <c r="N26" s="26">
        <f t="shared" si="5"/>
        <v>309.917355371901</v>
      </c>
      <c r="O26" s="27">
        <f t="shared" si="6"/>
        <v>4132.23140495868</v>
      </c>
      <c r="P26" s="28">
        <f t="shared" si="7"/>
        <v>31.3333333333333</v>
      </c>
      <c r="Q26" s="26">
        <f t="shared" si="8"/>
        <v>-0.333333333333326</v>
      </c>
    </row>
    <row r="27" ht="17" customHeight="1" spans="2:17">
      <c r="B27" s="3">
        <v>3</v>
      </c>
      <c r="C27" s="3">
        <f>C25</f>
        <v>300</v>
      </c>
      <c r="D27" s="3">
        <v>20</v>
      </c>
      <c r="E27" s="3">
        <v>2.99</v>
      </c>
      <c r="F27" s="3">
        <v>295</v>
      </c>
      <c r="G27" s="3">
        <v>-0.06</v>
      </c>
      <c r="H27" s="3">
        <v>3450</v>
      </c>
      <c r="I27" s="23">
        <f t="shared" si="0"/>
        <v>3</v>
      </c>
      <c r="J27" s="23">
        <f t="shared" si="1"/>
        <v>0.75187969924812</v>
      </c>
      <c r="K27" s="23">
        <f t="shared" si="2"/>
        <v>2.24812030075188</v>
      </c>
      <c r="L27" s="23">
        <f t="shared" si="3"/>
        <v>-0.00751879699248104</v>
      </c>
      <c r="M27" s="3">
        <f t="shared" si="4"/>
        <v>-5</v>
      </c>
      <c r="N27" s="26">
        <f t="shared" si="5"/>
        <v>360.576923076923</v>
      </c>
      <c r="O27" s="27">
        <f t="shared" si="6"/>
        <v>4807.69230769231</v>
      </c>
      <c r="P27" s="28">
        <f t="shared" si="7"/>
        <v>-1.66666666666667</v>
      </c>
      <c r="Q27" s="26">
        <f t="shared" si="8"/>
        <v>-0.333333333333326</v>
      </c>
    </row>
    <row r="28" ht="17" customHeight="1" spans="2:17">
      <c r="B28" s="8">
        <v>3</v>
      </c>
      <c r="C28" s="8">
        <v>300</v>
      </c>
      <c r="D28" s="8">
        <v>25</v>
      </c>
      <c r="E28" s="8">
        <v>3.01</v>
      </c>
      <c r="F28" s="8">
        <v>296</v>
      </c>
      <c r="G28" s="8">
        <v>-0.1</v>
      </c>
      <c r="H28" s="8">
        <v>3700</v>
      </c>
      <c r="I28" s="23">
        <f t="shared" si="0"/>
        <v>2.4</v>
      </c>
      <c r="J28" s="23">
        <f t="shared" si="1"/>
        <v>0.598503740648379</v>
      </c>
      <c r="K28" s="23">
        <f t="shared" si="2"/>
        <v>1.80149625935162</v>
      </c>
      <c r="L28" s="23">
        <f t="shared" si="3"/>
        <v>0.0059850374064836</v>
      </c>
      <c r="M28" s="3">
        <f t="shared" si="4"/>
        <v>-4</v>
      </c>
      <c r="N28" s="26">
        <f t="shared" si="5"/>
        <v>506.756756756757</v>
      </c>
      <c r="O28" s="27">
        <f t="shared" si="6"/>
        <v>6756.75675675676</v>
      </c>
      <c r="P28" s="28">
        <f t="shared" si="7"/>
        <v>-1.33333333333333</v>
      </c>
      <c r="Q28" s="26">
        <f t="shared" si="8"/>
        <v>0.333333333333326</v>
      </c>
    </row>
    <row r="29" ht="17" customHeight="1" spans="2:17">
      <c r="B29" s="16">
        <v>3</v>
      </c>
      <c r="C29" s="13">
        <v>300</v>
      </c>
      <c r="D29" s="8">
        <v>30</v>
      </c>
      <c r="E29" s="8">
        <v>2.94</v>
      </c>
      <c r="F29" s="8">
        <v>291</v>
      </c>
      <c r="G29" s="8">
        <v>-0.12</v>
      </c>
      <c r="H29" s="8">
        <v>3800</v>
      </c>
      <c r="I29" s="23">
        <f t="shared" si="0"/>
        <v>2</v>
      </c>
      <c r="J29" s="23">
        <f t="shared" si="1"/>
        <v>0.50761421319797</v>
      </c>
      <c r="K29" s="23">
        <f t="shared" si="2"/>
        <v>1.49238578680203</v>
      </c>
      <c r="L29" s="23">
        <f t="shared" si="3"/>
        <v>-0.0304568527918783</v>
      </c>
      <c r="M29" s="3">
        <f t="shared" si="4"/>
        <v>-9</v>
      </c>
      <c r="N29" s="26">
        <f t="shared" si="5"/>
        <v>646.551724137931</v>
      </c>
      <c r="O29" s="27">
        <f t="shared" si="6"/>
        <v>8620.68965517241</v>
      </c>
      <c r="P29" s="28">
        <f t="shared" si="7"/>
        <v>-3</v>
      </c>
      <c r="Q29" s="26">
        <f t="shared" si="8"/>
        <v>-2</v>
      </c>
    </row>
    <row r="30" ht="10" customHeight="1" spans="2:17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2"/>
      <c r="O30" s="33"/>
      <c r="P30" s="17"/>
      <c r="Q30" s="17"/>
    </row>
    <row r="31" spans="2:17">
      <c r="B31" s="3">
        <v>1</v>
      </c>
      <c r="C31" s="3">
        <v>400</v>
      </c>
      <c r="D31" s="3">
        <v>10</v>
      </c>
      <c r="E31" s="3">
        <v>1.01</v>
      </c>
      <c r="F31" s="3">
        <v>402</v>
      </c>
      <c r="G31" s="3">
        <v>0</v>
      </c>
      <c r="H31" s="3">
        <v>4000</v>
      </c>
      <c r="I31" s="23">
        <f t="shared" ref="I31:I57" si="9">60/D31</f>
        <v>6</v>
      </c>
      <c r="J31" s="23">
        <f t="shared" ref="J31:J57" si="10">I31/(1+E31)</f>
        <v>2.98507462686567</v>
      </c>
      <c r="K31" s="23">
        <f t="shared" ref="K31:K57" si="11">J31*E31</f>
        <v>3.01492537313433</v>
      </c>
      <c r="L31" s="23">
        <f t="shared" ref="L31:L57" si="12">K31-J31*B31</f>
        <v>0.0298507462686568</v>
      </c>
      <c r="M31" s="3">
        <f t="shared" ref="M31:M57" si="13">F31-C31</f>
        <v>2</v>
      </c>
      <c r="N31" s="34">
        <f t="shared" ref="N31:N57" si="14">O31/800*60</f>
        <v>100</v>
      </c>
      <c r="O31" s="27">
        <f t="shared" ref="O31:O57" si="15">1000000/(ROUND((I31/(B31+1)-0.5/1000+G31/2)/H31/2*1000000,0)*2)</f>
        <v>1333.33333333333</v>
      </c>
      <c r="P31" s="28">
        <f t="shared" ref="P31:P57" si="16">M31/C31*100</f>
        <v>0.5</v>
      </c>
      <c r="Q31" s="26">
        <f t="shared" ref="Q31:Q57" si="17">(E31-B31)/B31*100</f>
        <v>1</v>
      </c>
    </row>
    <row r="32" spans="2:17">
      <c r="B32" s="14">
        <v>1</v>
      </c>
      <c r="C32" s="18">
        <f>C31</f>
        <v>400</v>
      </c>
      <c r="D32" s="3">
        <v>12</v>
      </c>
      <c r="E32" s="3">
        <v>1.01</v>
      </c>
      <c r="F32" s="3">
        <v>398</v>
      </c>
      <c r="G32" s="3">
        <v>0</v>
      </c>
      <c r="H32" s="3">
        <v>3950</v>
      </c>
      <c r="I32" s="23">
        <f t="shared" si="9"/>
        <v>5</v>
      </c>
      <c r="J32" s="23">
        <f t="shared" si="10"/>
        <v>2.48756218905473</v>
      </c>
      <c r="K32" s="23">
        <f t="shared" si="11"/>
        <v>2.51243781094527</v>
      </c>
      <c r="L32" s="23">
        <f t="shared" si="12"/>
        <v>0.0248756218905473</v>
      </c>
      <c r="M32" s="3">
        <f t="shared" si="13"/>
        <v>-2</v>
      </c>
      <c r="N32" s="34">
        <f t="shared" si="14"/>
        <v>118.670886075949</v>
      </c>
      <c r="O32" s="27">
        <f t="shared" si="15"/>
        <v>1582.27848101266</v>
      </c>
      <c r="P32" s="28">
        <f t="shared" si="16"/>
        <v>-0.5</v>
      </c>
      <c r="Q32" s="26">
        <f t="shared" si="17"/>
        <v>1</v>
      </c>
    </row>
    <row r="33" spans="2:17">
      <c r="B33" s="3">
        <v>1</v>
      </c>
      <c r="C33" s="3">
        <f>C32</f>
        <v>400</v>
      </c>
      <c r="D33" s="3">
        <v>14</v>
      </c>
      <c r="E33" s="3">
        <v>1.01</v>
      </c>
      <c r="F33" s="3">
        <v>402</v>
      </c>
      <c r="G33" s="3">
        <v>0</v>
      </c>
      <c r="H33" s="3">
        <v>3950</v>
      </c>
      <c r="I33" s="23">
        <f t="shared" si="9"/>
        <v>4.28571428571429</v>
      </c>
      <c r="J33" s="23">
        <f t="shared" si="10"/>
        <v>2.13219616204691</v>
      </c>
      <c r="K33" s="23">
        <f t="shared" si="11"/>
        <v>2.15351812366738</v>
      </c>
      <c r="L33" s="23">
        <f t="shared" si="12"/>
        <v>0.021321961620469</v>
      </c>
      <c r="M33" s="3">
        <f t="shared" si="13"/>
        <v>2</v>
      </c>
      <c r="N33" s="34">
        <f t="shared" si="14"/>
        <v>138.376383763838</v>
      </c>
      <c r="O33" s="27">
        <f t="shared" si="15"/>
        <v>1845.0184501845</v>
      </c>
      <c r="P33" s="28">
        <f t="shared" si="16"/>
        <v>0.5</v>
      </c>
      <c r="Q33" s="26">
        <f t="shared" si="17"/>
        <v>1</v>
      </c>
    </row>
    <row r="34" spans="2:17">
      <c r="B34" s="7">
        <v>1</v>
      </c>
      <c r="C34" s="7">
        <v>400</v>
      </c>
      <c r="D34" s="7">
        <v>15</v>
      </c>
      <c r="E34" s="7">
        <v>1.02</v>
      </c>
      <c r="F34" s="7">
        <v>403</v>
      </c>
      <c r="G34" s="7">
        <v>0</v>
      </c>
      <c r="H34" s="7">
        <v>3950</v>
      </c>
      <c r="I34" s="23">
        <f t="shared" si="9"/>
        <v>4</v>
      </c>
      <c r="J34" s="23">
        <f t="shared" si="10"/>
        <v>1.98019801980198</v>
      </c>
      <c r="K34" s="23">
        <f t="shared" si="11"/>
        <v>2.01980198019802</v>
      </c>
      <c r="L34" s="23">
        <f t="shared" si="12"/>
        <v>0.0396039603960396</v>
      </c>
      <c r="M34" s="3">
        <f t="shared" si="13"/>
        <v>3</v>
      </c>
      <c r="N34" s="34">
        <f t="shared" si="14"/>
        <v>148.221343873518</v>
      </c>
      <c r="O34" s="27">
        <f t="shared" si="15"/>
        <v>1976.28458498024</v>
      </c>
      <c r="P34" s="28">
        <f t="shared" si="16"/>
        <v>0.75</v>
      </c>
      <c r="Q34" s="26">
        <f t="shared" si="17"/>
        <v>2</v>
      </c>
    </row>
    <row r="35" spans="2:17">
      <c r="B35" s="3">
        <v>1</v>
      </c>
      <c r="C35" s="3">
        <f>C33</f>
        <v>400</v>
      </c>
      <c r="D35" s="3">
        <v>16</v>
      </c>
      <c r="E35" s="3">
        <v>1</v>
      </c>
      <c r="F35" s="3">
        <v>403</v>
      </c>
      <c r="G35" s="3">
        <v>0</v>
      </c>
      <c r="H35" s="3">
        <v>3950</v>
      </c>
      <c r="I35" s="23">
        <f t="shared" si="9"/>
        <v>3.75</v>
      </c>
      <c r="J35" s="23">
        <f t="shared" si="10"/>
        <v>1.875</v>
      </c>
      <c r="K35" s="23">
        <f t="shared" si="11"/>
        <v>1.875</v>
      </c>
      <c r="L35" s="23">
        <f t="shared" si="12"/>
        <v>0</v>
      </c>
      <c r="M35" s="3">
        <f t="shared" si="13"/>
        <v>3</v>
      </c>
      <c r="N35" s="34">
        <f t="shared" si="14"/>
        <v>158.227848101266</v>
      </c>
      <c r="O35" s="27">
        <f t="shared" si="15"/>
        <v>2109.70464135021</v>
      </c>
      <c r="P35" s="28">
        <f t="shared" si="16"/>
        <v>0.75</v>
      </c>
      <c r="Q35" s="26">
        <f t="shared" si="17"/>
        <v>0</v>
      </c>
    </row>
    <row r="36" spans="2:17">
      <c r="B36" s="3">
        <v>1</v>
      </c>
      <c r="C36" s="3">
        <v>400</v>
      </c>
      <c r="D36" s="3">
        <v>18</v>
      </c>
      <c r="E36" s="3">
        <v>1.01</v>
      </c>
      <c r="F36" s="3">
        <v>401</v>
      </c>
      <c r="G36" s="3">
        <v>0</v>
      </c>
      <c r="H36" s="3">
        <v>3950</v>
      </c>
      <c r="I36" s="23">
        <f t="shared" si="9"/>
        <v>3.33333333333333</v>
      </c>
      <c r="J36" s="23">
        <f t="shared" si="10"/>
        <v>1.65837479270315</v>
      </c>
      <c r="K36" s="23">
        <f t="shared" si="11"/>
        <v>1.67495854063018</v>
      </c>
      <c r="L36" s="23">
        <f t="shared" si="12"/>
        <v>0.0165837479270314</v>
      </c>
      <c r="M36" s="3">
        <f t="shared" si="13"/>
        <v>1</v>
      </c>
      <c r="N36" s="34">
        <f t="shared" si="14"/>
        <v>177.725118483412</v>
      </c>
      <c r="O36" s="27">
        <f t="shared" si="15"/>
        <v>2369.6682464455</v>
      </c>
      <c r="P36" s="28">
        <f t="shared" si="16"/>
        <v>0.25</v>
      </c>
      <c r="Q36" s="26">
        <f t="shared" si="17"/>
        <v>1</v>
      </c>
    </row>
    <row r="37" spans="2:17">
      <c r="B37" s="3">
        <v>1</v>
      </c>
      <c r="C37" s="3">
        <f>C35</f>
        <v>400</v>
      </c>
      <c r="D37" s="3">
        <v>20</v>
      </c>
      <c r="E37" s="3">
        <v>1</v>
      </c>
      <c r="F37" s="3">
        <v>402</v>
      </c>
      <c r="G37" s="3">
        <v>0</v>
      </c>
      <c r="H37" s="3">
        <v>3950</v>
      </c>
      <c r="I37" s="23">
        <f t="shared" si="9"/>
        <v>3</v>
      </c>
      <c r="J37" s="23">
        <f t="shared" si="10"/>
        <v>1.5</v>
      </c>
      <c r="K37" s="23">
        <f t="shared" si="11"/>
        <v>1.5</v>
      </c>
      <c r="L37" s="23">
        <f t="shared" si="12"/>
        <v>0</v>
      </c>
      <c r="M37" s="3">
        <f t="shared" si="13"/>
        <v>2</v>
      </c>
      <c r="N37" s="34">
        <f t="shared" si="14"/>
        <v>197.368421052632</v>
      </c>
      <c r="O37" s="27">
        <f t="shared" si="15"/>
        <v>2631.57894736842</v>
      </c>
      <c r="P37" s="28">
        <f t="shared" si="16"/>
        <v>0.5</v>
      </c>
      <c r="Q37" s="26">
        <f t="shared" si="17"/>
        <v>0</v>
      </c>
    </row>
    <row r="38" spans="2:17">
      <c r="B38" s="7">
        <v>1</v>
      </c>
      <c r="C38" s="7">
        <v>400</v>
      </c>
      <c r="D38" s="7">
        <v>25</v>
      </c>
      <c r="E38" s="7">
        <v>1.01</v>
      </c>
      <c r="F38" s="7">
        <v>403</v>
      </c>
      <c r="G38" s="7">
        <v>-0.01</v>
      </c>
      <c r="H38" s="7">
        <v>4050</v>
      </c>
      <c r="I38" s="23">
        <f t="shared" si="9"/>
        <v>2.4</v>
      </c>
      <c r="J38" s="23">
        <f t="shared" si="10"/>
        <v>1.19402985074627</v>
      </c>
      <c r="K38" s="23">
        <f t="shared" si="11"/>
        <v>1.20597014925373</v>
      </c>
      <c r="L38" s="23">
        <f t="shared" si="12"/>
        <v>0.0119402985074626</v>
      </c>
      <c r="M38" s="3">
        <f t="shared" si="13"/>
        <v>3</v>
      </c>
      <c r="N38" s="34">
        <f t="shared" si="14"/>
        <v>255.102040816327</v>
      </c>
      <c r="O38" s="27">
        <f t="shared" si="15"/>
        <v>3401.36054421769</v>
      </c>
      <c r="P38" s="28">
        <f t="shared" si="16"/>
        <v>0.75</v>
      </c>
      <c r="Q38" s="26">
        <f t="shared" si="17"/>
        <v>1</v>
      </c>
    </row>
    <row r="39" spans="2:17">
      <c r="B39" s="7">
        <v>1</v>
      </c>
      <c r="C39" s="7">
        <v>400</v>
      </c>
      <c r="D39" s="7">
        <v>30</v>
      </c>
      <c r="E39" s="7">
        <v>1.03</v>
      </c>
      <c r="F39" s="7">
        <v>400</v>
      </c>
      <c r="G39" s="7">
        <v>0.05</v>
      </c>
      <c r="H39" s="7">
        <v>4200</v>
      </c>
      <c r="I39" s="23">
        <f t="shared" si="9"/>
        <v>2</v>
      </c>
      <c r="J39" s="23">
        <f t="shared" si="10"/>
        <v>0.985221674876847</v>
      </c>
      <c r="K39" s="23">
        <f t="shared" si="11"/>
        <v>1.01477832512315</v>
      </c>
      <c r="L39" s="23">
        <f t="shared" si="12"/>
        <v>0.0295566502463054</v>
      </c>
      <c r="M39" s="3">
        <f t="shared" si="13"/>
        <v>0</v>
      </c>
      <c r="N39" s="34">
        <f t="shared" si="14"/>
        <v>307.377049180328</v>
      </c>
      <c r="O39" s="27">
        <f t="shared" si="15"/>
        <v>4098.36065573771</v>
      </c>
      <c r="P39" s="28">
        <f t="shared" si="16"/>
        <v>0</v>
      </c>
      <c r="Q39" s="26">
        <f t="shared" si="17"/>
        <v>3</v>
      </c>
    </row>
    <row r="40" spans="2:17">
      <c r="B40" s="10">
        <v>2</v>
      </c>
      <c r="C40" s="10">
        <f>C37</f>
        <v>400</v>
      </c>
      <c r="D40" s="10">
        <v>10</v>
      </c>
      <c r="E40" s="10">
        <v>2.02</v>
      </c>
      <c r="F40" s="10">
        <v>402</v>
      </c>
      <c r="G40" s="10">
        <v>0</v>
      </c>
      <c r="H40" s="10">
        <v>3950</v>
      </c>
      <c r="I40" s="24">
        <f t="shared" si="9"/>
        <v>6</v>
      </c>
      <c r="J40" s="24">
        <f t="shared" si="10"/>
        <v>1.98675496688742</v>
      </c>
      <c r="K40" s="24">
        <f t="shared" si="11"/>
        <v>4.01324503311258</v>
      </c>
      <c r="L40" s="24">
        <f t="shared" si="12"/>
        <v>0.0397350993377481</v>
      </c>
      <c r="M40" s="10">
        <f t="shared" si="13"/>
        <v>2</v>
      </c>
      <c r="N40" s="29">
        <f t="shared" si="14"/>
        <v>148.221343873518</v>
      </c>
      <c r="O40" s="30">
        <f t="shared" si="15"/>
        <v>1976.28458498024</v>
      </c>
      <c r="P40" s="31">
        <f t="shared" si="16"/>
        <v>0.5</v>
      </c>
      <c r="Q40" s="29">
        <f t="shared" si="17"/>
        <v>1</v>
      </c>
    </row>
    <row r="41" spans="2:17">
      <c r="B41" s="10">
        <v>2</v>
      </c>
      <c r="C41" s="10">
        <f>C40</f>
        <v>400</v>
      </c>
      <c r="D41" s="10">
        <v>12</v>
      </c>
      <c r="E41" s="10">
        <v>2.01</v>
      </c>
      <c r="F41" s="10">
        <v>401</v>
      </c>
      <c r="G41" s="10">
        <v>0</v>
      </c>
      <c r="H41" s="10">
        <v>3950</v>
      </c>
      <c r="I41" s="24">
        <f t="shared" si="9"/>
        <v>5</v>
      </c>
      <c r="J41" s="24">
        <f t="shared" si="10"/>
        <v>1.66112956810631</v>
      </c>
      <c r="K41" s="24">
        <f t="shared" si="11"/>
        <v>3.33887043189369</v>
      </c>
      <c r="L41" s="24">
        <f t="shared" si="12"/>
        <v>0.0166112956810629</v>
      </c>
      <c r="M41" s="10">
        <f t="shared" si="13"/>
        <v>1</v>
      </c>
      <c r="N41" s="29">
        <f t="shared" si="14"/>
        <v>177.725118483412</v>
      </c>
      <c r="O41" s="30">
        <f t="shared" si="15"/>
        <v>2369.6682464455</v>
      </c>
      <c r="P41" s="31">
        <f t="shared" si="16"/>
        <v>0.25</v>
      </c>
      <c r="Q41" s="29">
        <f t="shared" si="17"/>
        <v>0.499999999999989</v>
      </c>
    </row>
    <row r="42" spans="2:17">
      <c r="B42" s="10">
        <v>2</v>
      </c>
      <c r="C42" s="10">
        <f>C41</f>
        <v>400</v>
      </c>
      <c r="D42" s="10">
        <v>14</v>
      </c>
      <c r="E42" s="10">
        <v>1.98</v>
      </c>
      <c r="F42" s="10">
        <v>404</v>
      </c>
      <c r="G42" s="10">
        <v>0</v>
      </c>
      <c r="H42" s="10">
        <v>3980</v>
      </c>
      <c r="I42" s="24">
        <f t="shared" si="9"/>
        <v>4.28571428571429</v>
      </c>
      <c r="J42" s="24">
        <f t="shared" si="10"/>
        <v>1.43815915627996</v>
      </c>
      <c r="K42" s="24">
        <f t="shared" si="11"/>
        <v>2.84755512943432</v>
      </c>
      <c r="L42" s="24">
        <f t="shared" si="12"/>
        <v>-0.0287631831255992</v>
      </c>
      <c r="M42" s="10">
        <f t="shared" si="13"/>
        <v>4</v>
      </c>
      <c r="N42" s="29">
        <f t="shared" si="14"/>
        <v>209.497206703911</v>
      </c>
      <c r="O42" s="30">
        <f t="shared" si="15"/>
        <v>2793.29608938547</v>
      </c>
      <c r="P42" s="31">
        <f t="shared" si="16"/>
        <v>1</v>
      </c>
      <c r="Q42" s="29">
        <f t="shared" si="17"/>
        <v>-1</v>
      </c>
    </row>
    <row r="43" spans="2:17">
      <c r="B43" s="11">
        <v>2</v>
      </c>
      <c r="C43" s="11">
        <v>400</v>
      </c>
      <c r="D43" s="11">
        <v>15</v>
      </c>
      <c r="E43" s="11">
        <v>1.99</v>
      </c>
      <c r="F43" s="11">
        <v>403</v>
      </c>
      <c r="G43" s="11">
        <v>-0.02</v>
      </c>
      <c r="H43" s="11">
        <v>3980</v>
      </c>
      <c r="I43" s="24">
        <f t="shared" si="9"/>
        <v>4</v>
      </c>
      <c r="J43" s="24">
        <f t="shared" si="10"/>
        <v>1.33779264214047</v>
      </c>
      <c r="K43" s="24">
        <f t="shared" si="11"/>
        <v>2.66220735785953</v>
      </c>
      <c r="L43" s="24">
        <f t="shared" si="12"/>
        <v>-0.0133779264214047</v>
      </c>
      <c r="M43" s="10">
        <f t="shared" si="13"/>
        <v>3</v>
      </c>
      <c r="N43" s="29">
        <f t="shared" si="14"/>
        <v>225.903614457831</v>
      </c>
      <c r="O43" s="30">
        <f t="shared" si="15"/>
        <v>3012.04819277108</v>
      </c>
      <c r="P43" s="31">
        <f t="shared" si="16"/>
        <v>0.75</v>
      </c>
      <c r="Q43" s="29">
        <f t="shared" si="17"/>
        <v>-0.5</v>
      </c>
    </row>
    <row r="44" spans="2:17">
      <c r="B44" s="10">
        <v>2</v>
      </c>
      <c r="C44" s="10">
        <f>C42</f>
        <v>400</v>
      </c>
      <c r="D44" s="10">
        <v>16</v>
      </c>
      <c r="E44" s="10">
        <v>2</v>
      </c>
      <c r="F44" s="10">
        <v>402</v>
      </c>
      <c r="G44" s="10">
        <v>-0.02</v>
      </c>
      <c r="H44" s="10">
        <v>4000</v>
      </c>
      <c r="I44" s="24">
        <f t="shared" si="9"/>
        <v>3.75</v>
      </c>
      <c r="J44" s="24">
        <f t="shared" si="10"/>
        <v>1.25</v>
      </c>
      <c r="K44" s="24">
        <f t="shared" si="11"/>
        <v>2.5</v>
      </c>
      <c r="L44" s="24">
        <f t="shared" si="12"/>
        <v>0</v>
      </c>
      <c r="M44" s="10">
        <f t="shared" si="13"/>
        <v>2</v>
      </c>
      <c r="N44" s="29">
        <f t="shared" si="14"/>
        <v>241.935483870968</v>
      </c>
      <c r="O44" s="30">
        <f t="shared" si="15"/>
        <v>3225.8064516129</v>
      </c>
      <c r="P44" s="31">
        <f t="shared" si="16"/>
        <v>0.5</v>
      </c>
      <c r="Q44" s="29">
        <f t="shared" si="17"/>
        <v>0</v>
      </c>
    </row>
    <row r="45" spans="2:17">
      <c r="B45" s="10">
        <v>2</v>
      </c>
      <c r="C45" s="10">
        <v>400</v>
      </c>
      <c r="D45" s="10">
        <v>18</v>
      </c>
      <c r="E45" s="10">
        <v>1.99</v>
      </c>
      <c r="F45" s="10">
        <v>401</v>
      </c>
      <c r="G45" s="10">
        <v>-0.05</v>
      </c>
      <c r="H45" s="10">
        <v>4050</v>
      </c>
      <c r="I45" s="24">
        <f t="shared" si="9"/>
        <v>3.33333333333333</v>
      </c>
      <c r="J45" s="24">
        <f t="shared" si="10"/>
        <v>1.11482720178372</v>
      </c>
      <c r="K45" s="24">
        <f t="shared" si="11"/>
        <v>2.21850613154961</v>
      </c>
      <c r="L45" s="24">
        <f t="shared" si="12"/>
        <v>-0.0111482720178371</v>
      </c>
      <c r="M45" s="10">
        <f t="shared" si="13"/>
        <v>1</v>
      </c>
      <c r="N45" s="29">
        <f t="shared" si="14"/>
        <v>279.850746268657</v>
      </c>
      <c r="O45" s="30">
        <f t="shared" si="15"/>
        <v>3731.34328358209</v>
      </c>
      <c r="P45" s="31">
        <f t="shared" si="16"/>
        <v>0.25</v>
      </c>
      <c r="Q45" s="29">
        <f t="shared" si="17"/>
        <v>-0.5</v>
      </c>
    </row>
    <row r="46" spans="2:17">
      <c r="B46" s="19">
        <v>2</v>
      </c>
      <c r="C46" s="10">
        <f>C44</f>
        <v>400</v>
      </c>
      <c r="D46" s="10">
        <v>20</v>
      </c>
      <c r="E46" s="10">
        <v>1.99</v>
      </c>
      <c r="F46" s="10">
        <v>405</v>
      </c>
      <c r="G46" s="10">
        <v>-0.05</v>
      </c>
      <c r="H46" s="10">
        <v>4150</v>
      </c>
      <c r="I46" s="24">
        <f t="shared" si="9"/>
        <v>3</v>
      </c>
      <c r="J46" s="24">
        <f t="shared" si="10"/>
        <v>1.00334448160535</v>
      </c>
      <c r="K46" s="24">
        <f t="shared" si="11"/>
        <v>1.99665551839465</v>
      </c>
      <c r="L46" s="24">
        <f t="shared" si="12"/>
        <v>-0.0100334448160535</v>
      </c>
      <c r="M46" s="10">
        <f t="shared" si="13"/>
        <v>5</v>
      </c>
      <c r="N46" s="29">
        <f t="shared" si="14"/>
        <v>320.51282051282</v>
      </c>
      <c r="O46" s="30">
        <f t="shared" si="15"/>
        <v>4273.50427350427</v>
      </c>
      <c r="P46" s="31">
        <f t="shared" si="16"/>
        <v>1.25</v>
      </c>
      <c r="Q46" s="29">
        <f t="shared" si="17"/>
        <v>-0.5</v>
      </c>
    </row>
    <row r="47" spans="2:17">
      <c r="B47" s="11">
        <v>2</v>
      </c>
      <c r="C47" s="11">
        <v>400</v>
      </c>
      <c r="D47" s="11">
        <v>25</v>
      </c>
      <c r="E47" s="11">
        <v>2</v>
      </c>
      <c r="F47" s="11">
        <v>401</v>
      </c>
      <c r="G47" s="11">
        <v>-0.1</v>
      </c>
      <c r="H47" s="11">
        <v>4300</v>
      </c>
      <c r="I47" s="24">
        <f t="shared" si="9"/>
        <v>2.4</v>
      </c>
      <c r="J47" s="24">
        <f t="shared" si="10"/>
        <v>0.8</v>
      </c>
      <c r="K47" s="24">
        <f t="shared" si="11"/>
        <v>1.6</v>
      </c>
      <c r="L47" s="24">
        <f t="shared" si="12"/>
        <v>0</v>
      </c>
      <c r="M47" s="10">
        <f t="shared" si="13"/>
        <v>1</v>
      </c>
      <c r="N47" s="29">
        <f t="shared" si="14"/>
        <v>431.034482758621</v>
      </c>
      <c r="O47" s="30">
        <f t="shared" si="15"/>
        <v>5747.12643678161</v>
      </c>
      <c r="P47" s="31">
        <f t="shared" si="16"/>
        <v>0.25</v>
      </c>
      <c r="Q47" s="29">
        <f t="shared" si="17"/>
        <v>0</v>
      </c>
    </row>
    <row r="48" spans="2:17">
      <c r="B48" s="11">
        <v>2</v>
      </c>
      <c r="C48" s="11">
        <v>400</v>
      </c>
      <c r="D48" s="11">
        <v>30</v>
      </c>
      <c r="E48" s="11">
        <v>1.99</v>
      </c>
      <c r="F48" s="11">
        <v>395</v>
      </c>
      <c r="G48" s="11">
        <v>-0.1</v>
      </c>
      <c r="H48" s="11">
        <v>4500</v>
      </c>
      <c r="I48" s="24">
        <f t="shared" si="9"/>
        <v>2</v>
      </c>
      <c r="J48" s="24">
        <f t="shared" si="10"/>
        <v>0.668896321070234</v>
      </c>
      <c r="K48" s="24">
        <f t="shared" si="11"/>
        <v>1.33110367892977</v>
      </c>
      <c r="L48" s="24">
        <f t="shared" si="12"/>
        <v>-0.00668896321070234</v>
      </c>
      <c r="M48" s="10">
        <f t="shared" si="13"/>
        <v>-5</v>
      </c>
      <c r="N48" s="29">
        <f t="shared" si="14"/>
        <v>551.470588235294</v>
      </c>
      <c r="O48" s="30">
        <f t="shared" si="15"/>
        <v>7352.94117647059</v>
      </c>
      <c r="P48" s="31">
        <f t="shared" si="16"/>
        <v>-1.25</v>
      </c>
      <c r="Q48" s="29">
        <f t="shared" si="17"/>
        <v>-0.5</v>
      </c>
    </row>
    <row r="49" spans="2:17">
      <c r="B49" s="3">
        <v>3</v>
      </c>
      <c r="C49" s="3">
        <f>C46</f>
        <v>400</v>
      </c>
      <c r="D49" s="3">
        <v>10</v>
      </c>
      <c r="E49" s="3">
        <v>3.01</v>
      </c>
      <c r="F49" s="3">
        <v>395</v>
      </c>
      <c r="G49" s="3">
        <v>0</v>
      </c>
      <c r="H49" s="3">
        <v>3950</v>
      </c>
      <c r="I49" s="23">
        <f t="shared" si="9"/>
        <v>6</v>
      </c>
      <c r="J49" s="23">
        <f t="shared" si="10"/>
        <v>1.49625935162095</v>
      </c>
      <c r="K49" s="23">
        <f t="shared" si="11"/>
        <v>4.50374064837905</v>
      </c>
      <c r="L49" s="23">
        <f t="shared" si="12"/>
        <v>0.0149625935162092</v>
      </c>
      <c r="M49" s="3">
        <f t="shared" si="13"/>
        <v>-5</v>
      </c>
      <c r="N49" s="34">
        <f t="shared" si="14"/>
        <v>197.368421052632</v>
      </c>
      <c r="O49" s="27">
        <f t="shared" si="15"/>
        <v>2631.57894736842</v>
      </c>
      <c r="P49" s="28">
        <f t="shared" si="16"/>
        <v>-1.25</v>
      </c>
      <c r="Q49" s="26">
        <f t="shared" si="17"/>
        <v>0.333333333333326</v>
      </c>
    </row>
    <row r="50" spans="2:17">
      <c r="B50" s="3">
        <v>3</v>
      </c>
      <c r="C50" s="3">
        <f>C49</f>
        <v>400</v>
      </c>
      <c r="D50" s="3">
        <v>12</v>
      </c>
      <c r="E50" s="3">
        <v>3.02</v>
      </c>
      <c r="F50" s="3">
        <v>399</v>
      </c>
      <c r="G50" s="3">
        <v>-0.05</v>
      </c>
      <c r="H50" s="3">
        <v>4000</v>
      </c>
      <c r="I50" s="23">
        <f t="shared" si="9"/>
        <v>5</v>
      </c>
      <c r="J50" s="23">
        <f t="shared" si="10"/>
        <v>1.24378109452736</v>
      </c>
      <c r="K50" s="23">
        <f t="shared" si="11"/>
        <v>3.75621890547264</v>
      </c>
      <c r="L50" s="23">
        <f t="shared" si="12"/>
        <v>0.0248756218905473</v>
      </c>
      <c r="M50" s="3">
        <f t="shared" si="13"/>
        <v>-1</v>
      </c>
      <c r="N50" s="34">
        <f t="shared" si="14"/>
        <v>245.098039215686</v>
      </c>
      <c r="O50" s="27">
        <f t="shared" si="15"/>
        <v>3267.97385620915</v>
      </c>
      <c r="P50" s="28">
        <f t="shared" si="16"/>
        <v>-0.25</v>
      </c>
      <c r="Q50" s="26">
        <f t="shared" si="17"/>
        <v>0.666666666666667</v>
      </c>
    </row>
    <row r="51" spans="2:17">
      <c r="B51" s="14">
        <v>3</v>
      </c>
      <c r="C51" s="3">
        <f>C50</f>
        <v>400</v>
      </c>
      <c r="D51" s="3">
        <v>14</v>
      </c>
      <c r="E51" s="3">
        <v>3</v>
      </c>
      <c r="F51" s="3">
        <v>402</v>
      </c>
      <c r="G51" s="3">
        <v>-0.05</v>
      </c>
      <c r="H51" s="3">
        <v>4100</v>
      </c>
      <c r="I51" s="23">
        <f t="shared" si="9"/>
        <v>4.28571428571429</v>
      </c>
      <c r="J51" s="23">
        <f t="shared" si="10"/>
        <v>1.07142857142857</v>
      </c>
      <c r="K51" s="23">
        <f t="shared" si="11"/>
        <v>3.21428571428571</v>
      </c>
      <c r="L51" s="23">
        <f t="shared" si="12"/>
        <v>0</v>
      </c>
      <c r="M51" s="3">
        <f t="shared" si="13"/>
        <v>2</v>
      </c>
      <c r="N51" s="34">
        <f t="shared" si="14"/>
        <v>292.96875</v>
      </c>
      <c r="O51" s="27">
        <f t="shared" si="15"/>
        <v>3906.25</v>
      </c>
      <c r="P51" s="28">
        <f t="shared" si="16"/>
        <v>0.5</v>
      </c>
      <c r="Q51" s="26">
        <f t="shared" si="17"/>
        <v>0</v>
      </c>
    </row>
    <row r="52" spans="2:17">
      <c r="B52" s="7">
        <v>3</v>
      </c>
      <c r="C52" s="7">
        <v>400</v>
      </c>
      <c r="D52" s="7">
        <v>15</v>
      </c>
      <c r="E52" s="7">
        <v>3</v>
      </c>
      <c r="F52" s="7">
        <v>396</v>
      </c>
      <c r="G52" s="7">
        <v>-0.05</v>
      </c>
      <c r="H52" s="7">
        <v>4100</v>
      </c>
      <c r="I52" s="23">
        <f t="shared" si="9"/>
        <v>4</v>
      </c>
      <c r="J52" s="23">
        <f t="shared" si="10"/>
        <v>1</v>
      </c>
      <c r="K52" s="23">
        <f t="shared" si="11"/>
        <v>3</v>
      </c>
      <c r="L52" s="23">
        <f t="shared" si="12"/>
        <v>0</v>
      </c>
      <c r="M52" s="3">
        <f t="shared" si="13"/>
        <v>-4</v>
      </c>
      <c r="N52" s="34">
        <f t="shared" si="14"/>
        <v>315.126050420168</v>
      </c>
      <c r="O52" s="27">
        <f t="shared" si="15"/>
        <v>4201.68067226891</v>
      </c>
      <c r="P52" s="28">
        <f t="shared" si="16"/>
        <v>-1</v>
      </c>
      <c r="Q52" s="26">
        <f t="shared" si="17"/>
        <v>0</v>
      </c>
    </row>
    <row r="53" spans="2:17">
      <c r="B53" s="3">
        <v>3</v>
      </c>
      <c r="C53" s="3">
        <f>C51</f>
        <v>400</v>
      </c>
      <c r="D53" s="3">
        <v>16</v>
      </c>
      <c r="E53" s="3">
        <v>2.97</v>
      </c>
      <c r="F53" s="3">
        <v>398</v>
      </c>
      <c r="G53" s="3">
        <v>-0.05</v>
      </c>
      <c r="H53" s="3">
        <v>4150</v>
      </c>
      <c r="I53" s="23">
        <f t="shared" si="9"/>
        <v>3.75</v>
      </c>
      <c r="J53" s="23">
        <f t="shared" si="10"/>
        <v>0.944584382871536</v>
      </c>
      <c r="K53" s="23">
        <f t="shared" si="11"/>
        <v>2.80541561712846</v>
      </c>
      <c r="L53" s="23">
        <f t="shared" si="12"/>
        <v>-0.0283375314861458</v>
      </c>
      <c r="M53" s="3">
        <f t="shared" si="13"/>
        <v>-2</v>
      </c>
      <c r="N53" s="34">
        <f t="shared" si="14"/>
        <v>340.909090909091</v>
      </c>
      <c r="O53" s="27">
        <f t="shared" si="15"/>
        <v>4545.45454545455</v>
      </c>
      <c r="P53" s="28">
        <f t="shared" si="16"/>
        <v>-0.5</v>
      </c>
      <c r="Q53" s="26">
        <f t="shared" si="17"/>
        <v>-0.999999999999993</v>
      </c>
    </row>
    <row r="54" spans="2:17">
      <c r="B54" s="3">
        <v>3</v>
      </c>
      <c r="C54" s="3">
        <v>400</v>
      </c>
      <c r="D54" s="3">
        <v>18</v>
      </c>
      <c r="E54" s="3">
        <v>3.04</v>
      </c>
      <c r="F54" s="3">
        <v>389</v>
      </c>
      <c r="G54" s="3">
        <v>-0.1</v>
      </c>
      <c r="H54" s="3">
        <v>4250</v>
      </c>
      <c r="I54" s="23">
        <f t="shared" si="9"/>
        <v>3.33333333333333</v>
      </c>
      <c r="J54" s="23">
        <f t="shared" si="10"/>
        <v>0.825082508250825</v>
      </c>
      <c r="K54" s="23">
        <f t="shared" si="11"/>
        <v>2.50825082508251</v>
      </c>
      <c r="L54" s="23">
        <f t="shared" si="12"/>
        <v>0.0330033003300332</v>
      </c>
      <c r="M54" s="3">
        <f t="shared" si="13"/>
        <v>-11</v>
      </c>
      <c r="N54" s="34">
        <f t="shared" si="14"/>
        <v>407.608695652174</v>
      </c>
      <c r="O54" s="27">
        <f t="shared" si="15"/>
        <v>5434.78260869565</v>
      </c>
      <c r="P54" s="28">
        <f t="shared" si="16"/>
        <v>-2.75</v>
      </c>
      <c r="Q54" s="26">
        <f t="shared" si="17"/>
        <v>1.33333333333333</v>
      </c>
    </row>
    <row r="55" spans="2:17">
      <c r="B55" s="3">
        <v>3</v>
      </c>
      <c r="C55" s="3">
        <f>C53</f>
        <v>400</v>
      </c>
      <c r="D55" s="3">
        <v>20</v>
      </c>
      <c r="E55" s="3">
        <v>3</v>
      </c>
      <c r="F55" s="3">
        <v>395</v>
      </c>
      <c r="G55" s="3">
        <v>-0.1</v>
      </c>
      <c r="H55" s="3">
        <v>4350</v>
      </c>
      <c r="I55" s="23">
        <f t="shared" si="9"/>
        <v>3</v>
      </c>
      <c r="J55" s="23">
        <f t="shared" si="10"/>
        <v>0.75</v>
      </c>
      <c r="K55" s="23">
        <f t="shared" si="11"/>
        <v>2.25</v>
      </c>
      <c r="L55" s="23">
        <f t="shared" si="12"/>
        <v>0</v>
      </c>
      <c r="M55" s="3">
        <f t="shared" si="13"/>
        <v>-5</v>
      </c>
      <c r="N55" s="34">
        <f t="shared" si="14"/>
        <v>468.75</v>
      </c>
      <c r="O55" s="27">
        <f t="shared" si="15"/>
        <v>6250</v>
      </c>
      <c r="P55" s="28">
        <f t="shared" si="16"/>
        <v>-1.25</v>
      </c>
      <c r="Q55" s="26">
        <f t="shared" si="17"/>
        <v>0</v>
      </c>
    </row>
    <row r="56" spans="2:17">
      <c r="B56" s="7">
        <v>3</v>
      </c>
      <c r="C56" s="7">
        <v>400</v>
      </c>
      <c r="D56" s="7">
        <v>25</v>
      </c>
      <c r="E56" s="7">
        <v>2.93</v>
      </c>
      <c r="F56" s="7">
        <v>371</v>
      </c>
      <c r="G56" s="7">
        <v>-0.1</v>
      </c>
      <c r="H56" s="7">
        <v>4500</v>
      </c>
      <c r="I56" s="23">
        <f t="shared" si="9"/>
        <v>2.4</v>
      </c>
      <c r="J56" s="23">
        <f t="shared" si="10"/>
        <v>0.610687022900763</v>
      </c>
      <c r="K56" s="23">
        <f t="shared" si="11"/>
        <v>1.78931297709924</v>
      </c>
      <c r="L56" s="23">
        <f t="shared" si="12"/>
        <v>-0.0427480916030534</v>
      </c>
      <c r="M56" s="3">
        <f t="shared" si="13"/>
        <v>-29</v>
      </c>
      <c r="N56" s="34">
        <f t="shared" si="14"/>
        <v>614.754098360656</v>
      </c>
      <c r="O56" s="27">
        <f t="shared" si="15"/>
        <v>8196.72131147541</v>
      </c>
      <c r="P56" s="28">
        <f t="shared" si="16"/>
        <v>-7.25</v>
      </c>
      <c r="Q56" s="26">
        <f t="shared" si="17"/>
        <v>-2.33333333333333</v>
      </c>
    </row>
    <row r="57" spans="1:17">
      <c r="A57" s="20" t="s">
        <v>21</v>
      </c>
      <c r="B57" s="21">
        <v>3</v>
      </c>
      <c r="C57" s="21">
        <v>400</v>
      </c>
      <c r="D57" s="21">
        <v>30</v>
      </c>
      <c r="E57" s="21">
        <v>2.93</v>
      </c>
      <c r="F57" s="21">
        <v>338</v>
      </c>
      <c r="G57" s="21">
        <v>-0.12</v>
      </c>
      <c r="H57" s="21">
        <v>4500</v>
      </c>
      <c r="I57" s="23">
        <f t="shared" si="9"/>
        <v>2</v>
      </c>
      <c r="J57" s="23">
        <f t="shared" si="10"/>
        <v>0.508905852417303</v>
      </c>
      <c r="K57" s="23">
        <f t="shared" si="11"/>
        <v>1.4910941475827</v>
      </c>
      <c r="L57" s="23">
        <f t="shared" si="12"/>
        <v>-0.035623409669211</v>
      </c>
      <c r="M57" s="3">
        <f t="shared" si="13"/>
        <v>-62</v>
      </c>
      <c r="N57" s="34">
        <f t="shared" si="14"/>
        <v>765.30612244898</v>
      </c>
      <c r="O57" s="27">
        <f t="shared" si="15"/>
        <v>10204.0816326531</v>
      </c>
      <c r="P57" s="28">
        <f t="shared" si="16"/>
        <v>-15.5</v>
      </c>
      <c r="Q57" s="26">
        <f t="shared" si="17"/>
        <v>-2.33333333333333</v>
      </c>
    </row>
    <row r="58" ht="10" customHeight="1" spans="1:17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32"/>
      <c r="O58" s="33"/>
      <c r="P58" s="17"/>
      <c r="Q58" s="17"/>
    </row>
    <row r="59" spans="1:17">
      <c r="A59" s="20"/>
      <c r="B59" s="3">
        <v>1</v>
      </c>
      <c r="C59" s="3">
        <v>500</v>
      </c>
      <c r="D59" s="3">
        <v>10</v>
      </c>
      <c r="E59" s="3">
        <v>1.01</v>
      </c>
      <c r="F59" s="3">
        <v>505</v>
      </c>
      <c r="G59" s="3">
        <v>0</v>
      </c>
      <c r="H59" s="3">
        <v>4600</v>
      </c>
      <c r="I59" s="23">
        <f t="shared" ref="I59:I85" si="18">60/D59</f>
        <v>6</v>
      </c>
      <c r="J59" s="23">
        <f t="shared" ref="J59:J85" si="19">I59/(1+E59)</f>
        <v>2.98507462686567</v>
      </c>
      <c r="K59" s="23">
        <f t="shared" ref="K59:K85" si="20">J59*E59</f>
        <v>3.01492537313433</v>
      </c>
      <c r="L59" s="23">
        <f t="shared" ref="L59:L85" si="21">K59-J59*B59</f>
        <v>0.0298507462686568</v>
      </c>
      <c r="M59" s="3">
        <f t="shared" ref="M59:M85" si="22">F59-C59</f>
        <v>5</v>
      </c>
      <c r="N59" s="26">
        <f t="shared" ref="N59:N85" si="23">O59/800*60</f>
        <v>115.030674846626</v>
      </c>
      <c r="O59" s="27">
        <f t="shared" ref="O59:O85" si="24">1000000/(ROUND((I59/(B59+1)-0.5/1000+G59/2)/H59/2*1000000,0)*2)</f>
        <v>1533.74233128834</v>
      </c>
      <c r="P59" s="28">
        <f t="shared" ref="P59:P85" si="25">M59/C59*100</f>
        <v>1</v>
      </c>
      <c r="Q59" s="26">
        <f t="shared" ref="Q59:Q85" si="26">(E59-B59)/B59*100</f>
        <v>1</v>
      </c>
    </row>
    <row r="60" spans="1:17">
      <c r="A60" s="20"/>
      <c r="B60" s="14">
        <v>1</v>
      </c>
      <c r="C60" s="3">
        <f>C59</f>
        <v>500</v>
      </c>
      <c r="D60" s="3">
        <v>12</v>
      </c>
      <c r="E60" s="3">
        <v>1.02</v>
      </c>
      <c r="F60" s="3">
        <v>499</v>
      </c>
      <c r="G60" s="3">
        <v>0</v>
      </c>
      <c r="H60" s="3">
        <v>4550</v>
      </c>
      <c r="I60" s="23">
        <f t="shared" si="18"/>
        <v>5</v>
      </c>
      <c r="J60" s="23">
        <f t="shared" si="19"/>
        <v>2.47524752475248</v>
      </c>
      <c r="K60" s="23">
        <f t="shared" si="20"/>
        <v>2.52475247524752</v>
      </c>
      <c r="L60" s="23">
        <f t="shared" si="21"/>
        <v>0.0495049504950495</v>
      </c>
      <c r="M60" s="3">
        <f t="shared" si="22"/>
        <v>-1</v>
      </c>
      <c r="N60" s="26">
        <f t="shared" si="23"/>
        <v>136.363636363636</v>
      </c>
      <c r="O60" s="27">
        <f t="shared" si="24"/>
        <v>1818.18181818182</v>
      </c>
      <c r="P60" s="28">
        <f t="shared" si="25"/>
        <v>-0.2</v>
      </c>
      <c r="Q60" s="26">
        <f t="shared" si="26"/>
        <v>2</v>
      </c>
    </row>
    <row r="61" spans="1:17">
      <c r="A61" s="20"/>
      <c r="B61" s="3">
        <v>1</v>
      </c>
      <c r="C61" s="3">
        <f>C60</f>
        <v>500</v>
      </c>
      <c r="D61" s="3">
        <v>14</v>
      </c>
      <c r="E61" s="3">
        <v>1.01</v>
      </c>
      <c r="F61" s="3">
        <v>502</v>
      </c>
      <c r="G61" s="3">
        <v>0</v>
      </c>
      <c r="H61" s="3">
        <v>4550</v>
      </c>
      <c r="I61" s="23">
        <f t="shared" si="18"/>
        <v>4.28571428571429</v>
      </c>
      <c r="J61" s="23">
        <f t="shared" si="19"/>
        <v>2.13219616204691</v>
      </c>
      <c r="K61" s="23">
        <f t="shared" si="20"/>
        <v>2.15351812366738</v>
      </c>
      <c r="L61" s="23">
        <f t="shared" si="21"/>
        <v>0.021321961620469</v>
      </c>
      <c r="M61" s="3">
        <f t="shared" si="22"/>
        <v>2</v>
      </c>
      <c r="N61" s="26">
        <f t="shared" si="23"/>
        <v>159.574468085106</v>
      </c>
      <c r="O61" s="27">
        <f t="shared" si="24"/>
        <v>2127.65957446808</v>
      </c>
      <c r="P61" s="28">
        <f t="shared" si="25"/>
        <v>0.4</v>
      </c>
      <c r="Q61" s="26">
        <f t="shared" si="26"/>
        <v>1</v>
      </c>
    </row>
    <row r="62" spans="1:17">
      <c r="A62" s="20"/>
      <c r="B62" s="8">
        <v>1</v>
      </c>
      <c r="C62" s="8">
        <v>500</v>
      </c>
      <c r="D62" s="8">
        <v>15</v>
      </c>
      <c r="E62" s="8">
        <v>1.01</v>
      </c>
      <c r="F62" s="8">
        <v>503</v>
      </c>
      <c r="G62" s="8">
        <v>0</v>
      </c>
      <c r="H62" s="8">
        <v>4550</v>
      </c>
      <c r="I62" s="23">
        <f t="shared" si="18"/>
        <v>4</v>
      </c>
      <c r="J62" s="23">
        <f t="shared" si="19"/>
        <v>1.99004975124378</v>
      </c>
      <c r="K62" s="23">
        <f t="shared" si="20"/>
        <v>2.00995024875622</v>
      </c>
      <c r="L62" s="23">
        <f t="shared" si="21"/>
        <v>0.0199004975124377</v>
      </c>
      <c r="M62" s="3">
        <f t="shared" si="22"/>
        <v>3</v>
      </c>
      <c r="N62" s="26">
        <f t="shared" si="23"/>
        <v>170.454545454545</v>
      </c>
      <c r="O62" s="27">
        <f t="shared" si="24"/>
        <v>2272.72727272727</v>
      </c>
      <c r="P62" s="28">
        <f t="shared" si="25"/>
        <v>0.6</v>
      </c>
      <c r="Q62" s="26">
        <f t="shared" si="26"/>
        <v>1</v>
      </c>
    </row>
    <row r="63" spans="1:17">
      <c r="A63" s="20"/>
      <c r="B63" s="3">
        <v>1</v>
      </c>
      <c r="C63" s="3">
        <f>C61</f>
        <v>500</v>
      </c>
      <c r="D63" s="3">
        <v>16</v>
      </c>
      <c r="E63" s="3">
        <v>1.01</v>
      </c>
      <c r="F63" s="3">
        <v>499</v>
      </c>
      <c r="G63" s="3">
        <v>0</v>
      </c>
      <c r="H63" s="3">
        <v>4550</v>
      </c>
      <c r="I63" s="23">
        <f t="shared" si="18"/>
        <v>3.75</v>
      </c>
      <c r="J63" s="23">
        <f t="shared" si="19"/>
        <v>1.86567164179105</v>
      </c>
      <c r="K63" s="23">
        <f t="shared" si="20"/>
        <v>1.88432835820896</v>
      </c>
      <c r="L63" s="23">
        <f t="shared" si="21"/>
        <v>0.0186567164179106</v>
      </c>
      <c r="M63" s="3">
        <f t="shared" si="22"/>
        <v>-1</v>
      </c>
      <c r="N63" s="26">
        <f t="shared" si="23"/>
        <v>182.038834951456</v>
      </c>
      <c r="O63" s="27">
        <f t="shared" si="24"/>
        <v>2427.18446601942</v>
      </c>
      <c r="P63" s="28">
        <f t="shared" si="25"/>
        <v>-0.2</v>
      </c>
      <c r="Q63" s="26">
        <f t="shared" si="26"/>
        <v>1</v>
      </c>
    </row>
    <row r="64" spans="1:17">
      <c r="A64" s="20"/>
      <c r="B64" s="3">
        <v>1</v>
      </c>
      <c r="C64" s="3">
        <v>500</v>
      </c>
      <c r="D64" s="3">
        <v>18</v>
      </c>
      <c r="E64" s="3">
        <v>1</v>
      </c>
      <c r="F64" s="3">
        <v>501</v>
      </c>
      <c r="G64" s="3">
        <v>-0.01</v>
      </c>
      <c r="H64" s="3">
        <v>4600</v>
      </c>
      <c r="I64" s="23">
        <f t="shared" si="18"/>
        <v>3.33333333333333</v>
      </c>
      <c r="J64" s="23">
        <f t="shared" si="19"/>
        <v>1.66666666666666</v>
      </c>
      <c r="K64" s="23">
        <f t="shared" si="20"/>
        <v>1.66666666666666</v>
      </c>
      <c r="L64" s="23">
        <f t="shared" si="21"/>
        <v>0</v>
      </c>
      <c r="M64" s="3">
        <f t="shared" si="22"/>
        <v>1</v>
      </c>
      <c r="N64" s="26">
        <f t="shared" si="23"/>
        <v>207.182320441989</v>
      </c>
      <c r="O64" s="27">
        <f t="shared" si="24"/>
        <v>2762.43093922652</v>
      </c>
      <c r="P64" s="28">
        <f t="shared" si="25"/>
        <v>0.2</v>
      </c>
      <c r="Q64" s="26">
        <f t="shared" si="26"/>
        <v>0</v>
      </c>
    </row>
    <row r="65" spans="1:17">
      <c r="A65" s="20"/>
      <c r="B65" s="3">
        <v>1</v>
      </c>
      <c r="C65" s="3">
        <f>C63</f>
        <v>500</v>
      </c>
      <c r="D65" s="3">
        <v>20</v>
      </c>
      <c r="E65" s="3">
        <v>1.01</v>
      </c>
      <c r="F65" s="3">
        <v>499</v>
      </c>
      <c r="G65" s="3">
        <v>-0.01</v>
      </c>
      <c r="H65" s="3">
        <v>4680</v>
      </c>
      <c r="I65" s="23">
        <f t="shared" si="18"/>
        <v>3</v>
      </c>
      <c r="J65" s="23">
        <f t="shared" si="19"/>
        <v>1.49253731343284</v>
      </c>
      <c r="K65" s="23">
        <f t="shared" si="20"/>
        <v>1.50746268656716</v>
      </c>
      <c r="L65" s="23">
        <f t="shared" si="21"/>
        <v>0.0149253731343284</v>
      </c>
      <c r="M65" s="3">
        <f t="shared" si="22"/>
        <v>-1</v>
      </c>
      <c r="N65" s="26">
        <f t="shared" si="23"/>
        <v>234.375</v>
      </c>
      <c r="O65" s="27">
        <f t="shared" si="24"/>
        <v>3125</v>
      </c>
      <c r="P65" s="28">
        <f t="shared" si="25"/>
        <v>-0.2</v>
      </c>
      <c r="Q65" s="26">
        <f t="shared" si="26"/>
        <v>1</v>
      </c>
    </row>
    <row r="66" spans="1:17">
      <c r="A66" s="20"/>
      <c r="B66" s="8">
        <v>1</v>
      </c>
      <c r="C66" s="8">
        <v>500</v>
      </c>
      <c r="D66" s="8">
        <v>25</v>
      </c>
      <c r="E66" s="8">
        <v>1.01</v>
      </c>
      <c r="F66" s="8">
        <v>499</v>
      </c>
      <c r="G66" s="8">
        <v>0.03</v>
      </c>
      <c r="H66" s="8">
        <v>4800</v>
      </c>
      <c r="I66" s="23">
        <f t="shared" si="18"/>
        <v>2.4</v>
      </c>
      <c r="J66" s="23">
        <f t="shared" si="19"/>
        <v>1.19402985074627</v>
      </c>
      <c r="K66" s="23">
        <f t="shared" si="20"/>
        <v>1.20597014925373</v>
      </c>
      <c r="L66" s="23">
        <f t="shared" si="21"/>
        <v>0.0119402985074626</v>
      </c>
      <c r="M66" s="3">
        <f t="shared" si="22"/>
        <v>-1</v>
      </c>
      <c r="N66" s="26">
        <f t="shared" si="23"/>
        <v>295.275590551181</v>
      </c>
      <c r="O66" s="27">
        <f t="shared" si="24"/>
        <v>3937.00787401575</v>
      </c>
      <c r="P66" s="28">
        <f t="shared" si="25"/>
        <v>-0.2</v>
      </c>
      <c r="Q66" s="26">
        <f t="shared" si="26"/>
        <v>1</v>
      </c>
    </row>
    <row r="67" spans="1:17">
      <c r="A67" s="20"/>
      <c r="B67" s="17">
        <v>1</v>
      </c>
      <c r="C67" s="8">
        <v>500</v>
      </c>
      <c r="D67" s="8">
        <v>30</v>
      </c>
      <c r="E67" s="8">
        <v>1.01</v>
      </c>
      <c r="F67" s="8">
        <v>491</v>
      </c>
      <c r="G67" s="8">
        <v>0.06</v>
      </c>
      <c r="H67" s="8">
        <v>4850</v>
      </c>
      <c r="I67" s="23">
        <f t="shared" si="18"/>
        <v>2</v>
      </c>
      <c r="J67" s="23">
        <f t="shared" si="19"/>
        <v>0.995024875621891</v>
      </c>
      <c r="K67" s="23">
        <f t="shared" si="20"/>
        <v>1.00497512437811</v>
      </c>
      <c r="L67" s="23">
        <f t="shared" si="21"/>
        <v>0.00995024875621886</v>
      </c>
      <c r="M67" s="3">
        <f t="shared" si="22"/>
        <v>-9</v>
      </c>
      <c r="N67" s="26">
        <f t="shared" si="23"/>
        <v>353.77358490566</v>
      </c>
      <c r="O67" s="27">
        <f t="shared" si="24"/>
        <v>4716.98113207547</v>
      </c>
      <c r="P67" s="28">
        <f t="shared" si="25"/>
        <v>-1.8</v>
      </c>
      <c r="Q67" s="26">
        <f t="shared" si="26"/>
        <v>1</v>
      </c>
    </row>
    <row r="68" spans="1:17">
      <c r="A68" s="20"/>
      <c r="B68" s="35">
        <v>2</v>
      </c>
      <c r="C68" s="10">
        <f>C65</f>
        <v>500</v>
      </c>
      <c r="D68" s="10">
        <v>10</v>
      </c>
      <c r="E68" s="10">
        <v>2</v>
      </c>
      <c r="F68" s="10">
        <v>498</v>
      </c>
      <c r="G68" s="10">
        <v>0</v>
      </c>
      <c r="H68" s="10">
        <v>4500</v>
      </c>
      <c r="I68" s="24">
        <f t="shared" si="18"/>
        <v>6</v>
      </c>
      <c r="J68" s="24">
        <f t="shared" si="19"/>
        <v>2</v>
      </c>
      <c r="K68" s="24">
        <f t="shared" si="20"/>
        <v>4</v>
      </c>
      <c r="L68" s="24">
        <f t="shared" si="21"/>
        <v>0</v>
      </c>
      <c r="M68" s="10">
        <f t="shared" si="22"/>
        <v>-2</v>
      </c>
      <c r="N68" s="29">
        <f t="shared" si="23"/>
        <v>168.918918918919</v>
      </c>
      <c r="O68" s="30">
        <f t="shared" si="24"/>
        <v>2252.25225225225</v>
      </c>
      <c r="P68" s="31">
        <f t="shared" si="25"/>
        <v>-0.4</v>
      </c>
      <c r="Q68" s="29">
        <f t="shared" si="26"/>
        <v>0</v>
      </c>
    </row>
    <row r="69" spans="1:17">
      <c r="A69" s="20"/>
      <c r="B69" s="10">
        <v>2</v>
      </c>
      <c r="C69" s="10">
        <f>C68</f>
        <v>500</v>
      </c>
      <c r="D69" s="10">
        <v>12</v>
      </c>
      <c r="E69" s="10">
        <v>2.01</v>
      </c>
      <c r="F69" s="10">
        <v>501</v>
      </c>
      <c r="G69" s="10">
        <v>-0.02</v>
      </c>
      <c r="H69" s="10">
        <v>4550</v>
      </c>
      <c r="I69" s="24">
        <f t="shared" si="18"/>
        <v>5</v>
      </c>
      <c r="J69" s="24">
        <f t="shared" si="19"/>
        <v>1.66112956810631</v>
      </c>
      <c r="K69" s="24">
        <f t="shared" si="20"/>
        <v>3.33887043189369</v>
      </c>
      <c r="L69" s="24">
        <f t="shared" si="21"/>
        <v>0.0166112956810629</v>
      </c>
      <c r="M69" s="10">
        <f t="shared" si="22"/>
        <v>1</v>
      </c>
      <c r="N69" s="29">
        <f t="shared" si="23"/>
        <v>206.043956043956</v>
      </c>
      <c r="O69" s="30">
        <f t="shared" si="24"/>
        <v>2747.25274725275</v>
      </c>
      <c r="P69" s="31">
        <f t="shared" si="25"/>
        <v>0.2</v>
      </c>
      <c r="Q69" s="29">
        <f t="shared" si="26"/>
        <v>0.499999999999989</v>
      </c>
    </row>
    <row r="70" spans="1:17">
      <c r="A70" s="20"/>
      <c r="B70" s="10">
        <v>2</v>
      </c>
      <c r="C70" s="10">
        <f>C69</f>
        <v>500</v>
      </c>
      <c r="D70" s="10">
        <v>14</v>
      </c>
      <c r="E70" s="10">
        <v>1.98</v>
      </c>
      <c r="F70" s="10">
        <v>498</v>
      </c>
      <c r="G70" s="10">
        <v>-0.02</v>
      </c>
      <c r="H70" s="10">
        <v>4600</v>
      </c>
      <c r="I70" s="24">
        <f t="shared" si="18"/>
        <v>4.28571428571429</v>
      </c>
      <c r="J70" s="24">
        <f t="shared" si="19"/>
        <v>1.43815915627996</v>
      </c>
      <c r="K70" s="24">
        <f t="shared" si="20"/>
        <v>2.84755512943433</v>
      </c>
      <c r="L70" s="24">
        <f t="shared" si="21"/>
        <v>-0.0287631831255992</v>
      </c>
      <c r="M70" s="10">
        <f t="shared" si="22"/>
        <v>-2</v>
      </c>
      <c r="N70" s="29">
        <f t="shared" si="23"/>
        <v>243.506493506494</v>
      </c>
      <c r="O70" s="30">
        <f t="shared" si="24"/>
        <v>3246.75324675325</v>
      </c>
      <c r="P70" s="31">
        <f t="shared" si="25"/>
        <v>-0.4</v>
      </c>
      <c r="Q70" s="29">
        <f t="shared" si="26"/>
        <v>-1</v>
      </c>
    </row>
    <row r="71" spans="1:17">
      <c r="A71" s="20"/>
      <c r="B71" s="11">
        <v>2</v>
      </c>
      <c r="C71" s="11">
        <v>500</v>
      </c>
      <c r="D71" s="11">
        <v>15</v>
      </c>
      <c r="E71" s="11">
        <v>1.98</v>
      </c>
      <c r="F71" s="11">
        <v>501</v>
      </c>
      <c r="G71" s="11">
        <v>-0.02</v>
      </c>
      <c r="H71" s="11">
        <v>4650</v>
      </c>
      <c r="I71" s="24">
        <f t="shared" si="18"/>
        <v>4</v>
      </c>
      <c r="J71" s="24">
        <f t="shared" si="19"/>
        <v>1.34228187919463</v>
      </c>
      <c r="K71" s="24">
        <f t="shared" si="20"/>
        <v>2.65771812080537</v>
      </c>
      <c r="L71" s="24">
        <f t="shared" si="21"/>
        <v>-0.0268456375838926</v>
      </c>
      <c r="M71" s="10">
        <f t="shared" si="22"/>
        <v>1</v>
      </c>
      <c r="N71" s="29">
        <f t="shared" si="23"/>
        <v>264.084507042254</v>
      </c>
      <c r="O71" s="30">
        <f t="shared" si="24"/>
        <v>3521.12676056338</v>
      </c>
      <c r="P71" s="31">
        <f t="shared" si="25"/>
        <v>0.2</v>
      </c>
      <c r="Q71" s="29">
        <f t="shared" si="26"/>
        <v>-1</v>
      </c>
    </row>
    <row r="72" spans="1:17">
      <c r="A72" s="20"/>
      <c r="B72" s="10">
        <v>2</v>
      </c>
      <c r="C72" s="10">
        <f>C70</f>
        <v>500</v>
      </c>
      <c r="D72" s="10">
        <v>16</v>
      </c>
      <c r="E72" s="10">
        <v>2</v>
      </c>
      <c r="F72" s="10">
        <v>503</v>
      </c>
      <c r="G72" s="10">
        <v>-0.05</v>
      </c>
      <c r="H72" s="10">
        <v>4700</v>
      </c>
      <c r="I72" s="24">
        <f t="shared" si="18"/>
        <v>3.75</v>
      </c>
      <c r="J72" s="24">
        <f t="shared" si="19"/>
        <v>1.25</v>
      </c>
      <c r="K72" s="24">
        <f t="shared" si="20"/>
        <v>2.5</v>
      </c>
      <c r="L72" s="24">
        <f t="shared" si="21"/>
        <v>0</v>
      </c>
      <c r="M72" s="10">
        <f t="shared" si="22"/>
        <v>3</v>
      </c>
      <c r="N72" s="29">
        <f t="shared" si="23"/>
        <v>288.461538461538</v>
      </c>
      <c r="O72" s="30">
        <f t="shared" si="24"/>
        <v>3846.15384615385</v>
      </c>
      <c r="P72" s="31">
        <f t="shared" si="25"/>
        <v>0.6</v>
      </c>
      <c r="Q72" s="29">
        <f t="shared" si="26"/>
        <v>0</v>
      </c>
    </row>
    <row r="73" spans="1:17">
      <c r="A73" s="20"/>
      <c r="B73" s="10">
        <v>2</v>
      </c>
      <c r="C73" s="10">
        <v>500</v>
      </c>
      <c r="D73" s="10">
        <v>18</v>
      </c>
      <c r="E73" s="10">
        <v>1.98</v>
      </c>
      <c r="F73" s="10">
        <v>505</v>
      </c>
      <c r="G73" s="10">
        <v>-0.05</v>
      </c>
      <c r="H73" s="10">
        <v>4800</v>
      </c>
      <c r="I73" s="24">
        <f t="shared" si="18"/>
        <v>3.33333333333333</v>
      </c>
      <c r="J73" s="24">
        <f t="shared" si="19"/>
        <v>1.11856823266219</v>
      </c>
      <c r="K73" s="24">
        <f t="shared" si="20"/>
        <v>2.21476510067114</v>
      </c>
      <c r="L73" s="24">
        <f t="shared" si="21"/>
        <v>-0.0223713646532437</v>
      </c>
      <c r="M73" s="10">
        <f t="shared" si="22"/>
        <v>5</v>
      </c>
      <c r="N73" s="29">
        <f t="shared" si="23"/>
        <v>331.858407079646</v>
      </c>
      <c r="O73" s="30">
        <f t="shared" si="24"/>
        <v>4424.77876106195</v>
      </c>
      <c r="P73" s="31">
        <f t="shared" si="25"/>
        <v>1</v>
      </c>
      <c r="Q73" s="29">
        <f t="shared" si="26"/>
        <v>-1</v>
      </c>
    </row>
    <row r="74" spans="1:17">
      <c r="A74" s="20"/>
      <c r="B74" s="36">
        <v>2</v>
      </c>
      <c r="C74" s="10">
        <f>C72</f>
        <v>500</v>
      </c>
      <c r="D74" s="10">
        <v>20</v>
      </c>
      <c r="E74" s="10">
        <v>1.97</v>
      </c>
      <c r="F74" s="10">
        <v>499</v>
      </c>
      <c r="G74" s="10">
        <v>-0.05</v>
      </c>
      <c r="H74" s="10">
        <v>4850</v>
      </c>
      <c r="I74" s="24">
        <f t="shared" si="18"/>
        <v>3</v>
      </c>
      <c r="J74" s="24">
        <f t="shared" si="19"/>
        <v>1.01010101010101</v>
      </c>
      <c r="K74" s="24">
        <f t="shared" si="20"/>
        <v>1.98989898989899</v>
      </c>
      <c r="L74" s="24">
        <f t="shared" si="21"/>
        <v>-0.0303030303030303</v>
      </c>
      <c r="M74" s="10">
        <f t="shared" si="22"/>
        <v>-1</v>
      </c>
      <c r="N74" s="29">
        <f t="shared" si="23"/>
        <v>375</v>
      </c>
      <c r="O74" s="30">
        <f t="shared" si="24"/>
        <v>5000</v>
      </c>
      <c r="P74" s="31">
        <f t="shared" si="25"/>
        <v>-0.2</v>
      </c>
      <c r="Q74" s="29">
        <f t="shared" si="26"/>
        <v>-1.5</v>
      </c>
    </row>
    <row r="75" spans="1:17">
      <c r="A75" s="20" t="s">
        <v>21</v>
      </c>
      <c r="B75" s="11">
        <v>2</v>
      </c>
      <c r="C75" s="11">
        <v>500</v>
      </c>
      <c r="D75" s="11">
        <v>25</v>
      </c>
      <c r="E75" s="11">
        <v>2.03</v>
      </c>
      <c r="F75" s="11">
        <v>444</v>
      </c>
      <c r="G75" s="11">
        <v>-0.08</v>
      </c>
      <c r="H75" s="11">
        <v>4950</v>
      </c>
      <c r="I75" s="24">
        <f t="shared" si="18"/>
        <v>2.4</v>
      </c>
      <c r="J75" s="24">
        <f t="shared" si="19"/>
        <v>0.792079207920792</v>
      </c>
      <c r="K75" s="24">
        <f t="shared" si="20"/>
        <v>1.60792079207921</v>
      </c>
      <c r="L75" s="24">
        <f t="shared" si="21"/>
        <v>0.0237623762376236</v>
      </c>
      <c r="M75" s="10">
        <f t="shared" si="22"/>
        <v>-56</v>
      </c>
      <c r="N75" s="29">
        <f t="shared" si="23"/>
        <v>487.012987012987</v>
      </c>
      <c r="O75" s="30">
        <f t="shared" si="24"/>
        <v>6493.50649350649</v>
      </c>
      <c r="P75" s="31">
        <f t="shared" si="25"/>
        <v>-11.2</v>
      </c>
      <c r="Q75" s="29">
        <f t="shared" si="26"/>
        <v>1.49999999999999</v>
      </c>
    </row>
    <row r="76" spans="1:17">
      <c r="A76" s="20" t="s">
        <v>21</v>
      </c>
      <c r="B76" s="11">
        <v>2</v>
      </c>
      <c r="C76" s="11">
        <v>500</v>
      </c>
      <c r="D76" s="11">
        <v>30</v>
      </c>
      <c r="E76" s="11">
        <v>2.04</v>
      </c>
      <c r="F76" s="11">
        <v>390</v>
      </c>
      <c r="G76" s="11">
        <v>-0.08</v>
      </c>
      <c r="H76" s="11">
        <v>4950</v>
      </c>
      <c r="I76" s="24">
        <f t="shared" si="18"/>
        <v>2</v>
      </c>
      <c r="J76" s="24">
        <f t="shared" si="19"/>
        <v>0.657894736842105</v>
      </c>
      <c r="K76" s="24">
        <f t="shared" si="20"/>
        <v>1.34210526315789</v>
      </c>
      <c r="L76" s="24">
        <f t="shared" si="21"/>
        <v>0.0263157894736843</v>
      </c>
      <c r="M76" s="10">
        <f t="shared" si="22"/>
        <v>-110</v>
      </c>
      <c r="N76" s="29">
        <f t="shared" si="23"/>
        <v>595.238095238095</v>
      </c>
      <c r="O76" s="30">
        <f t="shared" si="24"/>
        <v>7936.50793650794</v>
      </c>
      <c r="P76" s="31">
        <f t="shared" si="25"/>
        <v>-22</v>
      </c>
      <c r="Q76" s="29">
        <f t="shared" si="26"/>
        <v>2</v>
      </c>
    </row>
    <row r="77" spans="2:17">
      <c r="B77" s="37">
        <v>3</v>
      </c>
      <c r="C77" s="3">
        <f>C74</f>
        <v>500</v>
      </c>
      <c r="D77" s="3">
        <v>10</v>
      </c>
      <c r="E77" s="3">
        <v>3.01</v>
      </c>
      <c r="F77" s="3">
        <v>497</v>
      </c>
      <c r="G77" s="3">
        <v>-0.05</v>
      </c>
      <c r="H77" s="3">
        <v>4600</v>
      </c>
      <c r="I77" s="23">
        <f t="shared" si="18"/>
        <v>6</v>
      </c>
      <c r="J77" s="23">
        <f t="shared" si="19"/>
        <v>1.49625935162095</v>
      </c>
      <c r="K77" s="23">
        <f t="shared" si="20"/>
        <v>4.50374064837905</v>
      </c>
      <c r="L77" s="23">
        <f t="shared" si="21"/>
        <v>0.0149625935162092</v>
      </c>
      <c r="M77" s="3">
        <f t="shared" si="22"/>
        <v>-3</v>
      </c>
      <c r="N77" s="26">
        <f t="shared" si="23"/>
        <v>234.375</v>
      </c>
      <c r="O77" s="27">
        <f t="shared" si="24"/>
        <v>3125</v>
      </c>
      <c r="P77" s="28">
        <f t="shared" si="25"/>
        <v>-0.6</v>
      </c>
      <c r="Q77" s="26">
        <f t="shared" si="26"/>
        <v>0.333333333333326</v>
      </c>
    </row>
    <row r="78" spans="2:17">
      <c r="B78" s="3">
        <v>3</v>
      </c>
      <c r="C78" s="3">
        <f>C77</f>
        <v>500</v>
      </c>
      <c r="D78" s="3">
        <v>12</v>
      </c>
      <c r="E78" s="3">
        <v>2.99</v>
      </c>
      <c r="F78" s="3">
        <v>493</v>
      </c>
      <c r="G78" s="3">
        <v>-0.05</v>
      </c>
      <c r="H78" s="3">
        <v>4700</v>
      </c>
      <c r="I78" s="23">
        <f t="shared" si="18"/>
        <v>5</v>
      </c>
      <c r="J78" s="23">
        <f t="shared" si="19"/>
        <v>1.2531328320802</v>
      </c>
      <c r="K78" s="23">
        <f t="shared" si="20"/>
        <v>3.7468671679198</v>
      </c>
      <c r="L78" s="23">
        <f t="shared" si="21"/>
        <v>-0.0125313283208022</v>
      </c>
      <c r="M78" s="3">
        <f t="shared" si="22"/>
        <v>-7</v>
      </c>
      <c r="N78" s="26">
        <f t="shared" si="23"/>
        <v>288.461538461538</v>
      </c>
      <c r="O78" s="27">
        <f t="shared" si="24"/>
        <v>3846.15384615385</v>
      </c>
      <c r="P78" s="28">
        <f t="shared" si="25"/>
        <v>-1.4</v>
      </c>
      <c r="Q78" s="26">
        <f t="shared" si="26"/>
        <v>-0.333333333333326</v>
      </c>
    </row>
    <row r="79" spans="2:17">
      <c r="B79" s="3">
        <v>3</v>
      </c>
      <c r="C79" s="3">
        <f>C78</f>
        <v>500</v>
      </c>
      <c r="D79" s="3">
        <v>14</v>
      </c>
      <c r="E79" s="3">
        <v>3.02</v>
      </c>
      <c r="F79" s="3">
        <v>496</v>
      </c>
      <c r="G79" s="3">
        <v>-0.08</v>
      </c>
      <c r="H79" s="3">
        <v>4800</v>
      </c>
      <c r="I79" s="23">
        <f t="shared" si="18"/>
        <v>4.28571428571429</v>
      </c>
      <c r="J79" s="23">
        <f t="shared" si="19"/>
        <v>1.06609808102346</v>
      </c>
      <c r="K79" s="23">
        <f t="shared" si="20"/>
        <v>3.21961620469083</v>
      </c>
      <c r="L79" s="23">
        <f t="shared" si="21"/>
        <v>0.021321961620469</v>
      </c>
      <c r="M79" s="3">
        <f t="shared" si="22"/>
        <v>-4</v>
      </c>
      <c r="N79" s="26">
        <f t="shared" si="23"/>
        <v>350.467289719626</v>
      </c>
      <c r="O79" s="27">
        <f t="shared" si="24"/>
        <v>4672.89719626168</v>
      </c>
      <c r="P79" s="28">
        <f t="shared" si="25"/>
        <v>-0.8</v>
      </c>
      <c r="Q79" s="26">
        <f t="shared" si="26"/>
        <v>0.666666666666667</v>
      </c>
    </row>
    <row r="80" spans="2:17">
      <c r="B80" s="8">
        <v>3</v>
      </c>
      <c r="C80" s="8">
        <v>500</v>
      </c>
      <c r="D80" s="8">
        <v>15</v>
      </c>
      <c r="E80" s="8">
        <v>3.02</v>
      </c>
      <c r="F80" s="8">
        <v>496</v>
      </c>
      <c r="G80" s="8">
        <v>-0.08</v>
      </c>
      <c r="H80" s="8">
        <v>4850</v>
      </c>
      <c r="I80" s="23">
        <f t="shared" si="18"/>
        <v>4</v>
      </c>
      <c r="J80" s="23">
        <f t="shared" si="19"/>
        <v>0.995024875621891</v>
      </c>
      <c r="K80" s="23">
        <f t="shared" si="20"/>
        <v>3.00497512437811</v>
      </c>
      <c r="L80" s="23">
        <f t="shared" si="21"/>
        <v>0.0199004975124377</v>
      </c>
      <c r="M80" s="3">
        <f t="shared" si="22"/>
        <v>-4</v>
      </c>
      <c r="N80" s="26">
        <f t="shared" si="23"/>
        <v>378.787878787879</v>
      </c>
      <c r="O80" s="27">
        <f t="shared" si="24"/>
        <v>5050.50505050505</v>
      </c>
      <c r="P80" s="28">
        <f t="shared" si="25"/>
        <v>-0.8</v>
      </c>
      <c r="Q80" s="26">
        <f t="shared" si="26"/>
        <v>0.666666666666667</v>
      </c>
    </row>
    <row r="81" spans="2:17">
      <c r="B81" s="3">
        <v>3</v>
      </c>
      <c r="C81" s="3">
        <f>C79</f>
        <v>500</v>
      </c>
      <c r="D81" s="3">
        <v>16</v>
      </c>
      <c r="E81" s="3">
        <v>2.99</v>
      </c>
      <c r="F81" s="3">
        <v>494</v>
      </c>
      <c r="G81" s="3">
        <v>-0.08</v>
      </c>
      <c r="H81" s="3">
        <v>4900</v>
      </c>
      <c r="I81" s="23">
        <f t="shared" si="18"/>
        <v>3.75</v>
      </c>
      <c r="J81" s="23">
        <f t="shared" si="19"/>
        <v>0.93984962406015</v>
      </c>
      <c r="K81" s="23">
        <f t="shared" si="20"/>
        <v>2.81015037593985</v>
      </c>
      <c r="L81" s="23">
        <f t="shared" si="21"/>
        <v>-0.00939849624060152</v>
      </c>
      <c r="M81" s="3">
        <f t="shared" si="22"/>
        <v>-6</v>
      </c>
      <c r="N81" s="26">
        <f t="shared" si="23"/>
        <v>407.608695652174</v>
      </c>
      <c r="O81" s="27">
        <f t="shared" si="24"/>
        <v>5434.78260869565</v>
      </c>
      <c r="P81" s="28">
        <f t="shared" si="25"/>
        <v>-1.2</v>
      </c>
      <c r="Q81" s="26">
        <f t="shared" si="26"/>
        <v>-0.333333333333326</v>
      </c>
    </row>
    <row r="82" spans="1:17">
      <c r="A82" t="s">
        <v>21</v>
      </c>
      <c r="B82" s="3">
        <v>3</v>
      </c>
      <c r="C82" s="3">
        <v>500</v>
      </c>
      <c r="D82" s="3">
        <v>18</v>
      </c>
      <c r="E82" s="3">
        <v>3.01</v>
      </c>
      <c r="F82" s="3">
        <v>450</v>
      </c>
      <c r="G82" s="3">
        <v>-0.08</v>
      </c>
      <c r="H82" s="3">
        <v>5000</v>
      </c>
      <c r="I82" s="23">
        <f t="shared" si="18"/>
        <v>3.33333333333333</v>
      </c>
      <c r="J82" s="23">
        <f t="shared" si="19"/>
        <v>0.83125519534497</v>
      </c>
      <c r="K82" s="23">
        <f t="shared" si="20"/>
        <v>2.50207813798836</v>
      </c>
      <c r="L82" s="23">
        <f t="shared" si="21"/>
        <v>0.00831255195344971</v>
      </c>
      <c r="M82" s="3">
        <f t="shared" si="22"/>
        <v>-50</v>
      </c>
      <c r="N82" s="26">
        <f t="shared" si="23"/>
        <v>474.683544303797</v>
      </c>
      <c r="O82" s="27">
        <f t="shared" si="24"/>
        <v>6329.11392405063</v>
      </c>
      <c r="P82" s="28">
        <f t="shared" si="25"/>
        <v>-10</v>
      </c>
      <c r="Q82" s="26">
        <f t="shared" si="26"/>
        <v>0.333333333333326</v>
      </c>
    </row>
    <row r="83" spans="1:17">
      <c r="A83" s="20" t="s">
        <v>21</v>
      </c>
      <c r="B83" s="37">
        <v>3</v>
      </c>
      <c r="C83" s="3">
        <f>C81</f>
        <v>500</v>
      </c>
      <c r="D83" s="3">
        <v>20</v>
      </c>
      <c r="E83" s="3">
        <v>3.02</v>
      </c>
      <c r="F83" s="3">
        <v>415</v>
      </c>
      <c r="G83" s="3">
        <v>-0.08</v>
      </c>
      <c r="H83" s="3">
        <v>5000</v>
      </c>
      <c r="I83" s="23">
        <f t="shared" si="18"/>
        <v>3</v>
      </c>
      <c r="J83" s="23">
        <f t="shared" si="19"/>
        <v>0.746268656716418</v>
      </c>
      <c r="K83" s="23">
        <f t="shared" si="20"/>
        <v>2.25373134328358</v>
      </c>
      <c r="L83" s="23">
        <f t="shared" si="21"/>
        <v>0.0149253731343282</v>
      </c>
      <c r="M83" s="3">
        <f t="shared" si="22"/>
        <v>-85</v>
      </c>
      <c r="N83" s="26">
        <f t="shared" si="23"/>
        <v>528.169014084507</v>
      </c>
      <c r="O83" s="27">
        <f t="shared" si="24"/>
        <v>7042.25352112676</v>
      </c>
      <c r="P83" s="28">
        <f t="shared" si="25"/>
        <v>-17</v>
      </c>
      <c r="Q83" s="26">
        <f t="shared" si="26"/>
        <v>0.666666666666667</v>
      </c>
    </row>
    <row r="84" spans="1:17">
      <c r="A84" t="s">
        <v>21</v>
      </c>
      <c r="B84" s="8">
        <v>3</v>
      </c>
      <c r="C84" s="8">
        <v>500</v>
      </c>
      <c r="D84" s="8">
        <v>25</v>
      </c>
      <c r="E84" s="8">
        <v>2.89</v>
      </c>
      <c r="F84" s="8">
        <v>411</v>
      </c>
      <c r="G84" s="8">
        <v>-0.08</v>
      </c>
      <c r="H84" s="8">
        <v>5000</v>
      </c>
      <c r="I84" s="23">
        <f t="shared" si="18"/>
        <v>2.4</v>
      </c>
      <c r="J84" s="23">
        <f t="shared" si="19"/>
        <v>0.616966580976864</v>
      </c>
      <c r="K84" s="23">
        <f t="shared" si="20"/>
        <v>1.78303341902314</v>
      </c>
      <c r="L84" s="23">
        <f t="shared" si="21"/>
        <v>-0.0678663239074551</v>
      </c>
      <c r="M84" s="3">
        <f t="shared" si="22"/>
        <v>-89</v>
      </c>
      <c r="N84" s="26">
        <f t="shared" si="23"/>
        <v>669.642857142857</v>
      </c>
      <c r="O84" s="27">
        <f t="shared" si="24"/>
        <v>8928.57142857143</v>
      </c>
      <c r="P84" s="28">
        <f t="shared" si="25"/>
        <v>-17.8</v>
      </c>
      <c r="Q84" s="26">
        <f t="shared" si="26"/>
        <v>-3.66666666666666</v>
      </c>
    </row>
    <row r="85" spans="1:17">
      <c r="A85" t="s">
        <v>21</v>
      </c>
      <c r="B85" s="8">
        <v>3</v>
      </c>
      <c r="C85" s="8">
        <v>500</v>
      </c>
      <c r="D85" s="8">
        <v>30</v>
      </c>
      <c r="E85" s="8">
        <v>2.85</v>
      </c>
      <c r="F85" s="8">
        <v>355</v>
      </c>
      <c r="G85" s="8">
        <v>-0.08</v>
      </c>
      <c r="H85" s="8">
        <v>5000</v>
      </c>
      <c r="I85" s="23">
        <f t="shared" si="18"/>
        <v>2</v>
      </c>
      <c r="J85" s="23">
        <f t="shared" si="19"/>
        <v>0.519480519480519</v>
      </c>
      <c r="K85" s="23">
        <f t="shared" si="20"/>
        <v>1.48051948051948</v>
      </c>
      <c r="L85" s="23">
        <f t="shared" si="21"/>
        <v>-0.0779220779220779</v>
      </c>
      <c r="M85" s="3">
        <f t="shared" si="22"/>
        <v>-145</v>
      </c>
      <c r="N85" s="26">
        <f t="shared" si="23"/>
        <v>815.217391304348</v>
      </c>
      <c r="O85" s="27">
        <f t="shared" si="24"/>
        <v>10869.5652173913</v>
      </c>
      <c r="P85" s="28">
        <f t="shared" si="25"/>
        <v>-29</v>
      </c>
      <c r="Q85" s="26">
        <f t="shared" si="26"/>
        <v>-5</v>
      </c>
    </row>
    <row r="86" spans="2:17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32"/>
      <c r="O86" s="33"/>
      <c r="P86" s="17"/>
      <c r="Q86" s="17"/>
    </row>
    <row r="87" spans="2:17">
      <c r="B87" s="37">
        <v>1</v>
      </c>
      <c r="C87" s="3">
        <v>600</v>
      </c>
      <c r="D87" s="3">
        <v>10</v>
      </c>
      <c r="E87" s="3">
        <v>1.04</v>
      </c>
      <c r="F87" s="3">
        <v>597</v>
      </c>
      <c r="G87" s="3">
        <v>0.04</v>
      </c>
      <c r="H87" s="3">
        <v>5200</v>
      </c>
      <c r="I87" s="23">
        <f t="shared" ref="I87:I113" si="27">60/D87</f>
        <v>6</v>
      </c>
      <c r="J87" s="23">
        <f t="shared" ref="J87:J113" si="28">I87/(1+E87)</f>
        <v>2.94117647058823</v>
      </c>
      <c r="K87" s="23">
        <f t="shared" ref="K87:K113" si="29">J87*E87</f>
        <v>3.05882352941176</v>
      </c>
      <c r="L87" s="23">
        <f t="shared" ref="L87:L113" si="30">K87-J87*B87</f>
        <v>0.117647058823529</v>
      </c>
      <c r="M87" s="3">
        <f t="shared" ref="M87:M113" si="31">F87-C87</f>
        <v>-3</v>
      </c>
      <c r="N87" s="26">
        <f t="shared" ref="N87:N113" si="32">O87/800*60</f>
        <v>129.310344827586</v>
      </c>
      <c r="O87" s="27">
        <f t="shared" ref="O87:O113" si="33">1000000/(ROUND((I87/(B87+1)-0.5/1000+G87/2)/H87/2*1000000,0)*2)</f>
        <v>1724.13793103448</v>
      </c>
      <c r="P87" s="28">
        <f t="shared" ref="P87:P113" si="34">M87/C87*100</f>
        <v>-0.5</v>
      </c>
      <c r="Q87" s="26">
        <f t="shared" ref="Q87:Q113" si="35">(E87-B87)/B87*100</f>
        <v>4</v>
      </c>
    </row>
    <row r="88" spans="2:17">
      <c r="B88" s="3">
        <v>1</v>
      </c>
      <c r="C88" s="3">
        <f>C87</f>
        <v>600</v>
      </c>
      <c r="D88" s="3">
        <v>12</v>
      </c>
      <c r="E88" s="3">
        <v>1.02</v>
      </c>
      <c r="F88" s="3">
        <v>603</v>
      </c>
      <c r="G88" s="3">
        <v>0.04</v>
      </c>
      <c r="H88" s="3">
        <v>5200</v>
      </c>
      <c r="I88" s="23">
        <f t="shared" si="27"/>
        <v>5</v>
      </c>
      <c r="J88" s="23">
        <f t="shared" si="28"/>
        <v>2.47524752475248</v>
      </c>
      <c r="K88" s="23">
        <f t="shared" si="29"/>
        <v>2.52475247524752</v>
      </c>
      <c r="L88" s="23">
        <f t="shared" si="30"/>
        <v>0.0495049504950495</v>
      </c>
      <c r="M88" s="3">
        <f t="shared" si="31"/>
        <v>3</v>
      </c>
      <c r="N88" s="26">
        <f t="shared" si="32"/>
        <v>154.95867768595</v>
      </c>
      <c r="O88" s="27">
        <f t="shared" si="33"/>
        <v>2066.11570247934</v>
      </c>
      <c r="P88" s="28">
        <f t="shared" si="34"/>
        <v>0.5</v>
      </c>
      <c r="Q88" s="26">
        <f t="shared" si="35"/>
        <v>2</v>
      </c>
    </row>
    <row r="89" spans="2:17">
      <c r="B89" s="3">
        <v>1</v>
      </c>
      <c r="C89" s="3">
        <f>C88</f>
        <v>600</v>
      </c>
      <c r="D89" s="3">
        <v>14</v>
      </c>
      <c r="E89" s="3">
        <v>1.01</v>
      </c>
      <c r="F89" s="3">
        <v>608</v>
      </c>
      <c r="G89" s="3">
        <v>0.04</v>
      </c>
      <c r="H89" s="3">
        <v>5200</v>
      </c>
      <c r="I89" s="23">
        <f t="shared" si="27"/>
        <v>4.28571428571429</v>
      </c>
      <c r="J89" s="23">
        <f t="shared" si="28"/>
        <v>2.13219616204691</v>
      </c>
      <c r="K89" s="23">
        <f t="shared" si="29"/>
        <v>2.15351812366738</v>
      </c>
      <c r="L89" s="23">
        <f t="shared" si="30"/>
        <v>0.021321961620469</v>
      </c>
      <c r="M89" s="3">
        <f t="shared" si="31"/>
        <v>8</v>
      </c>
      <c r="N89" s="26">
        <f t="shared" si="32"/>
        <v>180.288461538462</v>
      </c>
      <c r="O89" s="27">
        <f t="shared" si="33"/>
        <v>2403.84615384615</v>
      </c>
      <c r="P89" s="28">
        <f t="shared" si="34"/>
        <v>1.33333333333333</v>
      </c>
      <c r="Q89" s="26">
        <f t="shared" si="35"/>
        <v>1</v>
      </c>
    </row>
    <row r="90" spans="2:17">
      <c r="B90" s="38">
        <v>1</v>
      </c>
      <c r="C90" s="7">
        <v>600</v>
      </c>
      <c r="D90" s="7">
        <v>15</v>
      </c>
      <c r="E90" s="7">
        <v>1</v>
      </c>
      <c r="F90" s="7">
        <v>603</v>
      </c>
      <c r="G90" s="7">
        <v>0.04</v>
      </c>
      <c r="H90" s="7">
        <v>5200</v>
      </c>
      <c r="I90" s="23">
        <f t="shared" si="27"/>
        <v>4</v>
      </c>
      <c r="J90" s="23">
        <f t="shared" si="28"/>
        <v>2</v>
      </c>
      <c r="K90" s="23">
        <f t="shared" si="29"/>
        <v>2</v>
      </c>
      <c r="L90" s="23">
        <f t="shared" si="30"/>
        <v>0</v>
      </c>
      <c r="M90" s="3">
        <f t="shared" si="31"/>
        <v>3</v>
      </c>
      <c r="N90" s="26">
        <f t="shared" si="32"/>
        <v>193.298969072165</v>
      </c>
      <c r="O90" s="27">
        <f t="shared" si="33"/>
        <v>2577.31958762887</v>
      </c>
      <c r="P90" s="28">
        <f t="shared" si="34"/>
        <v>0.5</v>
      </c>
      <c r="Q90" s="26">
        <f t="shared" si="35"/>
        <v>0</v>
      </c>
    </row>
    <row r="91" spans="2:17">
      <c r="B91" s="3">
        <v>1</v>
      </c>
      <c r="C91" s="3">
        <f>C89</f>
        <v>600</v>
      </c>
      <c r="D91" s="3">
        <v>16</v>
      </c>
      <c r="E91" s="3">
        <v>1</v>
      </c>
      <c r="F91" s="3">
        <v>599</v>
      </c>
      <c r="G91" s="3">
        <v>0.04</v>
      </c>
      <c r="H91" s="3">
        <v>5200</v>
      </c>
      <c r="I91" s="23">
        <f t="shared" si="27"/>
        <v>3.75</v>
      </c>
      <c r="J91" s="23">
        <f t="shared" si="28"/>
        <v>1.875</v>
      </c>
      <c r="K91" s="23">
        <f t="shared" si="29"/>
        <v>1.875</v>
      </c>
      <c r="L91" s="23">
        <f t="shared" si="30"/>
        <v>0</v>
      </c>
      <c r="M91" s="3">
        <f t="shared" si="31"/>
        <v>-1</v>
      </c>
      <c r="N91" s="26">
        <f t="shared" si="32"/>
        <v>206.043956043956</v>
      </c>
      <c r="O91" s="27">
        <f t="shared" si="33"/>
        <v>2747.25274725275</v>
      </c>
      <c r="P91" s="28">
        <f t="shared" si="34"/>
        <v>-0.166666666666667</v>
      </c>
      <c r="Q91" s="26">
        <f t="shared" si="35"/>
        <v>0</v>
      </c>
    </row>
    <row r="92" spans="2:17">
      <c r="B92" s="3">
        <v>1</v>
      </c>
      <c r="C92" s="3">
        <v>600</v>
      </c>
      <c r="D92" s="3">
        <v>18</v>
      </c>
      <c r="E92" s="3">
        <v>1.03</v>
      </c>
      <c r="F92" s="3">
        <v>599</v>
      </c>
      <c r="G92" s="3">
        <v>0.04</v>
      </c>
      <c r="H92" s="3">
        <v>5300</v>
      </c>
      <c r="I92" s="23">
        <f t="shared" si="27"/>
        <v>3.33333333333333</v>
      </c>
      <c r="J92" s="23">
        <f t="shared" si="28"/>
        <v>1.64203612479475</v>
      </c>
      <c r="K92" s="23">
        <f t="shared" si="29"/>
        <v>1.69129720853859</v>
      </c>
      <c r="L92" s="23">
        <f t="shared" si="30"/>
        <v>0.0492610837438423</v>
      </c>
      <c r="M92" s="3">
        <f t="shared" si="31"/>
        <v>-1</v>
      </c>
      <c r="N92" s="26">
        <f t="shared" si="32"/>
        <v>235.849056603774</v>
      </c>
      <c r="O92" s="27">
        <f t="shared" si="33"/>
        <v>3144.65408805031</v>
      </c>
      <c r="P92" s="28">
        <f t="shared" si="34"/>
        <v>-0.166666666666667</v>
      </c>
      <c r="Q92" s="26">
        <f t="shared" si="35"/>
        <v>3</v>
      </c>
    </row>
    <row r="93" spans="2:17">
      <c r="B93" s="3">
        <v>1</v>
      </c>
      <c r="C93" s="3">
        <f>C91</f>
        <v>600</v>
      </c>
      <c r="D93" s="3">
        <v>20</v>
      </c>
      <c r="E93" s="3">
        <v>1.02</v>
      </c>
      <c r="F93" s="3">
        <v>599</v>
      </c>
      <c r="G93" s="3">
        <v>0.04</v>
      </c>
      <c r="H93" s="3">
        <v>5350</v>
      </c>
      <c r="I93" s="23">
        <f t="shared" si="27"/>
        <v>3</v>
      </c>
      <c r="J93" s="23">
        <f t="shared" si="28"/>
        <v>1.48514851485149</v>
      </c>
      <c r="K93" s="23">
        <f t="shared" si="29"/>
        <v>1.51485148514851</v>
      </c>
      <c r="L93" s="23">
        <f t="shared" si="30"/>
        <v>0.0297029702970297</v>
      </c>
      <c r="M93" s="3">
        <f t="shared" si="31"/>
        <v>-1</v>
      </c>
      <c r="N93" s="26">
        <f t="shared" si="32"/>
        <v>264.084507042254</v>
      </c>
      <c r="O93" s="27">
        <f t="shared" si="33"/>
        <v>3521.12676056338</v>
      </c>
      <c r="P93" s="28">
        <f t="shared" si="34"/>
        <v>-0.166666666666667</v>
      </c>
      <c r="Q93" s="26">
        <f t="shared" si="35"/>
        <v>2</v>
      </c>
    </row>
    <row r="94" spans="2:17">
      <c r="B94" s="38">
        <v>1</v>
      </c>
      <c r="C94" s="7">
        <v>600</v>
      </c>
      <c r="D94" s="7">
        <v>25</v>
      </c>
      <c r="E94" s="7">
        <v>1.03</v>
      </c>
      <c r="F94" s="7">
        <v>585</v>
      </c>
      <c r="G94" s="7">
        <v>0.08</v>
      </c>
      <c r="H94" s="7">
        <v>5500</v>
      </c>
      <c r="I94" s="23">
        <f t="shared" si="27"/>
        <v>2.4</v>
      </c>
      <c r="J94" s="23">
        <f t="shared" si="28"/>
        <v>1.18226600985222</v>
      </c>
      <c r="K94" s="23">
        <f t="shared" si="29"/>
        <v>1.21773399014778</v>
      </c>
      <c r="L94" s="23">
        <f t="shared" si="30"/>
        <v>0.0354679802955666</v>
      </c>
      <c r="M94" s="3">
        <f t="shared" si="31"/>
        <v>-15</v>
      </c>
      <c r="N94" s="26">
        <f t="shared" si="32"/>
        <v>331.858407079646</v>
      </c>
      <c r="O94" s="27">
        <f t="shared" si="33"/>
        <v>4424.77876106195</v>
      </c>
      <c r="P94" s="28">
        <f t="shared" si="34"/>
        <v>-2.5</v>
      </c>
      <c r="Q94" s="26">
        <f t="shared" si="35"/>
        <v>3</v>
      </c>
    </row>
    <row r="95" spans="1:17">
      <c r="A95" t="s">
        <v>21</v>
      </c>
      <c r="B95" s="7">
        <v>1</v>
      </c>
      <c r="C95" s="7">
        <v>600</v>
      </c>
      <c r="D95" s="7">
        <v>30</v>
      </c>
      <c r="E95" s="7">
        <v>1.06</v>
      </c>
      <c r="F95" s="7">
        <v>540</v>
      </c>
      <c r="G95" s="7">
        <v>0.08</v>
      </c>
      <c r="H95" s="7">
        <v>5500</v>
      </c>
      <c r="I95" s="23">
        <f t="shared" si="27"/>
        <v>2</v>
      </c>
      <c r="J95" s="23">
        <f t="shared" si="28"/>
        <v>0.970873786407767</v>
      </c>
      <c r="K95" s="23">
        <f t="shared" si="29"/>
        <v>1.02912621359223</v>
      </c>
      <c r="L95" s="23">
        <f t="shared" si="30"/>
        <v>0.058252427184466</v>
      </c>
      <c r="M95" s="3">
        <f t="shared" si="31"/>
        <v>-60</v>
      </c>
      <c r="N95" s="26">
        <f t="shared" si="32"/>
        <v>394.736842105263</v>
      </c>
      <c r="O95" s="27">
        <f t="shared" si="33"/>
        <v>5263.15789473684</v>
      </c>
      <c r="P95" s="28">
        <f t="shared" si="34"/>
        <v>-10</v>
      </c>
      <c r="Q95" s="26">
        <f t="shared" si="35"/>
        <v>6.00000000000001</v>
      </c>
    </row>
    <row r="96" spans="2:17">
      <c r="B96" s="39">
        <v>2</v>
      </c>
      <c r="C96" s="10">
        <f>C93</f>
        <v>600</v>
      </c>
      <c r="D96" s="10">
        <v>10</v>
      </c>
      <c r="E96" s="10">
        <v>2</v>
      </c>
      <c r="F96" s="10">
        <v>605</v>
      </c>
      <c r="G96" s="10">
        <v>0.02</v>
      </c>
      <c r="H96" s="10">
        <v>5200</v>
      </c>
      <c r="I96" s="24">
        <f t="shared" si="27"/>
        <v>6</v>
      </c>
      <c r="J96" s="24">
        <f t="shared" si="28"/>
        <v>2</v>
      </c>
      <c r="K96" s="24">
        <f t="shared" si="29"/>
        <v>4</v>
      </c>
      <c r="L96" s="24">
        <f t="shared" si="30"/>
        <v>0</v>
      </c>
      <c r="M96" s="10">
        <f t="shared" si="31"/>
        <v>5</v>
      </c>
      <c r="N96" s="29">
        <f t="shared" si="32"/>
        <v>194.300518134715</v>
      </c>
      <c r="O96" s="30">
        <f t="shared" si="33"/>
        <v>2590.67357512953</v>
      </c>
      <c r="P96" s="31">
        <f t="shared" si="34"/>
        <v>0.833333333333333</v>
      </c>
      <c r="Q96" s="29">
        <f t="shared" si="35"/>
        <v>0</v>
      </c>
    </row>
    <row r="97" spans="2:17">
      <c r="B97" s="10">
        <v>2</v>
      </c>
      <c r="C97" s="10">
        <f>C96</f>
        <v>600</v>
      </c>
      <c r="D97" s="10">
        <v>12</v>
      </c>
      <c r="E97" s="10">
        <v>2.01</v>
      </c>
      <c r="F97" s="10">
        <v>599</v>
      </c>
      <c r="G97" s="10">
        <v>0</v>
      </c>
      <c r="H97" s="10">
        <v>5250</v>
      </c>
      <c r="I97" s="24">
        <f t="shared" si="27"/>
        <v>5</v>
      </c>
      <c r="J97" s="24">
        <f t="shared" si="28"/>
        <v>1.66112956810631</v>
      </c>
      <c r="K97" s="24">
        <f t="shared" si="29"/>
        <v>3.33887043189369</v>
      </c>
      <c r="L97" s="24">
        <f t="shared" si="30"/>
        <v>0.0166112956810629</v>
      </c>
      <c r="M97" s="10">
        <f t="shared" si="31"/>
        <v>-1</v>
      </c>
      <c r="N97" s="29">
        <f t="shared" si="32"/>
        <v>235.849056603774</v>
      </c>
      <c r="O97" s="30">
        <f t="shared" si="33"/>
        <v>3144.65408805031</v>
      </c>
      <c r="P97" s="31">
        <f t="shared" si="34"/>
        <v>-0.166666666666667</v>
      </c>
      <c r="Q97" s="29">
        <f t="shared" si="35"/>
        <v>0.499999999999989</v>
      </c>
    </row>
    <row r="98" spans="2:17">
      <c r="B98" s="10">
        <v>2</v>
      </c>
      <c r="C98" s="10">
        <f>C97</f>
        <v>600</v>
      </c>
      <c r="D98" s="10">
        <v>14</v>
      </c>
      <c r="E98" s="10">
        <v>1.99</v>
      </c>
      <c r="F98" s="10">
        <v>601</v>
      </c>
      <c r="G98" s="10">
        <v>0</v>
      </c>
      <c r="H98" s="10">
        <v>5400</v>
      </c>
      <c r="I98" s="24">
        <f t="shared" si="27"/>
        <v>4.28571428571429</v>
      </c>
      <c r="J98" s="24">
        <f t="shared" si="28"/>
        <v>1.43334925943622</v>
      </c>
      <c r="K98" s="24">
        <f t="shared" si="29"/>
        <v>2.85236502627807</v>
      </c>
      <c r="L98" s="24">
        <f t="shared" si="30"/>
        <v>-0.0143334925943623</v>
      </c>
      <c r="M98" s="10">
        <f t="shared" si="31"/>
        <v>1</v>
      </c>
      <c r="N98" s="29">
        <f t="shared" si="32"/>
        <v>284.090909090909</v>
      </c>
      <c r="O98" s="30">
        <f t="shared" si="33"/>
        <v>3787.87878787879</v>
      </c>
      <c r="P98" s="31">
        <f t="shared" si="34"/>
        <v>0.166666666666667</v>
      </c>
      <c r="Q98" s="29">
        <f t="shared" si="35"/>
        <v>-0.5</v>
      </c>
    </row>
    <row r="99" spans="2:17">
      <c r="B99" s="11">
        <v>2</v>
      </c>
      <c r="C99" s="11">
        <v>600</v>
      </c>
      <c r="D99" s="11">
        <v>15</v>
      </c>
      <c r="E99" s="11">
        <v>1.99</v>
      </c>
      <c r="F99" s="11">
        <v>604</v>
      </c>
      <c r="G99" s="11">
        <v>0</v>
      </c>
      <c r="H99" s="11">
        <v>5400</v>
      </c>
      <c r="I99" s="24">
        <f t="shared" si="27"/>
        <v>4</v>
      </c>
      <c r="J99" s="24">
        <f t="shared" si="28"/>
        <v>1.33779264214047</v>
      </c>
      <c r="K99" s="24">
        <f t="shared" si="29"/>
        <v>2.66220735785953</v>
      </c>
      <c r="L99" s="24">
        <f t="shared" si="30"/>
        <v>-0.0133779264214047</v>
      </c>
      <c r="M99" s="10">
        <f t="shared" si="31"/>
        <v>4</v>
      </c>
      <c r="N99" s="29">
        <f t="shared" si="32"/>
        <v>304.878048780488</v>
      </c>
      <c r="O99" s="30">
        <f t="shared" si="33"/>
        <v>4065.0406504065</v>
      </c>
      <c r="P99" s="31">
        <f t="shared" si="34"/>
        <v>0.666666666666667</v>
      </c>
      <c r="Q99" s="29">
        <f t="shared" si="35"/>
        <v>-0.5</v>
      </c>
    </row>
    <row r="100" spans="2:17">
      <c r="B100" s="10">
        <v>2</v>
      </c>
      <c r="C100" s="10">
        <f>C98</f>
        <v>600</v>
      </c>
      <c r="D100" s="10">
        <v>16</v>
      </c>
      <c r="E100" s="10">
        <v>1.98</v>
      </c>
      <c r="F100" s="10">
        <v>597</v>
      </c>
      <c r="G100" s="10">
        <v>0</v>
      </c>
      <c r="H100" s="10">
        <v>5400</v>
      </c>
      <c r="I100" s="24">
        <f t="shared" si="27"/>
        <v>3.75</v>
      </c>
      <c r="J100" s="24">
        <f t="shared" si="28"/>
        <v>1.25838926174497</v>
      </c>
      <c r="K100" s="24">
        <f t="shared" si="29"/>
        <v>2.49161073825503</v>
      </c>
      <c r="L100" s="24">
        <f t="shared" si="30"/>
        <v>-0.0251677852348995</v>
      </c>
      <c r="M100" s="10">
        <f t="shared" si="31"/>
        <v>-3</v>
      </c>
      <c r="N100" s="29">
        <f t="shared" si="32"/>
        <v>323.275862068965</v>
      </c>
      <c r="O100" s="30">
        <f t="shared" si="33"/>
        <v>4310.34482758621</v>
      </c>
      <c r="P100" s="31">
        <f t="shared" si="34"/>
        <v>-0.5</v>
      </c>
      <c r="Q100" s="29">
        <f t="shared" si="35"/>
        <v>-1</v>
      </c>
    </row>
    <row r="101" spans="2:17">
      <c r="B101" s="10">
        <v>2</v>
      </c>
      <c r="C101" s="10">
        <v>600</v>
      </c>
      <c r="D101" s="10">
        <v>18</v>
      </c>
      <c r="E101" s="10">
        <v>1.99</v>
      </c>
      <c r="F101" s="10">
        <v>592</v>
      </c>
      <c r="G101" s="10">
        <v>0</v>
      </c>
      <c r="H101" s="10">
        <v>5500</v>
      </c>
      <c r="I101" s="24">
        <f t="shared" si="27"/>
        <v>3.33333333333333</v>
      </c>
      <c r="J101" s="24">
        <f t="shared" si="28"/>
        <v>1.11482720178372</v>
      </c>
      <c r="K101" s="24">
        <f t="shared" si="29"/>
        <v>2.21850613154961</v>
      </c>
      <c r="L101" s="24">
        <f t="shared" si="30"/>
        <v>-0.0111482720178371</v>
      </c>
      <c r="M101" s="10">
        <f t="shared" si="31"/>
        <v>-8</v>
      </c>
      <c r="N101" s="29">
        <f t="shared" si="32"/>
        <v>371.287128712871</v>
      </c>
      <c r="O101" s="30">
        <f t="shared" si="33"/>
        <v>4950.49504950495</v>
      </c>
      <c r="P101" s="31">
        <f t="shared" si="34"/>
        <v>-1.33333333333333</v>
      </c>
      <c r="Q101" s="29">
        <f t="shared" si="35"/>
        <v>-0.5</v>
      </c>
    </row>
    <row r="102" spans="2:17">
      <c r="B102" s="40">
        <v>2</v>
      </c>
      <c r="C102" s="10">
        <f>C100</f>
        <v>600</v>
      </c>
      <c r="D102" s="10">
        <v>20</v>
      </c>
      <c r="E102" s="10">
        <v>1.98</v>
      </c>
      <c r="F102" s="10">
        <v>572</v>
      </c>
      <c r="G102" s="10">
        <v>0</v>
      </c>
      <c r="H102" s="10">
        <v>5500</v>
      </c>
      <c r="I102" s="24">
        <f t="shared" si="27"/>
        <v>3</v>
      </c>
      <c r="J102" s="24">
        <f t="shared" si="28"/>
        <v>1.00671140939597</v>
      </c>
      <c r="K102" s="24">
        <f t="shared" si="29"/>
        <v>1.99328859060403</v>
      </c>
      <c r="L102" s="24">
        <f t="shared" si="30"/>
        <v>-0.0201342281879195</v>
      </c>
      <c r="M102" s="10">
        <f t="shared" si="31"/>
        <v>-28</v>
      </c>
      <c r="N102" s="29">
        <f t="shared" si="32"/>
        <v>412.087912087912</v>
      </c>
      <c r="O102" s="30">
        <f t="shared" si="33"/>
        <v>5494.50549450549</v>
      </c>
      <c r="P102" s="31">
        <f t="shared" si="34"/>
        <v>-4.66666666666667</v>
      </c>
      <c r="Q102" s="29">
        <f t="shared" si="35"/>
        <v>-1</v>
      </c>
    </row>
    <row r="103" spans="1:17">
      <c r="A103" t="s">
        <v>21</v>
      </c>
      <c r="B103" s="11">
        <v>2</v>
      </c>
      <c r="C103" s="11">
        <v>600</v>
      </c>
      <c r="D103" s="11">
        <v>25</v>
      </c>
      <c r="E103" s="11">
        <v>1.98</v>
      </c>
      <c r="F103" s="11">
        <v>460</v>
      </c>
      <c r="G103" s="11">
        <v>0</v>
      </c>
      <c r="H103" s="11">
        <v>5500</v>
      </c>
      <c r="I103" s="24">
        <f t="shared" si="27"/>
        <v>2.4</v>
      </c>
      <c r="J103" s="24">
        <f t="shared" si="28"/>
        <v>0.805369127516778</v>
      </c>
      <c r="K103" s="24">
        <f t="shared" si="29"/>
        <v>1.59463087248322</v>
      </c>
      <c r="L103" s="24">
        <f t="shared" si="30"/>
        <v>-0.0161073825503355</v>
      </c>
      <c r="M103" s="10">
        <f t="shared" si="31"/>
        <v>-140</v>
      </c>
      <c r="N103" s="29">
        <f t="shared" si="32"/>
        <v>513.698630136986</v>
      </c>
      <c r="O103" s="30">
        <f t="shared" si="33"/>
        <v>6849.31506849315</v>
      </c>
      <c r="P103" s="31">
        <f t="shared" si="34"/>
        <v>-23.3333333333333</v>
      </c>
      <c r="Q103" s="29">
        <f t="shared" si="35"/>
        <v>-1</v>
      </c>
    </row>
    <row r="104" spans="1:17">
      <c r="A104" t="s">
        <v>21</v>
      </c>
      <c r="B104" s="41">
        <v>2</v>
      </c>
      <c r="C104" s="11">
        <v>600</v>
      </c>
      <c r="D104" s="11">
        <v>30</v>
      </c>
      <c r="E104" s="11">
        <v>1.96</v>
      </c>
      <c r="F104" s="11">
        <v>448</v>
      </c>
      <c r="G104" s="11">
        <v>0</v>
      </c>
      <c r="H104" s="11">
        <v>5500</v>
      </c>
      <c r="I104" s="24">
        <f t="shared" si="27"/>
        <v>2</v>
      </c>
      <c r="J104" s="24">
        <f t="shared" si="28"/>
        <v>0.675675675675676</v>
      </c>
      <c r="K104" s="24">
        <f t="shared" si="29"/>
        <v>1.32432432432432</v>
      </c>
      <c r="L104" s="24">
        <f t="shared" si="30"/>
        <v>-0.027027027027027</v>
      </c>
      <c r="M104" s="10">
        <f t="shared" si="31"/>
        <v>-152</v>
      </c>
      <c r="N104" s="29">
        <f t="shared" si="32"/>
        <v>614.754098360656</v>
      </c>
      <c r="O104" s="30">
        <f t="shared" si="33"/>
        <v>8196.72131147541</v>
      </c>
      <c r="P104" s="31">
        <f t="shared" si="34"/>
        <v>-25.3333333333333</v>
      </c>
      <c r="Q104" s="29">
        <f t="shared" si="35"/>
        <v>-2</v>
      </c>
    </row>
    <row r="105" spans="2:17">
      <c r="B105" s="40">
        <v>3</v>
      </c>
      <c r="C105" s="3">
        <f>C102</f>
        <v>600</v>
      </c>
      <c r="D105" s="3">
        <v>10</v>
      </c>
      <c r="E105" s="3">
        <v>2.99</v>
      </c>
      <c r="F105" s="3">
        <v>601</v>
      </c>
      <c r="G105" s="3">
        <v>0</v>
      </c>
      <c r="H105" s="3">
        <v>5350</v>
      </c>
      <c r="I105" s="23">
        <f t="shared" si="27"/>
        <v>6</v>
      </c>
      <c r="J105" s="23">
        <f t="shared" si="28"/>
        <v>1.50375939849624</v>
      </c>
      <c r="K105" s="23">
        <f t="shared" si="29"/>
        <v>4.49624060150376</v>
      </c>
      <c r="L105" s="23">
        <f t="shared" si="30"/>
        <v>-0.0150375939849621</v>
      </c>
      <c r="M105" s="3">
        <f t="shared" si="31"/>
        <v>1</v>
      </c>
      <c r="N105" s="26">
        <f t="shared" si="32"/>
        <v>267.857142857143</v>
      </c>
      <c r="O105" s="27">
        <f t="shared" si="33"/>
        <v>3571.42857142857</v>
      </c>
      <c r="P105" s="28">
        <f t="shared" si="34"/>
        <v>0.166666666666667</v>
      </c>
      <c r="Q105" s="26">
        <f t="shared" si="35"/>
        <v>-0.333333333333326</v>
      </c>
    </row>
    <row r="106" spans="2:17">
      <c r="B106" s="3">
        <v>3</v>
      </c>
      <c r="C106" s="3">
        <f>C105</f>
        <v>600</v>
      </c>
      <c r="D106" s="3">
        <v>12</v>
      </c>
      <c r="E106" s="3">
        <v>2.98</v>
      </c>
      <c r="F106" s="3">
        <v>597</v>
      </c>
      <c r="G106" s="3">
        <v>0</v>
      </c>
      <c r="H106" s="3">
        <v>5400</v>
      </c>
      <c r="I106" s="23">
        <f t="shared" si="27"/>
        <v>5</v>
      </c>
      <c r="J106" s="23">
        <f t="shared" si="28"/>
        <v>1.25628140703518</v>
      </c>
      <c r="K106" s="23">
        <f t="shared" si="29"/>
        <v>3.74371859296482</v>
      </c>
      <c r="L106" s="23">
        <f t="shared" si="30"/>
        <v>-0.025125628140704</v>
      </c>
      <c r="M106" s="3">
        <f t="shared" si="31"/>
        <v>-3</v>
      </c>
      <c r="N106" s="26">
        <f t="shared" si="32"/>
        <v>323.275862068965</v>
      </c>
      <c r="O106" s="27">
        <f t="shared" si="33"/>
        <v>4310.34482758621</v>
      </c>
      <c r="P106" s="28">
        <f t="shared" si="34"/>
        <v>-0.5</v>
      </c>
      <c r="Q106" s="26">
        <f t="shared" si="35"/>
        <v>-0.666666666666667</v>
      </c>
    </row>
    <row r="107" spans="2:17">
      <c r="B107" s="3">
        <v>3</v>
      </c>
      <c r="C107" s="3">
        <f>C106</f>
        <v>600</v>
      </c>
      <c r="D107" s="3">
        <v>14</v>
      </c>
      <c r="E107" s="3">
        <v>2.95</v>
      </c>
      <c r="F107" s="3">
        <v>585</v>
      </c>
      <c r="G107" s="3">
        <v>0</v>
      </c>
      <c r="H107" s="3">
        <v>5500</v>
      </c>
      <c r="I107" s="23">
        <f t="shared" si="27"/>
        <v>4.28571428571429</v>
      </c>
      <c r="J107" s="23">
        <f t="shared" si="28"/>
        <v>1.08499095840868</v>
      </c>
      <c r="K107" s="23">
        <f t="shared" si="29"/>
        <v>3.20072332730561</v>
      </c>
      <c r="L107" s="23">
        <f t="shared" si="30"/>
        <v>-0.0542495479204339</v>
      </c>
      <c r="M107" s="3">
        <f t="shared" si="31"/>
        <v>-15</v>
      </c>
      <c r="N107" s="26">
        <f t="shared" si="32"/>
        <v>386.59793814433</v>
      </c>
      <c r="O107" s="27">
        <f t="shared" si="33"/>
        <v>5154.63917525773</v>
      </c>
      <c r="P107" s="28">
        <f t="shared" si="34"/>
        <v>-2.5</v>
      </c>
      <c r="Q107" s="26">
        <f t="shared" si="35"/>
        <v>-1.66666666666666</v>
      </c>
    </row>
    <row r="108" spans="2:17">
      <c r="B108" s="7">
        <v>3</v>
      </c>
      <c r="C108" s="7">
        <v>600</v>
      </c>
      <c r="D108" s="7">
        <v>15</v>
      </c>
      <c r="E108" s="7">
        <v>2.99</v>
      </c>
      <c r="F108" s="7">
        <v>583</v>
      </c>
      <c r="G108" s="7">
        <v>-0.03</v>
      </c>
      <c r="H108" s="7">
        <v>5650</v>
      </c>
      <c r="I108" s="23">
        <f t="shared" si="27"/>
        <v>4</v>
      </c>
      <c r="J108" s="23">
        <f t="shared" si="28"/>
        <v>1.00250626566416</v>
      </c>
      <c r="K108" s="23">
        <f t="shared" si="29"/>
        <v>2.99749373433584</v>
      </c>
      <c r="L108" s="23">
        <f t="shared" si="30"/>
        <v>-0.0100250626566414</v>
      </c>
      <c r="M108" s="3">
        <f t="shared" si="31"/>
        <v>-17</v>
      </c>
      <c r="N108" s="26">
        <f t="shared" si="32"/>
        <v>431.034482758621</v>
      </c>
      <c r="O108" s="27">
        <f t="shared" si="33"/>
        <v>5747.12643678161</v>
      </c>
      <c r="P108" s="28">
        <f t="shared" si="34"/>
        <v>-2.83333333333333</v>
      </c>
      <c r="Q108" s="26">
        <f t="shared" si="35"/>
        <v>-0.333333333333326</v>
      </c>
    </row>
    <row r="109" spans="1:17">
      <c r="A109" t="s">
        <v>21</v>
      </c>
      <c r="B109" s="40">
        <v>3</v>
      </c>
      <c r="C109" s="3">
        <f>C107</f>
        <v>600</v>
      </c>
      <c r="D109" s="3">
        <v>16</v>
      </c>
      <c r="E109" s="3">
        <v>3.05</v>
      </c>
      <c r="F109" s="3">
        <v>503</v>
      </c>
      <c r="G109" s="3">
        <v>-0.03</v>
      </c>
      <c r="H109" s="3">
        <v>5650</v>
      </c>
      <c r="I109" s="23">
        <f t="shared" si="27"/>
        <v>3.75</v>
      </c>
      <c r="J109" s="23">
        <f t="shared" si="28"/>
        <v>0.925925925925926</v>
      </c>
      <c r="K109" s="23">
        <f t="shared" si="29"/>
        <v>2.82407407407407</v>
      </c>
      <c r="L109" s="23">
        <f t="shared" si="30"/>
        <v>0.0462962962962963</v>
      </c>
      <c r="M109" s="3">
        <f t="shared" si="31"/>
        <v>-97</v>
      </c>
      <c r="N109" s="26">
        <f t="shared" si="32"/>
        <v>457.317073170732</v>
      </c>
      <c r="O109" s="27">
        <f t="shared" si="33"/>
        <v>6097.56097560976</v>
      </c>
      <c r="P109" s="28">
        <f t="shared" si="34"/>
        <v>-16.1666666666667</v>
      </c>
      <c r="Q109" s="26">
        <f t="shared" si="35"/>
        <v>1.66666666666666</v>
      </c>
    </row>
    <row r="110" spans="1:17">
      <c r="A110" t="s">
        <v>21</v>
      </c>
      <c r="B110" s="3">
        <v>3</v>
      </c>
      <c r="C110" s="3">
        <v>600</v>
      </c>
      <c r="D110" s="3">
        <v>18</v>
      </c>
      <c r="E110" s="3">
        <v>3.03</v>
      </c>
      <c r="F110" s="3">
        <v>484</v>
      </c>
      <c r="G110" s="3">
        <v>-0.03</v>
      </c>
      <c r="H110" s="3">
        <v>5650</v>
      </c>
      <c r="I110" s="23">
        <f t="shared" si="27"/>
        <v>3.33333333333333</v>
      </c>
      <c r="J110" s="23">
        <f t="shared" si="28"/>
        <v>0.827129859387924</v>
      </c>
      <c r="K110" s="23">
        <f t="shared" si="29"/>
        <v>2.50620347394541</v>
      </c>
      <c r="L110" s="23">
        <f t="shared" si="30"/>
        <v>0.0248138957816377</v>
      </c>
      <c r="M110" s="3">
        <f t="shared" si="31"/>
        <v>-116</v>
      </c>
      <c r="N110" s="26">
        <f t="shared" si="32"/>
        <v>520.833333333333</v>
      </c>
      <c r="O110" s="27">
        <f t="shared" si="33"/>
        <v>6944.44444444444</v>
      </c>
      <c r="P110" s="28">
        <f t="shared" si="34"/>
        <v>-19.3333333333333</v>
      </c>
      <c r="Q110" s="26">
        <f t="shared" si="35"/>
        <v>0.999999999999993</v>
      </c>
    </row>
    <row r="111" spans="1:17">
      <c r="A111" t="s">
        <v>21</v>
      </c>
      <c r="B111" s="3">
        <v>3</v>
      </c>
      <c r="C111" s="3">
        <f>C109</f>
        <v>600</v>
      </c>
      <c r="D111" s="3">
        <v>20</v>
      </c>
      <c r="E111" s="3">
        <v>2.96</v>
      </c>
      <c r="F111" s="3">
        <v>486</v>
      </c>
      <c r="G111" s="3">
        <v>-0.03</v>
      </c>
      <c r="H111" s="3">
        <v>5650</v>
      </c>
      <c r="I111" s="23">
        <f t="shared" si="27"/>
        <v>3</v>
      </c>
      <c r="J111" s="23">
        <f t="shared" si="28"/>
        <v>0.757575757575758</v>
      </c>
      <c r="K111" s="23">
        <f t="shared" si="29"/>
        <v>2.24242424242424</v>
      </c>
      <c r="L111" s="23">
        <f t="shared" si="30"/>
        <v>-0.0303030303030303</v>
      </c>
      <c r="M111" s="3">
        <f t="shared" si="31"/>
        <v>-114</v>
      </c>
      <c r="N111" s="26">
        <f t="shared" si="32"/>
        <v>576.923076923077</v>
      </c>
      <c r="O111" s="27">
        <f t="shared" si="33"/>
        <v>7692.30769230769</v>
      </c>
      <c r="P111" s="28">
        <f t="shared" si="34"/>
        <v>-19</v>
      </c>
      <c r="Q111" s="26">
        <f t="shared" si="35"/>
        <v>-1.33333333333333</v>
      </c>
    </row>
    <row r="112" spans="1:17">
      <c r="A112" t="s">
        <v>21</v>
      </c>
      <c r="B112" s="7">
        <v>3</v>
      </c>
      <c r="C112" s="7">
        <v>600</v>
      </c>
      <c r="D112" s="7">
        <v>25</v>
      </c>
      <c r="E112" s="7">
        <v>2.95</v>
      </c>
      <c r="F112" s="7">
        <v>424</v>
      </c>
      <c r="G112" s="7">
        <v>-0.03</v>
      </c>
      <c r="H112" s="7">
        <v>5650</v>
      </c>
      <c r="I112" s="23">
        <f t="shared" si="27"/>
        <v>2.4</v>
      </c>
      <c r="J112" s="23">
        <f t="shared" si="28"/>
        <v>0.607594936708861</v>
      </c>
      <c r="K112" s="23">
        <f t="shared" si="29"/>
        <v>1.79240506329114</v>
      </c>
      <c r="L112" s="23">
        <f t="shared" si="30"/>
        <v>-0.030379746835443</v>
      </c>
      <c r="M112" s="3">
        <f t="shared" si="31"/>
        <v>-176</v>
      </c>
      <c r="N112" s="26">
        <f t="shared" si="32"/>
        <v>721.153846153846</v>
      </c>
      <c r="O112" s="27">
        <f t="shared" si="33"/>
        <v>9615.38461538462</v>
      </c>
      <c r="P112" s="28">
        <f t="shared" si="34"/>
        <v>-29.3333333333333</v>
      </c>
      <c r="Q112" s="26">
        <f t="shared" si="35"/>
        <v>-1.66666666666666</v>
      </c>
    </row>
    <row r="113" spans="1:17">
      <c r="A113" t="s">
        <v>21</v>
      </c>
      <c r="B113" s="7">
        <v>3</v>
      </c>
      <c r="C113" s="7">
        <v>600</v>
      </c>
      <c r="D113" s="7">
        <v>30</v>
      </c>
      <c r="E113" s="7">
        <v>2.74</v>
      </c>
      <c r="F113" s="7">
        <v>409</v>
      </c>
      <c r="G113" s="7">
        <v>-0.03</v>
      </c>
      <c r="H113" s="7">
        <v>5650</v>
      </c>
      <c r="I113" s="23">
        <f t="shared" si="27"/>
        <v>2</v>
      </c>
      <c r="J113" s="23">
        <f t="shared" si="28"/>
        <v>0.53475935828877</v>
      </c>
      <c r="K113" s="23">
        <f t="shared" si="29"/>
        <v>1.46524064171123</v>
      </c>
      <c r="L113" s="23">
        <f t="shared" si="30"/>
        <v>-0.13903743315508</v>
      </c>
      <c r="M113" s="3">
        <f t="shared" si="31"/>
        <v>-191</v>
      </c>
      <c r="N113" s="26">
        <f t="shared" si="32"/>
        <v>872.093023255814</v>
      </c>
      <c r="O113" s="27">
        <f t="shared" si="33"/>
        <v>11627.9069767442</v>
      </c>
      <c r="P113" s="28">
        <f t="shared" si="34"/>
        <v>-31.8333333333333</v>
      </c>
      <c r="Q113" s="26">
        <f t="shared" si="35"/>
        <v>-8.66666666666666</v>
      </c>
    </row>
    <row r="119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</row>
    <row r="12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s="4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s="4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s="4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</sheetData>
  <mergeCells count="10">
    <mergeCell ref="B1:D1"/>
    <mergeCell ref="E1:F1"/>
    <mergeCell ref="G1:H1"/>
    <mergeCell ref="I1:M1"/>
    <mergeCell ref="N1:Q1"/>
    <mergeCell ref="B122:D122"/>
    <mergeCell ref="E122:F122"/>
    <mergeCell ref="G122:H122"/>
    <mergeCell ref="I122:M122"/>
    <mergeCell ref="N122:Q122"/>
  </mergeCells>
  <conditionalFormatting sqref="A3:Q113">
    <cfRule type="expression" dxfId="0" priority="1">
      <formula>$A3="v"</formula>
    </cfRule>
  </conditionalFormatting>
  <conditionalFormatting sqref="B3:Q113">
    <cfRule type="expression" dxfId="1" priority="2">
      <formula>$B3=2</formula>
    </cfRule>
  </conditionalFormatting>
  <conditionalFormatting sqref="B17:Q113 B3:Q11 B12:D16 I12:Q16">
    <cfRule type="expression" dxfId="2" priority="3">
      <formula>OR($B3=1,$B3=3)</formula>
    </cfRule>
    <cfRule type="expression" dxfId="3" priority="4">
      <formula>$B3=2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9"/>
  <sheetViews>
    <sheetView zoomScale="70" zoomScaleNormal="70" workbookViewId="0">
      <selection activeCell="D47" sqref="D47"/>
    </sheetView>
  </sheetViews>
  <sheetFormatPr defaultColWidth="8.8" defaultRowHeight="12.75" outlineLevelCol="5"/>
  <cols>
    <col min="1" max="1" width="2.70666666666667" customWidth="1"/>
  </cols>
  <sheetData>
    <row r="1" spans="1:6">
      <c r="A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>
        <f>IF('Data Summary (2)'!A3="v",1,0)</f>
        <v>0</v>
      </c>
      <c r="B2" s="2">
        <f>'Data Summary (2)'!B3</f>
        <v>1</v>
      </c>
      <c r="C2" s="2">
        <f>'Data Summary (2)'!C3</f>
        <v>300</v>
      </c>
      <c r="D2" s="2">
        <f>'Data Summary (2)'!D3</f>
        <v>10</v>
      </c>
      <c r="E2" s="3">
        <f>'Data Summary (2)'!G3</f>
        <v>0.2</v>
      </c>
      <c r="F2" s="3">
        <f>'Data Summary (2)'!H3</f>
        <v>3450</v>
      </c>
    </row>
    <row r="3" spans="1:6">
      <c r="A3">
        <f>IF('Data Summary (2)'!A4="v",1,0)</f>
        <v>0</v>
      </c>
      <c r="B3" s="2">
        <f>'Data Summary (2)'!B4</f>
        <v>1</v>
      </c>
      <c r="C3" s="2">
        <f>'Data Summary (2)'!C4</f>
        <v>300</v>
      </c>
      <c r="D3" s="2">
        <f>'Data Summary (2)'!D4</f>
        <v>12</v>
      </c>
      <c r="E3" s="3">
        <f>'Data Summary (2)'!G4</f>
        <v>0.2</v>
      </c>
      <c r="F3" s="3">
        <f>'Data Summary (2)'!H4</f>
        <v>3350</v>
      </c>
    </row>
    <row r="4" spans="1:6">
      <c r="A4">
        <f>IF('Data Summary (2)'!A5="v",1,0)</f>
        <v>0</v>
      </c>
      <c r="B4" s="2">
        <f>'Data Summary (2)'!B5</f>
        <v>1</v>
      </c>
      <c r="C4" s="2">
        <f>'Data Summary (2)'!C5</f>
        <v>300</v>
      </c>
      <c r="D4" s="2">
        <f>'Data Summary (2)'!D5</f>
        <v>14</v>
      </c>
      <c r="E4" s="3">
        <f>'Data Summary (2)'!G5</f>
        <v>0.2</v>
      </c>
      <c r="F4" s="3">
        <f>'Data Summary (2)'!H5</f>
        <v>3350</v>
      </c>
    </row>
    <row r="5" spans="1:6">
      <c r="A5">
        <f>IF('Data Summary (2)'!A6="v",1,0)</f>
        <v>0</v>
      </c>
      <c r="B5" s="2">
        <f>'Data Summary (2)'!B6</f>
        <v>1</v>
      </c>
      <c r="C5" s="2">
        <f>'Data Summary (2)'!C6</f>
        <v>300</v>
      </c>
      <c r="D5" s="2">
        <f>'Data Summary (2)'!D6</f>
        <v>15</v>
      </c>
      <c r="E5" s="3">
        <f>'Data Summary (2)'!G6</f>
        <v>0.15</v>
      </c>
      <c r="F5" s="3">
        <f>'Data Summary (2)'!H6</f>
        <v>3350</v>
      </c>
    </row>
    <row r="6" spans="1:6">
      <c r="A6">
        <f>IF('Data Summary (2)'!A7="v",1,0)</f>
        <v>0</v>
      </c>
      <c r="B6" s="2">
        <f>'Data Summary (2)'!B7</f>
        <v>1</v>
      </c>
      <c r="C6" s="2">
        <f>'Data Summary (2)'!C7</f>
        <v>300</v>
      </c>
      <c r="D6" s="2">
        <f>'Data Summary (2)'!D7</f>
        <v>16</v>
      </c>
      <c r="E6" s="3">
        <f>'Data Summary (2)'!G7</f>
        <v>0.15</v>
      </c>
      <c r="F6" s="3">
        <f>'Data Summary (2)'!H7</f>
        <v>3350</v>
      </c>
    </row>
    <row r="7" spans="1:6">
      <c r="A7">
        <f>IF('Data Summary (2)'!A8="v",1,0)</f>
        <v>0</v>
      </c>
      <c r="B7" s="2">
        <f>'Data Summary (2)'!B8</f>
        <v>1</v>
      </c>
      <c r="C7" s="2">
        <f>'Data Summary (2)'!C8</f>
        <v>300</v>
      </c>
      <c r="D7" s="2">
        <f>'Data Summary (2)'!D8</f>
        <v>18</v>
      </c>
      <c r="E7" s="3">
        <f>'Data Summary (2)'!G8</f>
        <v>0.15</v>
      </c>
      <c r="F7" s="3">
        <f>'Data Summary (2)'!H8</f>
        <v>3300</v>
      </c>
    </row>
    <row r="8" spans="1:6">
      <c r="A8">
        <f>IF('Data Summary (2)'!A9="v",1,0)</f>
        <v>0</v>
      </c>
      <c r="B8" s="2">
        <f>'Data Summary (2)'!B9</f>
        <v>1</v>
      </c>
      <c r="C8" s="2">
        <f>'Data Summary (2)'!C9</f>
        <v>300</v>
      </c>
      <c r="D8" s="2">
        <f>'Data Summary (2)'!D9</f>
        <v>20</v>
      </c>
      <c r="E8" s="3">
        <f>'Data Summary (2)'!G9</f>
        <v>0.15</v>
      </c>
      <c r="F8" s="3">
        <f>'Data Summary (2)'!H9</f>
        <v>3300</v>
      </c>
    </row>
    <row r="9" spans="1:6">
      <c r="A9">
        <f>IF('Data Summary (2)'!A10="v",1,0)</f>
        <v>0</v>
      </c>
      <c r="B9" s="2">
        <f>'Data Summary (2)'!B10</f>
        <v>1</v>
      </c>
      <c r="C9" s="2">
        <f>'Data Summary (2)'!C10</f>
        <v>300</v>
      </c>
      <c r="D9" s="2">
        <f>'Data Summary (2)'!D10</f>
        <v>25</v>
      </c>
      <c r="E9" s="3">
        <f>'Data Summary (2)'!G10</f>
        <v>0.1</v>
      </c>
      <c r="F9" s="3">
        <f>'Data Summary (2)'!H10</f>
        <v>3300</v>
      </c>
    </row>
    <row r="10" spans="1:6">
      <c r="A10">
        <f>IF('Data Summary (2)'!A11="v",1,0)</f>
        <v>0</v>
      </c>
      <c r="B10" s="2">
        <f>'Data Summary (2)'!B11</f>
        <v>1</v>
      </c>
      <c r="C10" s="2">
        <f>'Data Summary (2)'!C11</f>
        <v>300</v>
      </c>
      <c r="D10" s="2">
        <f>'Data Summary (2)'!D11</f>
        <v>30</v>
      </c>
      <c r="E10" s="3">
        <f>'Data Summary (2)'!G11</f>
        <v>0.04</v>
      </c>
      <c r="F10" s="3">
        <f>'Data Summary (2)'!H11</f>
        <v>3300</v>
      </c>
    </row>
    <row r="11" spans="1:6">
      <c r="A11">
        <f>IF('Data Summary (2)'!A12="v",1,0)</f>
        <v>0</v>
      </c>
      <c r="B11" s="2">
        <f>'Data Summary (2)'!B12</f>
        <v>2</v>
      </c>
      <c r="C11" s="2">
        <f>'Data Summary (2)'!C12</f>
        <v>300</v>
      </c>
      <c r="D11" s="2">
        <f>'Data Summary (2)'!D12</f>
        <v>10</v>
      </c>
      <c r="E11" s="3">
        <f>'Data Summary (2)'!G12</f>
        <v>0.12</v>
      </c>
      <c r="F11" s="3">
        <f>'Data Summary (2)'!H12</f>
        <v>3300</v>
      </c>
    </row>
    <row r="12" spans="1:6">
      <c r="A12">
        <f>IF('Data Summary (2)'!A13="v",1,0)</f>
        <v>0</v>
      </c>
      <c r="B12" s="2">
        <f>'Data Summary (2)'!B13</f>
        <v>2</v>
      </c>
      <c r="C12" s="2">
        <f>'Data Summary (2)'!C13</f>
        <v>300</v>
      </c>
      <c r="D12" s="2">
        <f>'Data Summary (2)'!D13</f>
        <v>12</v>
      </c>
      <c r="E12" s="3">
        <f>'Data Summary (2)'!G13</f>
        <v>0.12</v>
      </c>
      <c r="F12" s="3">
        <f>'Data Summary (2)'!H13</f>
        <v>3300</v>
      </c>
    </row>
    <row r="13" spans="1:6">
      <c r="A13">
        <f>IF('Data Summary (2)'!A14="v",1,0)</f>
        <v>0</v>
      </c>
      <c r="B13" s="2">
        <f>'Data Summary (2)'!B14</f>
        <v>2</v>
      </c>
      <c r="C13" s="2">
        <f>'Data Summary (2)'!C14</f>
        <v>300</v>
      </c>
      <c r="D13" s="2">
        <f>'Data Summary (2)'!D14</f>
        <v>14</v>
      </c>
      <c r="E13" s="3">
        <f>'Data Summary (2)'!G14</f>
        <v>0.12</v>
      </c>
      <c r="F13" s="3">
        <f>'Data Summary (2)'!H14</f>
        <v>3300</v>
      </c>
    </row>
    <row r="14" spans="1:6">
      <c r="A14">
        <f>IF('Data Summary (2)'!A15="v",1,0)</f>
        <v>0</v>
      </c>
      <c r="B14" s="2">
        <f>'Data Summary (2)'!B15</f>
        <v>2</v>
      </c>
      <c r="C14" s="2">
        <f>'Data Summary (2)'!C15</f>
        <v>300</v>
      </c>
      <c r="D14" s="2">
        <f>'Data Summary (2)'!D15</f>
        <v>15</v>
      </c>
      <c r="E14" s="3">
        <f>'Data Summary (2)'!G15</f>
        <v>0.04</v>
      </c>
      <c r="F14" s="3">
        <f>'Data Summary (2)'!H15</f>
        <v>3300</v>
      </c>
    </row>
    <row r="15" spans="1:6">
      <c r="A15">
        <f>IF('Data Summary (2)'!A16="v",1,0)</f>
        <v>0</v>
      </c>
      <c r="B15" s="2">
        <f>'Data Summary (2)'!B16</f>
        <v>2</v>
      </c>
      <c r="C15" s="2">
        <f>'Data Summary (2)'!C16</f>
        <v>300</v>
      </c>
      <c r="D15" s="2">
        <f>'Data Summary (2)'!D16</f>
        <v>16</v>
      </c>
      <c r="E15" s="3">
        <f>'Data Summary (2)'!G16</f>
        <v>0.04</v>
      </c>
      <c r="F15" s="3">
        <f>'Data Summary (2)'!H16</f>
        <v>3300</v>
      </c>
    </row>
    <row r="16" spans="1:6">
      <c r="A16">
        <f>IF('Data Summary (2)'!A17="v",1,0)</f>
        <v>0</v>
      </c>
      <c r="B16" s="2">
        <f>'Data Summary (2)'!B17</f>
        <v>2</v>
      </c>
      <c r="C16" s="2">
        <f>'Data Summary (2)'!C17</f>
        <v>300</v>
      </c>
      <c r="D16" s="2">
        <f>'Data Summary (2)'!D17</f>
        <v>18</v>
      </c>
      <c r="E16" s="3">
        <f>'Data Summary (2)'!G17</f>
        <v>0</v>
      </c>
      <c r="F16" s="3">
        <f>'Data Summary (2)'!H17</f>
        <v>3300</v>
      </c>
    </row>
    <row r="17" spans="1:6">
      <c r="A17">
        <f>IF('Data Summary (2)'!A18="v",1,0)</f>
        <v>0</v>
      </c>
      <c r="B17" s="2">
        <f>'Data Summary (2)'!B18</f>
        <v>2</v>
      </c>
      <c r="C17" s="2">
        <f>'Data Summary (2)'!C18</f>
        <v>300</v>
      </c>
      <c r="D17" s="2">
        <f>'Data Summary (2)'!D18</f>
        <v>20</v>
      </c>
      <c r="E17" s="3">
        <f>'Data Summary (2)'!G18</f>
        <v>0</v>
      </c>
      <c r="F17" s="3">
        <f>'Data Summary (2)'!H18</f>
        <v>3330</v>
      </c>
    </row>
    <row r="18" spans="1:6">
      <c r="A18">
        <f>IF('Data Summary (2)'!A19="v",1,0)</f>
        <v>0</v>
      </c>
      <c r="B18" s="2">
        <f>'Data Summary (2)'!B19</f>
        <v>2</v>
      </c>
      <c r="C18" s="2">
        <f>'Data Summary (2)'!C19</f>
        <v>300</v>
      </c>
      <c r="D18" s="2">
        <f>'Data Summary (2)'!D19</f>
        <v>25</v>
      </c>
      <c r="E18" s="3">
        <f>'Data Summary (2)'!G19</f>
        <v>-0.05</v>
      </c>
      <c r="F18" s="3">
        <f>'Data Summary (2)'!H19</f>
        <v>3400</v>
      </c>
    </row>
    <row r="19" spans="1:6">
      <c r="A19">
        <f>IF('Data Summary (2)'!A20="v",1,0)</f>
        <v>0</v>
      </c>
      <c r="B19" s="2">
        <f>'Data Summary (2)'!B20</f>
        <v>2</v>
      </c>
      <c r="C19" s="2">
        <f>'Data Summary (2)'!C20</f>
        <v>300</v>
      </c>
      <c r="D19" s="2">
        <f>'Data Summary (2)'!D20</f>
        <v>30</v>
      </c>
      <c r="E19" s="3">
        <f>'Data Summary (2)'!G20</f>
        <v>-0.08</v>
      </c>
      <c r="F19" s="3">
        <f>'Data Summary (2)'!H20</f>
        <v>3550</v>
      </c>
    </row>
    <row r="20" spans="1:6">
      <c r="A20">
        <f>IF('Data Summary (2)'!A21="v",1,0)</f>
        <v>0</v>
      </c>
      <c r="B20" s="2">
        <f>'Data Summary (2)'!B21</f>
        <v>3</v>
      </c>
      <c r="C20" s="2">
        <f>'Data Summary (2)'!C21</f>
        <v>300</v>
      </c>
      <c r="D20" s="2">
        <f>'Data Summary (2)'!D21</f>
        <v>10</v>
      </c>
      <c r="E20" s="3">
        <f>'Data Summary (2)'!G21</f>
        <v>0.05</v>
      </c>
      <c r="F20" s="3">
        <f>'Data Summary (2)'!H21</f>
        <v>3300</v>
      </c>
    </row>
    <row r="21" spans="1:6">
      <c r="A21">
        <f>IF('Data Summary (2)'!A22="v",1,0)</f>
        <v>0</v>
      </c>
      <c r="B21" s="2">
        <f>'Data Summary (2)'!B22</f>
        <v>3</v>
      </c>
      <c r="C21" s="2">
        <f>'Data Summary (2)'!C22</f>
        <v>300</v>
      </c>
      <c r="D21" s="2">
        <f>'Data Summary (2)'!D22</f>
        <v>12</v>
      </c>
      <c r="E21" s="3">
        <f>'Data Summary (2)'!G22</f>
        <v>0</v>
      </c>
      <c r="F21" s="3">
        <f>'Data Summary (2)'!H22</f>
        <v>3300</v>
      </c>
    </row>
    <row r="22" spans="1:6">
      <c r="A22">
        <f>IF('Data Summary (2)'!A23="v",1,0)</f>
        <v>0</v>
      </c>
      <c r="B22" s="2">
        <f>'Data Summary (2)'!B23</f>
        <v>3</v>
      </c>
      <c r="C22" s="2">
        <f>'Data Summary (2)'!C23</f>
        <v>300</v>
      </c>
      <c r="D22" s="2">
        <f>'Data Summary (2)'!D23</f>
        <v>14</v>
      </c>
      <c r="E22" s="3">
        <f>'Data Summary (2)'!G23</f>
        <v>0</v>
      </c>
      <c r="F22" s="3">
        <f>'Data Summary (2)'!H23</f>
        <v>3300</v>
      </c>
    </row>
    <row r="23" spans="1:6">
      <c r="A23">
        <f>IF('Data Summary (2)'!A24="v",1,0)</f>
        <v>0</v>
      </c>
      <c r="B23" s="2">
        <f>'Data Summary (2)'!B24</f>
        <v>3</v>
      </c>
      <c r="C23" s="2">
        <f>'Data Summary (2)'!C24</f>
        <v>300</v>
      </c>
      <c r="D23" s="2">
        <f>'Data Summary (2)'!D24</f>
        <v>15</v>
      </c>
      <c r="E23" s="3">
        <f>'Data Summary (2)'!G24</f>
        <v>0</v>
      </c>
      <c r="F23" s="3">
        <f>'Data Summary (2)'!H24</f>
        <v>3300</v>
      </c>
    </row>
    <row r="24" spans="1:6">
      <c r="A24">
        <f>IF('Data Summary (2)'!A25="v",1,0)</f>
        <v>0</v>
      </c>
      <c r="B24" s="2">
        <f>'Data Summary (2)'!B25</f>
        <v>3</v>
      </c>
      <c r="C24" s="2">
        <f>'Data Summary (2)'!C25</f>
        <v>300</v>
      </c>
      <c r="D24" s="2">
        <f>'Data Summary (2)'!D25</f>
        <v>16</v>
      </c>
      <c r="E24" s="3">
        <f>'Data Summary (2)'!G25</f>
        <v>-0.05</v>
      </c>
      <c r="F24" s="3">
        <f>'Data Summary (2)'!H25</f>
        <v>3350</v>
      </c>
    </row>
    <row r="25" spans="1:6">
      <c r="A25">
        <f>IF('Data Summary (2)'!A26="v",1,0)</f>
        <v>0</v>
      </c>
      <c r="B25" s="2">
        <f>'Data Summary (2)'!B26</f>
        <v>3</v>
      </c>
      <c r="C25" s="2">
        <f>'Data Summary (2)'!C26</f>
        <v>300</v>
      </c>
      <c r="D25" s="2">
        <f>'Data Summary (2)'!D26</f>
        <v>18</v>
      </c>
      <c r="E25" s="3">
        <f>'Data Summary (2)'!G26</f>
        <v>-0.05</v>
      </c>
      <c r="F25" s="3">
        <f>'Data Summary (2)'!H26</f>
        <v>3350</v>
      </c>
    </row>
    <row r="26" ht="17" customHeight="1" spans="1:6">
      <c r="A26">
        <f>IF('Data Summary (2)'!A27="v",1,0)</f>
        <v>0</v>
      </c>
      <c r="B26" s="2">
        <f>'Data Summary (2)'!B27</f>
        <v>3</v>
      </c>
      <c r="C26" s="2">
        <f>'Data Summary (2)'!C27</f>
        <v>300</v>
      </c>
      <c r="D26" s="2">
        <f>'Data Summary (2)'!D27</f>
        <v>20</v>
      </c>
      <c r="E26" s="3">
        <f>'Data Summary (2)'!G27</f>
        <v>-0.06</v>
      </c>
      <c r="F26" s="3">
        <f>'Data Summary (2)'!H27</f>
        <v>3450</v>
      </c>
    </row>
    <row r="27" ht="17" customHeight="1" spans="1:6">
      <c r="A27">
        <f>IF('Data Summary (2)'!A28="v",1,0)</f>
        <v>0</v>
      </c>
      <c r="B27" s="2">
        <f>'Data Summary (2)'!B28</f>
        <v>3</v>
      </c>
      <c r="C27" s="2">
        <f>'Data Summary (2)'!C28</f>
        <v>300</v>
      </c>
      <c r="D27" s="2">
        <f>'Data Summary (2)'!D28</f>
        <v>25</v>
      </c>
      <c r="E27" s="3">
        <f>'Data Summary (2)'!G28</f>
        <v>-0.1</v>
      </c>
      <c r="F27" s="3">
        <f>'Data Summary (2)'!H28</f>
        <v>3700</v>
      </c>
    </row>
    <row r="28" ht="17" customHeight="1" spans="1:6">
      <c r="A28">
        <f>IF('Data Summary (2)'!A29="v",1,0)</f>
        <v>0</v>
      </c>
      <c r="B28" s="2">
        <f>'Data Summary (2)'!B29</f>
        <v>3</v>
      </c>
      <c r="C28" s="2">
        <f>'Data Summary (2)'!C29</f>
        <v>300</v>
      </c>
      <c r="D28" s="2">
        <f>'Data Summary (2)'!D29</f>
        <v>30</v>
      </c>
      <c r="E28" s="3">
        <f>'Data Summary (2)'!G29</f>
        <v>-0.12</v>
      </c>
      <c r="F28" s="3">
        <f>'Data Summary (2)'!H29</f>
        <v>3800</v>
      </c>
    </row>
    <row r="29" spans="1:6">
      <c r="A29">
        <f>IF('Data Summary (2)'!A31="v",1,0)</f>
        <v>0</v>
      </c>
      <c r="B29" s="2">
        <f>'Data Summary (2)'!B31</f>
        <v>1</v>
      </c>
      <c r="C29" s="2">
        <f>'Data Summary (2)'!C31</f>
        <v>400</v>
      </c>
      <c r="D29" s="2">
        <f>'Data Summary (2)'!D31</f>
        <v>10</v>
      </c>
      <c r="E29" s="3">
        <f>'Data Summary (2)'!G31</f>
        <v>0</v>
      </c>
      <c r="F29" s="3">
        <f>'Data Summary (2)'!H31</f>
        <v>4000</v>
      </c>
    </row>
    <row r="30" spans="1:6">
      <c r="A30">
        <f>IF('Data Summary (2)'!A32="v",1,0)</f>
        <v>0</v>
      </c>
      <c r="B30" s="2">
        <f>'Data Summary (2)'!B32</f>
        <v>1</v>
      </c>
      <c r="C30" s="2">
        <f>'Data Summary (2)'!C32</f>
        <v>400</v>
      </c>
      <c r="D30" s="2">
        <f>'Data Summary (2)'!D32</f>
        <v>12</v>
      </c>
      <c r="E30" s="3">
        <f>'Data Summary (2)'!G32</f>
        <v>0</v>
      </c>
      <c r="F30" s="3">
        <f>'Data Summary (2)'!H32</f>
        <v>3950</v>
      </c>
    </row>
    <row r="31" spans="1:6">
      <c r="A31">
        <f>IF('Data Summary (2)'!A33="v",1,0)</f>
        <v>0</v>
      </c>
      <c r="B31" s="2">
        <f>'Data Summary (2)'!B33</f>
        <v>1</v>
      </c>
      <c r="C31" s="2">
        <f>'Data Summary (2)'!C33</f>
        <v>400</v>
      </c>
      <c r="D31" s="2">
        <f>'Data Summary (2)'!D33</f>
        <v>14</v>
      </c>
      <c r="E31" s="3">
        <f>'Data Summary (2)'!G33</f>
        <v>0</v>
      </c>
      <c r="F31" s="3">
        <f>'Data Summary (2)'!H33</f>
        <v>3950</v>
      </c>
    </row>
    <row r="32" spans="1:6">
      <c r="A32">
        <f>IF('Data Summary (2)'!A34="v",1,0)</f>
        <v>0</v>
      </c>
      <c r="B32" s="2">
        <f>'Data Summary (2)'!B34</f>
        <v>1</v>
      </c>
      <c r="C32" s="2">
        <f>'Data Summary (2)'!C34</f>
        <v>400</v>
      </c>
      <c r="D32" s="2">
        <f>'Data Summary (2)'!D34</f>
        <v>15</v>
      </c>
      <c r="E32" s="3">
        <f>'Data Summary (2)'!G34</f>
        <v>0</v>
      </c>
      <c r="F32" s="3">
        <f>'Data Summary (2)'!H34</f>
        <v>3950</v>
      </c>
    </row>
    <row r="33" spans="1:6">
      <c r="A33">
        <f>IF('Data Summary (2)'!A35="v",1,0)</f>
        <v>0</v>
      </c>
      <c r="B33" s="2">
        <f>'Data Summary (2)'!B35</f>
        <v>1</v>
      </c>
      <c r="C33" s="2">
        <f>'Data Summary (2)'!C35</f>
        <v>400</v>
      </c>
      <c r="D33" s="2">
        <f>'Data Summary (2)'!D35</f>
        <v>16</v>
      </c>
      <c r="E33" s="3">
        <f>'Data Summary (2)'!G35</f>
        <v>0</v>
      </c>
      <c r="F33" s="3">
        <f>'Data Summary (2)'!H35</f>
        <v>3950</v>
      </c>
    </row>
    <row r="34" spans="1:6">
      <c r="A34">
        <f>IF('Data Summary (2)'!A36="v",1,0)</f>
        <v>0</v>
      </c>
      <c r="B34" s="2">
        <f>'Data Summary (2)'!B36</f>
        <v>1</v>
      </c>
      <c r="C34" s="2">
        <f>'Data Summary (2)'!C36</f>
        <v>400</v>
      </c>
      <c r="D34" s="2">
        <f>'Data Summary (2)'!D36</f>
        <v>18</v>
      </c>
      <c r="E34" s="3">
        <f>'Data Summary (2)'!G36</f>
        <v>0</v>
      </c>
      <c r="F34" s="3">
        <f>'Data Summary (2)'!H36</f>
        <v>3950</v>
      </c>
    </row>
    <row r="35" spans="1:6">
      <c r="A35">
        <f>IF('Data Summary (2)'!A37="v",1,0)</f>
        <v>0</v>
      </c>
      <c r="B35" s="2">
        <f>'Data Summary (2)'!B37</f>
        <v>1</v>
      </c>
      <c r="C35" s="2">
        <f>'Data Summary (2)'!C37</f>
        <v>400</v>
      </c>
      <c r="D35" s="2">
        <f>'Data Summary (2)'!D37</f>
        <v>20</v>
      </c>
      <c r="E35" s="3">
        <f>'Data Summary (2)'!G37</f>
        <v>0</v>
      </c>
      <c r="F35" s="3">
        <f>'Data Summary (2)'!H37</f>
        <v>3950</v>
      </c>
    </row>
    <row r="36" spans="1:6">
      <c r="A36">
        <f>IF('Data Summary (2)'!A38="v",1,0)</f>
        <v>0</v>
      </c>
      <c r="B36" s="2">
        <f>'Data Summary (2)'!B38</f>
        <v>1</v>
      </c>
      <c r="C36" s="2">
        <f>'Data Summary (2)'!C38</f>
        <v>400</v>
      </c>
      <c r="D36" s="2">
        <f>'Data Summary (2)'!D38</f>
        <v>25</v>
      </c>
      <c r="E36" s="3">
        <f>'Data Summary (2)'!G38</f>
        <v>-0.01</v>
      </c>
      <c r="F36" s="3">
        <f>'Data Summary (2)'!H38</f>
        <v>4050</v>
      </c>
    </row>
    <row r="37" spans="1:6">
      <c r="A37">
        <f>IF('Data Summary (2)'!A39="v",1,0)</f>
        <v>0</v>
      </c>
      <c r="B37" s="2">
        <f>'Data Summary (2)'!B39</f>
        <v>1</v>
      </c>
      <c r="C37" s="2">
        <f>'Data Summary (2)'!C39</f>
        <v>400</v>
      </c>
      <c r="D37" s="2">
        <f>'Data Summary (2)'!D39</f>
        <v>30</v>
      </c>
      <c r="E37" s="3">
        <f>'Data Summary (2)'!G39</f>
        <v>0.05</v>
      </c>
      <c r="F37" s="3">
        <f>'Data Summary (2)'!H39</f>
        <v>4200</v>
      </c>
    </row>
    <row r="38" spans="1:6">
      <c r="A38">
        <f>IF('Data Summary (2)'!A40="v",1,0)</f>
        <v>0</v>
      </c>
      <c r="B38" s="2">
        <f>'Data Summary (2)'!B40</f>
        <v>2</v>
      </c>
      <c r="C38" s="2">
        <f>'Data Summary (2)'!C40</f>
        <v>400</v>
      </c>
      <c r="D38" s="2">
        <f>'Data Summary (2)'!D40</f>
        <v>10</v>
      </c>
      <c r="E38" s="3">
        <f>'Data Summary (2)'!G40</f>
        <v>0</v>
      </c>
      <c r="F38" s="3">
        <f>'Data Summary (2)'!H40</f>
        <v>3950</v>
      </c>
    </row>
    <row r="39" spans="1:6">
      <c r="A39">
        <f>IF('Data Summary (2)'!A41="v",1,0)</f>
        <v>0</v>
      </c>
      <c r="B39" s="2">
        <f>'Data Summary (2)'!B41</f>
        <v>2</v>
      </c>
      <c r="C39" s="2">
        <f>'Data Summary (2)'!C41</f>
        <v>400</v>
      </c>
      <c r="D39" s="2">
        <f>'Data Summary (2)'!D41</f>
        <v>12</v>
      </c>
      <c r="E39" s="3">
        <f>'Data Summary (2)'!G41</f>
        <v>0</v>
      </c>
      <c r="F39" s="3">
        <f>'Data Summary (2)'!H41</f>
        <v>3950</v>
      </c>
    </row>
    <row r="40" spans="1:6">
      <c r="A40">
        <f>IF('Data Summary (2)'!A42="v",1,0)</f>
        <v>0</v>
      </c>
      <c r="B40" s="2">
        <f>'Data Summary (2)'!B42</f>
        <v>2</v>
      </c>
      <c r="C40" s="2">
        <f>'Data Summary (2)'!C42</f>
        <v>400</v>
      </c>
      <c r="D40" s="2">
        <f>'Data Summary (2)'!D42</f>
        <v>14</v>
      </c>
      <c r="E40" s="3">
        <f>'Data Summary (2)'!G42</f>
        <v>0</v>
      </c>
      <c r="F40" s="3">
        <f>'Data Summary (2)'!H42</f>
        <v>3980</v>
      </c>
    </row>
    <row r="41" spans="1:6">
      <c r="A41">
        <f>IF('Data Summary (2)'!A43="v",1,0)</f>
        <v>0</v>
      </c>
      <c r="B41" s="2">
        <f>'Data Summary (2)'!B43</f>
        <v>2</v>
      </c>
      <c r="C41" s="2">
        <f>'Data Summary (2)'!C43</f>
        <v>400</v>
      </c>
      <c r="D41" s="2">
        <f>'Data Summary (2)'!D43</f>
        <v>15</v>
      </c>
      <c r="E41" s="3">
        <f>'Data Summary (2)'!G43</f>
        <v>-0.02</v>
      </c>
      <c r="F41" s="3">
        <f>'Data Summary (2)'!H43</f>
        <v>3980</v>
      </c>
    </row>
    <row r="42" spans="1:6">
      <c r="A42">
        <f>IF('Data Summary (2)'!A44="v",1,0)</f>
        <v>0</v>
      </c>
      <c r="B42" s="2">
        <f>'Data Summary (2)'!B44</f>
        <v>2</v>
      </c>
      <c r="C42" s="2">
        <f>'Data Summary (2)'!C44</f>
        <v>400</v>
      </c>
      <c r="D42" s="2">
        <f>'Data Summary (2)'!D44</f>
        <v>16</v>
      </c>
      <c r="E42" s="3">
        <f>'Data Summary (2)'!G44</f>
        <v>-0.02</v>
      </c>
      <c r="F42" s="3">
        <f>'Data Summary (2)'!H44</f>
        <v>4000</v>
      </c>
    </row>
    <row r="43" spans="1:6">
      <c r="A43">
        <f>IF('Data Summary (2)'!A45="v",1,0)</f>
        <v>0</v>
      </c>
      <c r="B43" s="2">
        <f>'Data Summary (2)'!B45</f>
        <v>2</v>
      </c>
      <c r="C43" s="2">
        <f>'Data Summary (2)'!C45</f>
        <v>400</v>
      </c>
      <c r="D43" s="2">
        <f>'Data Summary (2)'!D45</f>
        <v>18</v>
      </c>
      <c r="E43" s="3">
        <f>'Data Summary (2)'!G45</f>
        <v>-0.05</v>
      </c>
      <c r="F43" s="3">
        <f>'Data Summary (2)'!H45</f>
        <v>4050</v>
      </c>
    </row>
    <row r="44" spans="1:6">
      <c r="A44">
        <f>IF('Data Summary (2)'!A46="v",1,0)</f>
        <v>0</v>
      </c>
      <c r="B44" s="2">
        <f>'Data Summary (2)'!B46</f>
        <v>2</v>
      </c>
      <c r="C44" s="2">
        <f>'Data Summary (2)'!C46</f>
        <v>400</v>
      </c>
      <c r="D44" s="2">
        <f>'Data Summary (2)'!D46</f>
        <v>20</v>
      </c>
      <c r="E44" s="3">
        <f>'Data Summary (2)'!G46</f>
        <v>-0.05</v>
      </c>
      <c r="F44" s="3">
        <f>'Data Summary (2)'!H46</f>
        <v>4150</v>
      </c>
    </row>
    <row r="45" spans="1:6">
      <c r="A45">
        <f>IF('Data Summary (2)'!A47="v",1,0)</f>
        <v>0</v>
      </c>
      <c r="B45" s="2">
        <f>'Data Summary (2)'!B47</f>
        <v>2</v>
      </c>
      <c r="C45" s="2">
        <f>'Data Summary (2)'!C47</f>
        <v>400</v>
      </c>
      <c r="D45" s="2">
        <f>'Data Summary (2)'!D47</f>
        <v>25</v>
      </c>
      <c r="E45" s="3">
        <f>'Data Summary (2)'!G47</f>
        <v>-0.1</v>
      </c>
      <c r="F45" s="3">
        <f>'Data Summary (2)'!H47</f>
        <v>4300</v>
      </c>
    </row>
    <row r="46" spans="1:6">
      <c r="A46">
        <f>IF('Data Summary (2)'!A48="v",1,0)</f>
        <v>0</v>
      </c>
      <c r="B46" s="2">
        <f>'Data Summary (2)'!B48</f>
        <v>2</v>
      </c>
      <c r="C46" s="2">
        <f>'Data Summary (2)'!C48</f>
        <v>400</v>
      </c>
      <c r="D46" s="2">
        <f>'Data Summary (2)'!D48</f>
        <v>30</v>
      </c>
      <c r="E46" s="3">
        <f>'Data Summary (2)'!G48</f>
        <v>-0.1</v>
      </c>
      <c r="F46" s="3">
        <f>'Data Summary (2)'!H48</f>
        <v>4500</v>
      </c>
    </row>
    <row r="47" spans="1:6">
      <c r="A47">
        <f>IF('Data Summary (2)'!A49="v",1,0)</f>
        <v>0</v>
      </c>
      <c r="B47" s="2">
        <f>'Data Summary (2)'!B49</f>
        <v>3</v>
      </c>
      <c r="C47" s="2">
        <f>'Data Summary (2)'!C49</f>
        <v>400</v>
      </c>
      <c r="D47" s="2">
        <f>'Data Summary (2)'!D49</f>
        <v>10</v>
      </c>
      <c r="E47" s="3">
        <f>'Data Summary (2)'!G49</f>
        <v>0</v>
      </c>
      <c r="F47" s="3">
        <f>'Data Summary (2)'!H49</f>
        <v>3950</v>
      </c>
    </row>
    <row r="48" spans="1:6">
      <c r="A48">
        <f>IF('Data Summary (2)'!A50="v",1,0)</f>
        <v>0</v>
      </c>
      <c r="B48" s="2">
        <f>'Data Summary (2)'!B50</f>
        <v>3</v>
      </c>
      <c r="C48" s="2">
        <f>'Data Summary (2)'!C50</f>
        <v>400</v>
      </c>
      <c r="D48" s="2">
        <f>'Data Summary (2)'!D50</f>
        <v>12</v>
      </c>
      <c r="E48" s="3">
        <f>'Data Summary (2)'!G50</f>
        <v>-0.05</v>
      </c>
      <c r="F48" s="3">
        <f>'Data Summary (2)'!H50</f>
        <v>4000</v>
      </c>
    </row>
    <row r="49" spans="1:6">
      <c r="A49">
        <f>IF('Data Summary (2)'!A51="v",1,0)</f>
        <v>0</v>
      </c>
      <c r="B49" s="2">
        <f>'Data Summary (2)'!B51</f>
        <v>3</v>
      </c>
      <c r="C49" s="2">
        <f>'Data Summary (2)'!C51</f>
        <v>400</v>
      </c>
      <c r="D49" s="2">
        <f>'Data Summary (2)'!D51</f>
        <v>14</v>
      </c>
      <c r="E49" s="3">
        <f>'Data Summary (2)'!G51</f>
        <v>-0.05</v>
      </c>
      <c r="F49" s="3">
        <f>'Data Summary (2)'!H51</f>
        <v>4100</v>
      </c>
    </row>
    <row r="50" spans="1:6">
      <c r="A50">
        <f>IF('Data Summary (2)'!A52="v",1,0)</f>
        <v>0</v>
      </c>
      <c r="B50" s="2">
        <f>'Data Summary (2)'!B52</f>
        <v>3</v>
      </c>
      <c r="C50" s="2">
        <f>'Data Summary (2)'!C52</f>
        <v>400</v>
      </c>
      <c r="D50" s="2">
        <f>'Data Summary (2)'!D52</f>
        <v>15</v>
      </c>
      <c r="E50" s="3">
        <f>'Data Summary (2)'!G52</f>
        <v>-0.05</v>
      </c>
      <c r="F50" s="3">
        <f>'Data Summary (2)'!H52</f>
        <v>4100</v>
      </c>
    </row>
    <row r="51" spans="1:6">
      <c r="A51">
        <f>IF('Data Summary (2)'!A53="v",1,0)</f>
        <v>0</v>
      </c>
      <c r="B51" s="2">
        <f>'Data Summary (2)'!B53</f>
        <v>3</v>
      </c>
      <c r="C51" s="2">
        <f>'Data Summary (2)'!C53</f>
        <v>400</v>
      </c>
      <c r="D51" s="2">
        <f>'Data Summary (2)'!D53</f>
        <v>16</v>
      </c>
      <c r="E51" s="3">
        <f>'Data Summary (2)'!G53</f>
        <v>-0.05</v>
      </c>
      <c r="F51" s="3">
        <f>'Data Summary (2)'!H53</f>
        <v>4150</v>
      </c>
    </row>
    <row r="52" spans="1:6">
      <c r="A52">
        <f>IF('Data Summary (2)'!A54="v",1,0)</f>
        <v>0</v>
      </c>
      <c r="B52" s="2">
        <f>'Data Summary (2)'!B54</f>
        <v>3</v>
      </c>
      <c r="C52" s="2">
        <f>'Data Summary (2)'!C54</f>
        <v>400</v>
      </c>
      <c r="D52" s="2">
        <f>'Data Summary (2)'!D54</f>
        <v>18</v>
      </c>
      <c r="E52" s="3">
        <f>'Data Summary (2)'!G54</f>
        <v>-0.1</v>
      </c>
      <c r="F52" s="3">
        <f>'Data Summary (2)'!H54</f>
        <v>4250</v>
      </c>
    </row>
    <row r="53" spans="1:6">
      <c r="A53">
        <f>IF('Data Summary (2)'!A55="v",1,0)</f>
        <v>0</v>
      </c>
      <c r="B53" s="2">
        <f>'Data Summary (2)'!B55</f>
        <v>3</v>
      </c>
      <c r="C53" s="2">
        <f>'Data Summary (2)'!C55</f>
        <v>400</v>
      </c>
      <c r="D53" s="2">
        <f>'Data Summary (2)'!D55</f>
        <v>20</v>
      </c>
      <c r="E53" s="3">
        <f>'Data Summary (2)'!G55</f>
        <v>-0.1</v>
      </c>
      <c r="F53" s="3">
        <f>'Data Summary (2)'!H55</f>
        <v>4350</v>
      </c>
    </row>
    <row r="54" spans="1:6">
      <c r="A54">
        <f>IF('Data Summary (2)'!A56="v",1,0)</f>
        <v>0</v>
      </c>
      <c r="B54" s="2">
        <f>'Data Summary (2)'!B56</f>
        <v>3</v>
      </c>
      <c r="C54" s="2">
        <f>'Data Summary (2)'!C56</f>
        <v>400</v>
      </c>
      <c r="D54" s="2">
        <f>'Data Summary (2)'!D56</f>
        <v>25</v>
      </c>
      <c r="E54" s="3">
        <f>'Data Summary (2)'!G56</f>
        <v>-0.1</v>
      </c>
      <c r="F54" s="3">
        <f>'Data Summary (2)'!H56</f>
        <v>4500</v>
      </c>
    </row>
    <row r="55" spans="1:6">
      <c r="A55">
        <f>IF('Data Summary (2)'!A57="v",1,0)</f>
        <v>1</v>
      </c>
      <c r="B55" s="2">
        <f>'Data Summary (2)'!B57</f>
        <v>3</v>
      </c>
      <c r="C55" s="2">
        <f>'Data Summary (2)'!C57</f>
        <v>400</v>
      </c>
      <c r="D55" s="2">
        <f>'Data Summary (2)'!D57</f>
        <v>30</v>
      </c>
      <c r="E55" s="3">
        <f>'Data Summary (2)'!G57</f>
        <v>-0.12</v>
      </c>
      <c r="F55" s="3">
        <f>'Data Summary (2)'!H57</f>
        <v>4500</v>
      </c>
    </row>
    <row r="56" spans="1:6">
      <c r="A56">
        <f>IF('Data Summary (2)'!A59="v",1,0)</f>
        <v>0</v>
      </c>
      <c r="B56" s="2">
        <f>'Data Summary (2)'!B59</f>
        <v>1</v>
      </c>
      <c r="C56" s="2">
        <f>'Data Summary (2)'!C59</f>
        <v>500</v>
      </c>
      <c r="D56" s="2">
        <f>'Data Summary (2)'!D59</f>
        <v>10</v>
      </c>
      <c r="E56" s="3">
        <f>'Data Summary (2)'!G59</f>
        <v>0</v>
      </c>
      <c r="F56" s="3">
        <f>'Data Summary (2)'!H59</f>
        <v>4600</v>
      </c>
    </row>
    <row r="57" spans="1:6">
      <c r="A57">
        <f>IF('Data Summary (2)'!A60="v",1,0)</f>
        <v>0</v>
      </c>
      <c r="B57" s="2">
        <f>'Data Summary (2)'!B60</f>
        <v>1</v>
      </c>
      <c r="C57" s="2">
        <f>'Data Summary (2)'!C60</f>
        <v>500</v>
      </c>
      <c r="D57" s="2">
        <f>'Data Summary (2)'!D60</f>
        <v>12</v>
      </c>
      <c r="E57" s="3">
        <f>'Data Summary (2)'!G60</f>
        <v>0</v>
      </c>
      <c r="F57" s="3">
        <f>'Data Summary (2)'!H60</f>
        <v>4550</v>
      </c>
    </row>
    <row r="58" spans="1:6">
      <c r="A58">
        <f>IF('Data Summary (2)'!A61="v",1,0)</f>
        <v>0</v>
      </c>
      <c r="B58" s="2">
        <f>'Data Summary (2)'!B61</f>
        <v>1</v>
      </c>
      <c r="C58" s="2">
        <f>'Data Summary (2)'!C61</f>
        <v>500</v>
      </c>
      <c r="D58" s="2">
        <f>'Data Summary (2)'!D61</f>
        <v>14</v>
      </c>
      <c r="E58" s="3">
        <f>'Data Summary (2)'!G61</f>
        <v>0</v>
      </c>
      <c r="F58" s="3">
        <f>'Data Summary (2)'!H61</f>
        <v>4550</v>
      </c>
    </row>
    <row r="59" spans="1:6">
      <c r="A59">
        <f>IF('Data Summary (2)'!A62="v",1,0)</f>
        <v>0</v>
      </c>
      <c r="B59" s="2">
        <f>'Data Summary (2)'!B62</f>
        <v>1</v>
      </c>
      <c r="C59" s="2">
        <f>'Data Summary (2)'!C62</f>
        <v>500</v>
      </c>
      <c r="D59" s="2">
        <f>'Data Summary (2)'!D62</f>
        <v>15</v>
      </c>
      <c r="E59" s="3">
        <f>'Data Summary (2)'!G62</f>
        <v>0</v>
      </c>
      <c r="F59" s="3">
        <f>'Data Summary (2)'!H62</f>
        <v>4550</v>
      </c>
    </row>
    <row r="60" spans="1:6">
      <c r="A60">
        <f>IF('Data Summary (2)'!A63="v",1,0)</f>
        <v>0</v>
      </c>
      <c r="B60" s="2">
        <f>'Data Summary (2)'!B63</f>
        <v>1</v>
      </c>
      <c r="C60" s="2">
        <f>'Data Summary (2)'!C63</f>
        <v>500</v>
      </c>
      <c r="D60" s="2">
        <f>'Data Summary (2)'!D63</f>
        <v>16</v>
      </c>
      <c r="E60" s="3">
        <f>'Data Summary (2)'!G63</f>
        <v>0</v>
      </c>
      <c r="F60" s="3">
        <f>'Data Summary (2)'!H63</f>
        <v>4550</v>
      </c>
    </row>
    <row r="61" spans="1:6">
      <c r="A61">
        <f>IF('Data Summary (2)'!A64="v",1,0)</f>
        <v>0</v>
      </c>
      <c r="B61" s="2">
        <f>'Data Summary (2)'!B64</f>
        <v>1</v>
      </c>
      <c r="C61" s="2">
        <f>'Data Summary (2)'!C64</f>
        <v>500</v>
      </c>
      <c r="D61" s="2">
        <f>'Data Summary (2)'!D64</f>
        <v>18</v>
      </c>
      <c r="E61" s="3">
        <f>'Data Summary (2)'!G64</f>
        <v>-0.01</v>
      </c>
      <c r="F61" s="3">
        <f>'Data Summary (2)'!H64</f>
        <v>4600</v>
      </c>
    </row>
    <row r="62" spans="1:6">
      <c r="A62">
        <f>IF('Data Summary (2)'!A65="v",1,0)</f>
        <v>0</v>
      </c>
      <c r="B62" s="2">
        <f>'Data Summary (2)'!B65</f>
        <v>1</v>
      </c>
      <c r="C62" s="2">
        <f>'Data Summary (2)'!C65</f>
        <v>500</v>
      </c>
      <c r="D62" s="2">
        <f>'Data Summary (2)'!D65</f>
        <v>20</v>
      </c>
      <c r="E62" s="3">
        <f>'Data Summary (2)'!G65</f>
        <v>-0.01</v>
      </c>
      <c r="F62" s="3">
        <f>'Data Summary (2)'!H65</f>
        <v>4680</v>
      </c>
    </row>
    <row r="63" spans="1:6">
      <c r="A63">
        <f>IF('Data Summary (2)'!A66="v",1,0)</f>
        <v>0</v>
      </c>
      <c r="B63" s="2">
        <f>'Data Summary (2)'!B66</f>
        <v>1</v>
      </c>
      <c r="C63" s="2">
        <f>'Data Summary (2)'!C66</f>
        <v>500</v>
      </c>
      <c r="D63" s="2">
        <f>'Data Summary (2)'!D66</f>
        <v>25</v>
      </c>
      <c r="E63" s="3">
        <f>'Data Summary (2)'!G66</f>
        <v>0.03</v>
      </c>
      <c r="F63" s="3">
        <f>'Data Summary (2)'!H66</f>
        <v>4800</v>
      </c>
    </row>
    <row r="64" spans="1:6">
      <c r="A64">
        <f>IF('Data Summary (2)'!A67="v",1,0)</f>
        <v>0</v>
      </c>
      <c r="B64" s="2">
        <f>'Data Summary (2)'!B67</f>
        <v>1</v>
      </c>
      <c r="C64" s="2">
        <f>'Data Summary (2)'!C67</f>
        <v>500</v>
      </c>
      <c r="D64" s="2">
        <f>'Data Summary (2)'!D67</f>
        <v>30</v>
      </c>
      <c r="E64" s="3">
        <f>'Data Summary (2)'!G67</f>
        <v>0.06</v>
      </c>
      <c r="F64" s="3">
        <f>'Data Summary (2)'!H67</f>
        <v>4850</v>
      </c>
    </row>
    <row r="65" spans="1:6">
      <c r="A65">
        <f>IF('Data Summary (2)'!A68="v",1,0)</f>
        <v>0</v>
      </c>
      <c r="B65" s="2">
        <f>'Data Summary (2)'!B68</f>
        <v>2</v>
      </c>
      <c r="C65" s="2">
        <f>'Data Summary (2)'!C68</f>
        <v>500</v>
      </c>
      <c r="D65" s="2">
        <f>'Data Summary (2)'!D68</f>
        <v>10</v>
      </c>
      <c r="E65" s="3">
        <f>'Data Summary (2)'!G68</f>
        <v>0</v>
      </c>
      <c r="F65" s="3">
        <f>'Data Summary (2)'!H68</f>
        <v>4500</v>
      </c>
    </row>
    <row r="66" spans="1:6">
      <c r="A66">
        <f>IF('Data Summary (2)'!A69="v",1,0)</f>
        <v>0</v>
      </c>
      <c r="B66" s="2">
        <f>'Data Summary (2)'!B69</f>
        <v>2</v>
      </c>
      <c r="C66" s="2">
        <f>'Data Summary (2)'!C69</f>
        <v>500</v>
      </c>
      <c r="D66" s="2">
        <f>'Data Summary (2)'!D69</f>
        <v>12</v>
      </c>
      <c r="E66" s="3">
        <f>'Data Summary (2)'!G69</f>
        <v>-0.02</v>
      </c>
      <c r="F66" s="3">
        <f>'Data Summary (2)'!H69</f>
        <v>4550</v>
      </c>
    </row>
    <row r="67" spans="1:6">
      <c r="A67">
        <f>IF('Data Summary (2)'!A70="v",1,0)</f>
        <v>0</v>
      </c>
      <c r="B67" s="2">
        <f>'Data Summary (2)'!B70</f>
        <v>2</v>
      </c>
      <c r="C67" s="2">
        <f>'Data Summary (2)'!C70</f>
        <v>500</v>
      </c>
      <c r="D67" s="2">
        <f>'Data Summary (2)'!D70</f>
        <v>14</v>
      </c>
      <c r="E67" s="3">
        <f>'Data Summary (2)'!G70</f>
        <v>-0.02</v>
      </c>
      <c r="F67" s="3">
        <f>'Data Summary (2)'!H70</f>
        <v>4600</v>
      </c>
    </row>
    <row r="68" spans="1:6">
      <c r="A68">
        <f>IF('Data Summary (2)'!A71="v",1,0)</f>
        <v>0</v>
      </c>
      <c r="B68" s="2">
        <f>'Data Summary (2)'!B71</f>
        <v>2</v>
      </c>
      <c r="C68" s="2">
        <f>'Data Summary (2)'!C71</f>
        <v>500</v>
      </c>
      <c r="D68" s="2">
        <f>'Data Summary (2)'!D71</f>
        <v>15</v>
      </c>
      <c r="E68" s="3">
        <f>'Data Summary (2)'!G71</f>
        <v>-0.02</v>
      </c>
      <c r="F68" s="3">
        <f>'Data Summary (2)'!H71</f>
        <v>4650</v>
      </c>
    </row>
    <row r="69" spans="1:6">
      <c r="A69">
        <f>IF('Data Summary (2)'!A72="v",1,0)</f>
        <v>0</v>
      </c>
      <c r="B69" s="2">
        <f>'Data Summary (2)'!B72</f>
        <v>2</v>
      </c>
      <c r="C69" s="2">
        <f>'Data Summary (2)'!C72</f>
        <v>500</v>
      </c>
      <c r="D69" s="2">
        <f>'Data Summary (2)'!D72</f>
        <v>16</v>
      </c>
      <c r="E69" s="3">
        <f>'Data Summary (2)'!G72</f>
        <v>-0.05</v>
      </c>
      <c r="F69" s="3">
        <f>'Data Summary (2)'!H72</f>
        <v>4700</v>
      </c>
    </row>
    <row r="70" spans="1:6">
      <c r="A70">
        <f>IF('Data Summary (2)'!A73="v",1,0)</f>
        <v>0</v>
      </c>
      <c r="B70" s="2">
        <f>'Data Summary (2)'!B73</f>
        <v>2</v>
      </c>
      <c r="C70" s="2">
        <f>'Data Summary (2)'!C73</f>
        <v>500</v>
      </c>
      <c r="D70" s="2">
        <f>'Data Summary (2)'!D73</f>
        <v>18</v>
      </c>
      <c r="E70" s="3">
        <f>'Data Summary (2)'!G73</f>
        <v>-0.05</v>
      </c>
      <c r="F70" s="3">
        <f>'Data Summary (2)'!H73</f>
        <v>4800</v>
      </c>
    </row>
    <row r="71" spans="1:6">
      <c r="A71">
        <f>IF('Data Summary (2)'!A74="v",1,0)</f>
        <v>0</v>
      </c>
      <c r="B71" s="2">
        <f>'Data Summary (2)'!B74</f>
        <v>2</v>
      </c>
      <c r="C71" s="2">
        <f>'Data Summary (2)'!C74</f>
        <v>500</v>
      </c>
      <c r="D71" s="2">
        <f>'Data Summary (2)'!D74</f>
        <v>20</v>
      </c>
      <c r="E71" s="3">
        <f>'Data Summary (2)'!G74</f>
        <v>-0.05</v>
      </c>
      <c r="F71" s="3">
        <f>'Data Summary (2)'!H74</f>
        <v>4850</v>
      </c>
    </row>
    <row r="72" spans="1:6">
      <c r="A72">
        <f>IF('Data Summary (2)'!A75="v",1,0)</f>
        <v>1</v>
      </c>
      <c r="B72" s="2">
        <f>'Data Summary (2)'!B75</f>
        <v>2</v>
      </c>
      <c r="C72" s="2">
        <f>'Data Summary (2)'!C75</f>
        <v>500</v>
      </c>
      <c r="D72" s="2">
        <f>'Data Summary (2)'!D75</f>
        <v>25</v>
      </c>
      <c r="E72" s="3">
        <f>'Data Summary (2)'!G75</f>
        <v>-0.08</v>
      </c>
      <c r="F72" s="3">
        <f>'Data Summary (2)'!H75</f>
        <v>4950</v>
      </c>
    </row>
    <row r="73" spans="1:6">
      <c r="A73">
        <f>IF('Data Summary (2)'!A76="v",1,0)</f>
        <v>1</v>
      </c>
      <c r="B73" s="2">
        <f>'Data Summary (2)'!B76</f>
        <v>2</v>
      </c>
      <c r="C73" s="2">
        <f>'Data Summary (2)'!C76</f>
        <v>500</v>
      </c>
      <c r="D73" s="2">
        <f>'Data Summary (2)'!D76</f>
        <v>30</v>
      </c>
      <c r="E73" s="3">
        <f>'Data Summary (2)'!G76</f>
        <v>-0.08</v>
      </c>
      <c r="F73" s="3">
        <f>'Data Summary (2)'!H76</f>
        <v>4950</v>
      </c>
    </row>
    <row r="74" spans="1:6">
      <c r="A74">
        <f>IF('Data Summary (2)'!A77="v",1,0)</f>
        <v>0</v>
      </c>
      <c r="B74" s="2">
        <f>'Data Summary (2)'!B77</f>
        <v>3</v>
      </c>
      <c r="C74" s="2">
        <f>'Data Summary (2)'!C77</f>
        <v>500</v>
      </c>
      <c r="D74" s="2">
        <f>'Data Summary (2)'!D77</f>
        <v>10</v>
      </c>
      <c r="E74" s="3">
        <f>'Data Summary (2)'!G77</f>
        <v>-0.05</v>
      </c>
      <c r="F74" s="3">
        <f>'Data Summary (2)'!H77</f>
        <v>4600</v>
      </c>
    </row>
    <row r="75" spans="1:6">
      <c r="A75">
        <f>IF('Data Summary (2)'!A78="v",1,0)</f>
        <v>0</v>
      </c>
      <c r="B75" s="2">
        <f>'Data Summary (2)'!B78</f>
        <v>3</v>
      </c>
      <c r="C75" s="2">
        <f>'Data Summary (2)'!C78</f>
        <v>500</v>
      </c>
      <c r="D75" s="2">
        <f>'Data Summary (2)'!D78</f>
        <v>12</v>
      </c>
      <c r="E75" s="3">
        <f>'Data Summary (2)'!G78</f>
        <v>-0.05</v>
      </c>
      <c r="F75" s="3">
        <f>'Data Summary (2)'!H78</f>
        <v>4700</v>
      </c>
    </row>
    <row r="76" spans="1:6">
      <c r="A76">
        <f>IF('Data Summary (2)'!A79="v",1,0)</f>
        <v>0</v>
      </c>
      <c r="B76" s="2">
        <f>'Data Summary (2)'!B79</f>
        <v>3</v>
      </c>
      <c r="C76" s="2">
        <f>'Data Summary (2)'!C79</f>
        <v>500</v>
      </c>
      <c r="D76" s="2">
        <f>'Data Summary (2)'!D79</f>
        <v>14</v>
      </c>
      <c r="E76" s="3">
        <f>'Data Summary (2)'!G79</f>
        <v>-0.08</v>
      </c>
      <c r="F76" s="3">
        <f>'Data Summary (2)'!H79</f>
        <v>4800</v>
      </c>
    </row>
    <row r="77" spans="1:6">
      <c r="A77">
        <f>IF('Data Summary (2)'!A80="v",1,0)</f>
        <v>0</v>
      </c>
      <c r="B77" s="2">
        <f>'Data Summary (2)'!B80</f>
        <v>3</v>
      </c>
      <c r="C77" s="2">
        <f>'Data Summary (2)'!C80</f>
        <v>500</v>
      </c>
      <c r="D77" s="2">
        <f>'Data Summary (2)'!D80</f>
        <v>15</v>
      </c>
      <c r="E77" s="3">
        <f>'Data Summary (2)'!G80</f>
        <v>-0.08</v>
      </c>
      <c r="F77" s="3">
        <f>'Data Summary (2)'!H80</f>
        <v>4850</v>
      </c>
    </row>
    <row r="78" spans="1:6">
      <c r="A78">
        <f>IF('Data Summary (2)'!A81="v",1,0)</f>
        <v>0</v>
      </c>
      <c r="B78" s="2">
        <f>'Data Summary (2)'!B81</f>
        <v>3</v>
      </c>
      <c r="C78" s="2">
        <f>'Data Summary (2)'!C81</f>
        <v>500</v>
      </c>
      <c r="D78" s="2">
        <f>'Data Summary (2)'!D81</f>
        <v>16</v>
      </c>
      <c r="E78" s="3">
        <f>'Data Summary (2)'!G81</f>
        <v>-0.08</v>
      </c>
      <c r="F78" s="3">
        <f>'Data Summary (2)'!H81</f>
        <v>4900</v>
      </c>
    </row>
    <row r="79" spans="1:6">
      <c r="A79">
        <f>IF('Data Summary (2)'!A82="v",1,0)</f>
        <v>1</v>
      </c>
      <c r="B79" s="2">
        <f>'Data Summary (2)'!B82</f>
        <v>3</v>
      </c>
      <c r="C79" s="2">
        <f>'Data Summary (2)'!C82</f>
        <v>500</v>
      </c>
      <c r="D79" s="2">
        <f>'Data Summary (2)'!D82</f>
        <v>18</v>
      </c>
      <c r="E79" s="3">
        <f>'Data Summary (2)'!G82</f>
        <v>-0.08</v>
      </c>
      <c r="F79" s="3">
        <f>'Data Summary (2)'!H82</f>
        <v>5000</v>
      </c>
    </row>
    <row r="80" spans="1:6">
      <c r="A80">
        <f>IF('Data Summary (2)'!A83="v",1,0)</f>
        <v>1</v>
      </c>
      <c r="B80" s="2">
        <f>'Data Summary (2)'!B83</f>
        <v>3</v>
      </c>
      <c r="C80" s="2">
        <f>'Data Summary (2)'!C83</f>
        <v>500</v>
      </c>
      <c r="D80" s="2">
        <f>'Data Summary (2)'!D83</f>
        <v>20</v>
      </c>
      <c r="E80" s="3">
        <f>'Data Summary (2)'!G83</f>
        <v>-0.08</v>
      </c>
      <c r="F80" s="3">
        <f>'Data Summary (2)'!H83</f>
        <v>5000</v>
      </c>
    </row>
    <row r="81" spans="1:6">
      <c r="A81">
        <f>IF('Data Summary (2)'!A84="v",1,0)</f>
        <v>1</v>
      </c>
      <c r="B81" s="2">
        <f>'Data Summary (2)'!B84</f>
        <v>3</v>
      </c>
      <c r="C81" s="2">
        <f>'Data Summary (2)'!C84</f>
        <v>500</v>
      </c>
      <c r="D81" s="2">
        <f>'Data Summary (2)'!D84</f>
        <v>25</v>
      </c>
      <c r="E81" s="3">
        <f>'Data Summary (2)'!G84</f>
        <v>-0.08</v>
      </c>
      <c r="F81" s="3">
        <f>'Data Summary (2)'!H84</f>
        <v>5000</v>
      </c>
    </row>
    <row r="82" spans="1:6">
      <c r="A82">
        <f>IF('Data Summary (2)'!A85="v",1,0)</f>
        <v>1</v>
      </c>
      <c r="B82" s="2">
        <f>'Data Summary (2)'!B85</f>
        <v>3</v>
      </c>
      <c r="C82" s="2">
        <f>'Data Summary (2)'!C85</f>
        <v>500</v>
      </c>
      <c r="D82" s="2">
        <f>'Data Summary (2)'!D85</f>
        <v>30</v>
      </c>
      <c r="E82" s="3">
        <f>'Data Summary (2)'!G85</f>
        <v>-0.08</v>
      </c>
      <c r="F82" s="3">
        <f>'Data Summary (2)'!H85</f>
        <v>5000</v>
      </c>
    </row>
    <row r="83" spans="1:6">
      <c r="A83">
        <f>IF('Data Summary (2)'!A87="v",1,0)</f>
        <v>0</v>
      </c>
      <c r="B83" s="2">
        <f>'Data Summary (2)'!B87</f>
        <v>1</v>
      </c>
      <c r="C83" s="2">
        <f>'Data Summary (2)'!C87</f>
        <v>600</v>
      </c>
      <c r="D83" s="2">
        <f>'Data Summary (2)'!D87</f>
        <v>10</v>
      </c>
      <c r="E83" s="3">
        <f>'Data Summary (2)'!G87</f>
        <v>0.04</v>
      </c>
      <c r="F83" s="3">
        <f>'Data Summary (2)'!H87</f>
        <v>5200</v>
      </c>
    </row>
    <row r="84" spans="1:6">
      <c r="A84">
        <f>IF('Data Summary (2)'!A88="v",1,0)</f>
        <v>0</v>
      </c>
      <c r="B84" s="2">
        <f>'Data Summary (2)'!B88</f>
        <v>1</v>
      </c>
      <c r="C84" s="2">
        <f>'Data Summary (2)'!C88</f>
        <v>600</v>
      </c>
      <c r="D84" s="2">
        <f>'Data Summary (2)'!D88</f>
        <v>12</v>
      </c>
      <c r="E84" s="3">
        <f>'Data Summary (2)'!G88</f>
        <v>0.04</v>
      </c>
      <c r="F84" s="3">
        <f>'Data Summary (2)'!H88</f>
        <v>5200</v>
      </c>
    </row>
    <row r="85" spans="1:6">
      <c r="A85">
        <f>IF('Data Summary (2)'!A89="v",1,0)</f>
        <v>0</v>
      </c>
      <c r="B85" s="2">
        <f>'Data Summary (2)'!B89</f>
        <v>1</v>
      </c>
      <c r="C85" s="2">
        <f>'Data Summary (2)'!C89</f>
        <v>600</v>
      </c>
      <c r="D85" s="2">
        <f>'Data Summary (2)'!D89</f>
        <v>14</v>
      </c>
      <c r="E85" s="3">
        <f>'Data Summary (2)'!G89</f>
        <v>0.04</v>
      </c>
      <c r="F85" s="3">
        <f>'Data Summary (2)'!H89</f>
        <v>5200</v>
      </c>
    </row>
    <row r="86" spans="1:6">
      <c r="A86">
        <f>IF('Data Summary (2)'!A90="v",1,0)</f>
        <v>0</v>
      </c>
      <c r="B86" s="2">
        <f>'Data Summary (2)'!B90</f>
        <v>1</v>
      </c>
      <c r="C86" s="2">
        <f>'Data Summary (2)'!C90</f>
        <v>600</v>
      </c>
      <c r="D86" s="2">
        <f>'Data Summary (2)'!D90</f>
        <v>15</v>
      </c>
      <c r="E86" s="3">
        <f>'Data Summary (2)'!G90</f>
        <v>0.04</v>
      </c>
      <c r="F86" s="3">
        <f>'Data Summary (2)'!H90</f>
        <v>5200</v>
      </c>
    </row>
    <row r="87" spans="1:6">
      <c r="A87">
        <f>IF('Data Summary (2)'!A91="v",1,0)</f>
        <v>0</v>
      </c>
      <c r="B87" s="2">
        <f>'Data Summary (2)'!B91</f>
        <v>1</v>
      </c>
      <c r="C87" s="2">
        <f>'Data Summary (2)'!C91</f>
        <v>600</v>
      </c>
      <c r="D87" s="2">
        <f>'Data Summary (2)'!D91</f>
        <v>16</v>
      </c>
      <c r="E87" s="3">
        <f>'Data Summary (2)'!G91</f>
        <v>0.04</v>
      </c>
      <c r="F87" s="3">
        <f>'Data Summary (2)'!H91</f>
        <v>5200</v>
      </c>
    </row>
    <row r="88" spans="1:6">
      <c r="A88">
        <f>IF('Data Summary (2)'!A92="v",1,0)</f>
        <v>0</v>
      </c>
      <c r="B88" s="2">
        <f>'Data Summary (2)'!B92</f>
        <v>1</v>
      </c>
      <c r="C88" s="2">
        <f>'Data Summary (2)'!C92</f>
        <v>600</v>
      </c>
      <c r="D88" s="2">
        <f>'Data Summary (2)'!D92</f>
        <v>18</v>
      </c>
      <c r="E88" s="3">
        <f>'Data Summary (2)'!G92</f>
        <v>0.04</v>
      </c>
      <c r="F88" s="3">
        <f>'Data Summary (2)'!H92</f>
        <v>5300</v>
      </c>
    </row>
    <row r="89" spans="1:6">
      <c r="A89">
        <f>IF('Data Summary (2)'!A93="v",1,0)</f>
        <v>0</v>
      </c>
      <c r="B89" s="2">
        <f>'Data Summary (2)'!B93</f>
        <v>1</v>
      </c>
      <c r="C89" s="2">
        <f>'Data Summary (2)'!C93</f>
        <v>600</v>
      </c>
      <c r="D89" s="2">
        <f>'Data Summary (2)'!D93</f>
        <v>20</v>
      </c>
      <c r="E89" s="3">
        <f>'Data Summary (2)'!G93</f>
        <v>0.04</v>
      </c>
      <c r="F89" s="3">
        <f>'Data Summary (2)'!H93</f>
        <v>5350</v>
      </c>
    </row>
    <row r="90" spans="1:6">
      <c r="A90">
        <f>IF('Data Summary (2)'!A94="v",1,0)</f>
        <v>0</v>
      </c>
      <c r="B90" s="2">
        <f>'Data Summary (2)'!B94</f>
        <v>1</v>
      </c>
      <c r="C90" s="2">
        <f>'Data Summary (2)'!C94</f>
        <v>600</v>
      </c>
      <c r="D90" s="2">
        <f>'Data Summary (2)'!D94</f>
        <v>25</v>
      </c>
      <c r="E90" s="3">
        <f>'Data Summary (2)'!G94</f>
        <v>0.08</v>
      </c>
      <c r="F90" s="3">
        <f>'Data Summary (2)'!H94</f>
        <v>5500</v>
      </c>
    </row>
    <row r="91" spans="1:6">
      <c r="A91">
        <f>IF('Data Summary (2)'!A95="v",1,0)</f>
        <v>1</v>
      </c>
      <c r="B91" s="2">
        <f>'Data Summary (2)'!B95</f>
        <v>1</v>
      </c>
      <c r="C91" s="2">
        <f>'Data Summary (2)'!C95</f>
        <v>600</v>
      </c>
      <c r="D91" s="2">
        <f>'Data Summary (2)'!D95</f>
        <v>30</v>
      </c>
      <c r="E91" s="3">
        <f>'Data Summary (2)'!G95</f>
        <v>0.08</v>
      </c>
      <c r="F91" s="3">
        <f>'Data Summary (2)'!H95</f>
        <v>5500</v>
      </c>
    </row>
    <row r="92" spans="1:6">
      <c r="A92">
        <f>IF('Data Summary (2)'!A96="v",1,0)</f>
        <v>0</v>
      </c>
      <c r="B92" s="2">
        <f>'Data Summary (2)'!B96</f>
        <v>2</v>
      </c>
      <c r="C92" s="2">
        <f>'Data Summary (2)'!C96</f>
        <v>600</v>
      </c>
      <c r="D92" s="2">
        <f>'Data Summary (2)'!D96</f>
        <v>10</v>
      </c>
      <c r="E92" s="3">
        <f>'Data Summary (2)'!G96</f>
        <v>0.02</v>
      </c>
      <c r="F92" s="3">
        <f>'Data Summary (2)'!H96</f>
        <v>5200</v>
      </c>
    </row>
    <row r="93" spans="1:6">
      <c r="A93">
        <f>IF('Data Summary (2)'!A97="v",1,0)</f>
        <v>0</v>
      </c>
      <c r="B93" s="2">
        <f>'Data Summary (2)'!B97</f>
        <v>2</v>
      </c>
      <c r="C93" s="2">
        <f>'Data Summary (2)'!C97</f>
        <v>600</v>
      </c>
      <c r="D93" s="2">
        <f>'Data Summary (2)'!D97</f>
        <v>12</v>
      </c>
      <c r="E93" s="3">
        <f>'Data Summary (2)'!G97</f>
        <v>0</v>
      </c>
      <c r="F93" s="3">
        <f>'Data Summary (2)'!H97</f>
        <v>5250</v>
      </c>
    </row>
    <row r="94" spans="1:6">
      <c r="A94">
        <f>IF('Data Summary (2)'!A98="v",1,0)</f>
        <v>0</v>
      </c>
      <c r="B94" s="2">
        <f>'Data Summary (2)'!B98</f>
        <v>2</v>
      </c>
      <c r="C94" s="2">
        <f>'Data Summary (2)'!C98</f>
        <v>600</v>
      </c>
      <c r="D94" s="2">
        <f>'Data Summary (2)'!D98</f>
        <v>14</v>
      </c>
      <c r="E94" s="3">
        <f>'Data Summary (2)'!G98</f>
        <v>0</v>
      </c>
      <c r="F94" s="3">
        <f>'Data Summary (2)'!H98</f>
        <v>5400</v>
      </c>
    </row>
    <row r="95" spans="1:6">
      <c r="A95">
        <f>IF('Data Summary (2)'!A99="v",1,0)</f>
        <v>0</v>
      </c>
      <c r="B95" s="2">
        <f>'Data Summary (2)'!B99</f>
        <v>2</v>
      </c>
      <c r="C95" s="2">
        <f>'Data Summary (2)'!C99</f>
        <v>600</v>
      </c>
      <c r="D95" s="2">
        <f>'Data Summary (2)'!D99</f>
        <v>15</v>
      </c>
      <c r="E95" s="3">
        <f>'Data Summary (2)'!G99</f>
        <v>0</v>
      </c>
      <c r="F95" s="3">
        <f>'Data Summary (2)'!H99</f>
        <v>5400</v>
      </c>
    </row>
    <row r="96" spans="1:6">
      <c r="A96">
        <f>IF('Data Summary (2)'!A100="v",1,0)</f>
        <v>0</v>
      </c>
      <c r="B96" s="2">
        <f>'Data Summary (2)'!B100</f>
        <v>2</v>
      </c>
      <c r="C96" s="2">
        <f>'Data Summary (2)'!C100</f>
        <v>600</v>
      </c>
      <c r="D96" s="2">
        <f>'Data Summary (2)'!D100</f>
        <v>16</v>
      </c>
      <c r="E96" s="3">
        <f>'Data Summary (2)'!G100</f>
        <v>0</v>
      </c>
      <c r="F96" s="3">
        <f>'Data Summary (2)'!H100</f>
        <v>5400</v>
      </c>
    </row>
    <row r="97" spans="1:6">
      <c r="A97">
        <f>IF('Data Summary (2)'!A101="v",1,0)</f>
        <v>0</v>
      </c>
      <c r="B97" s="2">
        <f>'Data Summary (2)'!B101</f>
        <v>2</v>
      </c>
      <c r="C97" s="2">
        <f>'Data Summary (2)'!C101</f>
        <v>600</v>
      </c>
      <c r="D97" s="2">
        <f>'Data Summary (2)'!D101</f>
        <v>18</v>
      </c>
      <c r="E97" s="3">
        <f>'Data Summary (2)'!G101</f>
        <v>0</v>
      </c>
      <c r="F97" s="3">
        <f>'Data Summary (2)'!H101</f>
        <v>5500</v>
      </c>
    </row>
    <row r="98" spans="1:6">
      <c r="A98">
        <f>IF('Data Summary (2)'!A102="v",1,0)</f>
        <v>0</v>
      </c>
      <c r="B98" s="2">
        <f>'Data Summary (2)'!B102</f>
        <v>2</v>
      </c>
      <c r="C98" s="2">
        <f>'Data Summary (2)'!C102</f>
        <v>600</v>
      </c>
      <c r="D98" s="2">
        <f>'Data Summary (2)'!D102</f>
        <v>20</v>
      </c>
      <c r="E98" s="3">
        <f>'Data Summary (2)'!G102</f>
        <v>0</v>
      </c>
      <c r="F98" s="3">
        <f>'Data Summary (2)'!H102</f>
        <v>5500</v>
      </c>
    </row>
    <row r="99" spans="1:6">
      <c r="A99">
        <f>IF('Data Summary (2)'!A103="v",1,0)</f>
        <v>1</v>
      </c>
      <c r="B99" s="2">
        <f>'Data Summary (2)'!B103</f>
        <v>2</v>
      </c>
      <c r="C99" s="2">
        <f>'Data Summary (2)'!C103</f>
        <v>600</v>
      </c>
      <c r="D99" s="2">
        <f>'Data Summary (2)'!D103</f>
        <v>25</v>
      </c>
      <c r="E99" s="3">
        <f>'Data Summary (2)'!G103</f>
        <v>0</v>
      </c>
      <c r="F99" s="3">
        <f>'Data Summary (2)'!H103</f>
        <v>5500</v>
      </c>
    </row>
    <row r="100" spans="1:6">
      <c r="A100">
        <f>IF('Data Summary (2)'!A104="v",1,0)</f>
        <v>1</v>
      </c>
      <c r="B100" s="2">
        <f>'Data Summary (2)'!B104</f>
        <v>2</v>
      </c>
      <c r="C100" s="2">
        <f>'Data Summary (2)'!C104</f>
        <v>600</v>
      </c>
      <c r="D100" s="2">
        <f>'Data Summary (2)'!D104</f>
        <v>30</v>
      </c>
      <c r="E100" s="3">
        <f>'Data Summary (2)'!G104</f>
        <v>0</v>
      </c>
      <c r="F100" s="3">
        <f>'Data Summary (2)'!H104</f>
        <v>5500</v>
      </c>
    </row>
    <row r="101" spans="1:6">
      <c r="A101">
        <f>IF('Data Summary (2)'!A105="v",1,0)</f>
        <v>0</v>
      </c>
      <c r="B101" s="2">
        <f>'Data Summary (2)'!B105</f>
        <v>3</v>
      </c>
      <c r="C101" s="2">
        <f>'Data Summary (2)'!C105</f>
        <v>600</v>
      </c>
      <c r="D101" s="2">
        <f>'Data Summary (2)'!D105</f>
        <v>10</v>
      </c>
      <c r="E101" s="3">
        <f>'Data Summary (2)'!G105</f>
        <v>0</v>
      </c>
      <c r="F101" s="3">
        <f>'Data Summary (2)'!H105</f>
        <v>5350</v>
      </c>
    </row>
    <row r="102" spans="1:6">
      <c r="A102">
        <f>IF('Data Summary (2)'!A106="v",1,0)</f>
        <v>0</v>
      </c>
      <c r="B102" s="2">
        <f>'Data Summary (2)'!B106</f>
        <v>3</v>
      </c>
      <c r="C102" s="2">
        <f>'Data Summary (2)'!C106</f>
        <v>600</v>
      </c>
      <c r="D102" s="2">
        <f>'Data Summary (2)'!D106</f>
        <v>12</v>
      </c>
      <c r="E102" s="3">
        <f>'Data Summary (2)'!G106</f>
        <v>0</v>
      </c>
      <c r="F102" s="3">
        <f>'Data Summary (2)'!H106</f>
        <v>5400</v>
      </c>
    </row>
    <row r="103" spans="1:6">
      <c r="A103">
        <f>IF('Data Summary (2)'!A107="v",1,0)</f>
        <v>0</v>
      </c>
      <c r="B103" s="2">
        <f>'Data Summary (2)'!B107</f>
        <v>3</v>
      </c>
      <c r="C103" s="2">
        <f>'Data Summary (2)'!C107</f>
        <v>600</v>
      </c>
      <c r="D103" s="2">
        <f>'Data Summary (2)'!D107</f>
        <v>14</v>
      </c>
      <c r="E103" s="3">
        <f>'Data Summary (2)'!G107</f>
        <v>0</v>
      </c>
      <c r="F103" s="3">
        <f>'Data Summary (2)'!H107</f>
        <v>5500</v>
      </c>
    </row>
    <row r="104" spans="1:6">
      <c r="A104">
        <f>IF('Data Summary (2)'!A108="v",1,0)</f>
        <v>0</v>
      </c>
      <c r="B104" s="2">
        <f>'Data Summary (2)'!B108</f>
        <v>3</v>
      </c>
      <c r="C104" s="2">
        <f>'Data Summary (2)'!C108</f>
        <v>600</v>
      </c>
      <c r="D104" s="2">
        <f>'Data Summary (2)'!D108</f>
        <v>15</v>
      </c>
      <c r="E104" s="3">
        <f>'Data Summary (2)'!G108</f>
        <v>-0.03</v>
      </c>
      <c r="F104" s="3">
        <f>'Data Summary (2)'!H108</f>
        <v>5650</v>
      </c>
    </row>
    <row r="105" spans="1:6">
      <c r="A105">
        <f>IF('Data Summary (2)'!A109="v",1,0)</f>
        <v>1</v>
      </c>
      <c r="B105" s="2">
        <f>'Data Summary (2)'!B109</f>
        <v>3</v>
      </c>
      <c r="C105" s="2">
        <f>'Data Summary (2)'!C109</f>
        <v>600</v>
      </c>
      <c r="D105" s="2">
        <f>'Data Summary (2)'!D109</f>
        <v>16</v>
      </c>
      <c r="E105" s="3">
        <f>'Data Summary (2)'!G109</f>
        <v>-0.03</v>
      </c>
      <c r="F105" s="3">
        <f>'Data Summary (2)'!H109</f>
        <v>5650</v>
      </c>
    </row>
    <row r="106" spans="1:6">
      <c r="A106">
        <f>IF('Data Summary (2)'!A110="v",1,0)</f>
        <v>1</v>
      </c>
      <c r="B106" s="2">
        <f>'Data Summary (2)'!B110</f>
        <v>3</v>
      </c>
      <c r="C106" s="2">
        <f>'Data Summary (2)'!C110</f>
        <v>600</v>
      </c>
      <c r="D106" s="2">
        <f>'Data Summary (2)'!D110</f>
        <v>18</v>
      </c>
      <c r="E106" s="3">
        <f>'Data Summary (2)'!G110</f>
        <v>-0.03</v>
      </c>
      <c r="F106" s="3">
        <f>'Data Summary (2)'!H110</f>
        <v>5650</v>
      </c>
    </row>
    <row r="107" spans="1:6">
      <c r="A107">
        <f>IF('Data Summary (2)'!A111="v",1,0)</f>
        <v>1</v>
      </c>
      <c r="B107" s="2">
        <f>'Data Summary (2)'!B111</f>
        <v>3</v>
      </c>
      <c r="C107" s="2">
        <f>'Data Summary (2)'!C111</f>
        <v>600</v>
      </c>
      <c r="D107" s="2">
        <f>'Data Summary (2)'!D111</f>
        <v>20</v>
      </c>
      <c r="E107" s="3">
        <f>'Data Summary (2)'!G111</f>
        <v>-0.03</v>
      </c>
      <c r="F107" s="3">
        <f>'Data Summary (2)'!H111</f>
        <v>5650</v>
      </c>
    </row>
    <row r="108" spans="1:6">
      <c r="A108">
        <f>IF('Data Summary (2)'!A112="v",1,0)</f>
        <v>1</v>
      </c>
      <c r="B108" s="2">
        <f>'Data Summary (2)'!B112</f>
        <v>3</v>
      </c>
      <c r="C108" s="2">
        <f>'Data Summary (2)'!C112</f>
        <v>600</v>
      </c>
      <c r="D108" s="2">
        <f>'Data Summary (2)'!D112</f>
        <v>25</v>
      </c>
      <c r="E108" s="3">
        <f>'Data Summary (2)'!G112</f>
        <v>-0.03</v>
      </c>
      <c r="F108" s="3">
        <f>'Data Summary (2)'!H112</f>
        <v>5650</v>
      </c>
    </row>
    <row r="109" spans="1:6">
      <c r="A109">
        <f>IF('Data Summary (2)'!A113="v",1,0)</f>
        <v>1</v>
      </c>
      <c r="B109" s="2">
        <f>'Data Summary (2)'!B113</f>
        <v>3</v>
      </c>
      <c r="C109" s="2">
        <f>'Data Summary (2)'!C113</f>
        <v>600</v>
      </c>
      <c r="D109" s="2">
        <f>'Data Summary (2)'!D113</f>
        <v>30</v>
      </c>
      <c r="E109" s="3">
        <f>'Data Summary (2)'!G113</f>
        <v>-0.03</v>
      </c>
      <c r="F109" s="3">
        <f>'Data Summary (2)'!H113</f>
        <v>5650</v>
      </c>
    </row>
    <row r="114" spans="2:6">
      <c r="B114" s="4"/>
      <c r="C114" s="4"/>
      <c r="D114" s="4"/>
      <c r="E114" s="4"/>
      <c r="F114" s="4"/>
    </row>
    <row r="115" spans="2:6">
      <c r="B115" s="4"/>
      <c r="C115" s="4"/>
      <c r="D115" s="4"/>
      <c r="E115" s="4"/>
      <c r="F115" s="4"/>
    </row>
    <row r="116" spans="2:6">
      <c r="B116" s="4"/>
      <c r="C116" s="4"/>
      <c r="D116" s="4"/>
      <c r="E116" s="4"/>
      <c r="F116" s="4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4"/>
      <c r="C119" s="4"/>
      <c r="D119" s="4"/>
      <c r="E119" s="4"/>
      <c r="F119" s="4"/>
    </row>
    <row r="120" spans="2:6">
      <c r="B120" s="4"/>
      <c r="C120" s="4"/>
      <c r="D120" s="4"/>
      <c r="E120" s="4"/>
      <c r="F120" s="4"/>
    </row>
    <row r="121" spans="2:6">
      <c r="B121" s="4"/>
      <c r="C121" s="4"/>
      <c r="D121" s="4"/>
      <c r="E121" s="4"/>
      <c r="F121" s="4"/>
    </row>
    <row r="122" spans="2:6">
      <c r="B122" s="4"/>
      <c r="C122" s="4"/>
      <c r="D122" s="4"/>
      <c r="E122" s="4"/>
      <c r="F122" s="4"/>
    </row>
    <row r="123" spans="2:6">
      <c r="B123" s="4"/>
      <c r="C123" s="4"/>
      <c r="D123" s="4"/>
      <c r="E123" s="4"/>
      <c r="F123" s="4"/>
    </row>
    <row r="124" spans="2:6">
      <c r="B124" s="4"/>
      <c r="C124" s="4"/>
      <c r="D124" s="4"/>
      <c r="E124" s="4"/>
      <c r="F124" s="4"/>
    </row>
    <row r="125" spans="2:6">
      <c r="B125" s="4"/>
      <c r="C125" s="4"/>
      <c r="D125" s="4"/>
      <c r="E125" s="4"/>
      <c r="F125" s="4"/>
    </row>
    <row r="126" spans="2:6">
      <c r="B126" s="4"/>
      <c r="C126" s="4"/>
      <c r="D126" s="4"/>
      <c r="E126" s="4"/>
      <c r="F126" s="4"/>
    </row>
    <row r="127" spans="2:6">
      <c r="B127" s="4"/>
      <c r="C127" s="4"/>
      <c r="D127" s="4"/>
      <c r="E127" s="4"/>
      <c r="F127" s="4"/>
    </row>
    <row r="128" spans="2:6">
      <c r="B128" s="4"/>
      <c r="C128" s="4"/>
      <c r="D128" s="4"/>
      <c r="E128" s="4"/>
      <c r="F128" s="4"/>
    </row>
    <row r="129" spans="2:6">
      <c r="B129" s="4"/>
      <c r="C129" s="4"/>
      <c r="D129" s="4"/>
      <c r="E129" s="4"/>
      <c r="F129" s="4"/>
    </row>
    <row r="130" spans="2:6">
      <c r="B130" s="4"/>
      <c r="C130" s="4"/>
      <c r="D130" s="4"/>
      <c r="E130" s="4"/>
      <c r="F130" s="4"/>
    </row>
    <row r="131" spans="2:6">
      <c r="B131" s="4"/>
      <c r="C131" s="4"/>
      <c r="D131" s="4"/>
      <c r="E131" s="4"/>
      <c r="F131" s="4"/>
    </row>
    <row r="132" spans="2:6">
      <c r="B132" s="4"/>
      <c r="C132" s="4"/>
      <c r="D132" s="4"/>
      <c r="E132" s="4"/>
      <c r="F132" s="4"/>
    </row>
    <row r="133" spans="2:6">
      <c r="B133" s="4"/>
      <c r="C133" s="4"/>
      <c r="D133" s="4"/>
      <c r="E133" s="4"/>
      <c r="F133" s="4"/>
    </row>
    <row r="134" spans="2:6">
      <c r="B134" s="4"/>
      <c r="C134" s="4"/>
      <c r="D134" s="4"/>
      <c r="E134" s="4"/>
      <c r="F134" s="4"/>
    </row>
    <row r="135" spans="2:6">
      <c r="B135" s="4"/>
      <c r="C135" s="4"/>
      <c r="D135" s="4"/>
      <c r="E135" s="4"/>
      <c r="F135" s="4"/>
    </row>
    <row r="136" spans="2:6">
      <c r="B136" s="4"/>
      <c r="C136" s="4"/>
      <c r="D136" s="4"/>
      <c r="E136" s="4"/>
      <c r="F136" s="4"/>
    </row>
    <row r="137" spans="2:6">
      <c r="B137" s="4"/>
      <c r="C137" s="4"/>
      <c r="D137" s="4"/>
      <c r="E137" s="4"/>
      <c r="F137" s="4"/>
    </row>
    <row r="138" spans="2:6">
      <c r="B138" s="4"/>
      <c r="C138" s="4"/>
      <c r="D138" s="4"/>
      <c r="E138" s="4"/>
      <c r="F138" s="4"/>
    </row>
    <row r="139" spans="2:6">
      <c r="B139" s="4"/>
      <c r="C139" s="4"/>
      <c r="D139" s="4"/>
      <c r="E139" s="4"/>
      <c r="F139" s="4"/>
    </row>
    <row r="140" spans="2:6">
      <c r="B140" s="4"/>
      <c r="C140" s="4"/>
      <c r="D140" s="4"/>
      <c r="E140" s="4"/>
      <c r="F140" s="4"/>
    </row>
    <row r="141" spans="2:6">
      <c r="B141" s="4"/>
      <c r="C141" s="4"/>
      <c r="D141" s="4"/>
      <c r="E141" s="4"/>
      <c r="F141" s="4"/>
    </row>
    <row r="142" spans="2:6">
      <c r="B142" s="4"/>
      <c r="C142" s="4"/>
      <c r="D142" s="4"/>
      <c r="E142" s="4"/>
      <c r="F142" s="4"/>
    </row>
    <row r="143" spans="2:6">
      <c r="B143" s="4"/>
      <c r="C143" s="4"/>
      <c r="D143" s="4"/>
      <c r="E143" s="4"/>
      <c r="F143" s="4"/>
    </row>
    <row r="144" spans="2:6">
      <c r="B144" s="4"/>
      <c r="C144" s="4"/>
      <c r="D144" s="4"/>
      <c r="E144" s="4"/>
      <c r="F144" s="4"/>
    </row>
    <row r="145" spans="2:6">
      <c r="B145" s="4"/>
      <c r="C145" s="4"/>
      <c r="D145" s="4"/>
      <c r="E145" s="4"/>
      <c r="F145" s="4"/>
    </row>
    <row r="146" spans="2:6">
      <c r="B146" s="4"/>
      <c r="C146" s="4"/>
      <c r="D146" s="4"/>
      <c r="E146" s="4"/>
      <c r="F146" s="4"/>
    </row>
    <row r="147" spans="2:6">
      <c r="B147" s="4"/>
      <c r="C147" s="4"/>
      <c r="D147" s="4"/>
      <c r="E147" s="4"/>
      <c r="F147" s="4"/>
    </row>
    <row r="148" spans="2:6">
      <c r="B148" s="4"/>
      <c r="C148" s="4"/>
      <c r="D148" s="4"/>
      <c r="E148" s="4"/>
      <c r="F148" s="4"/>
    </row>
    <row r="149" spans="2:6">
      <c r="B149" s="4"/>
      <c r="C149" s="4"/>
      <c r="D149" s="4"/>
      <c r="E149" s="4"/>
      <c r="F149" s="4"/>
    </row>
    <row r="150" spans="2:6">
      <c r="B150" s="4"/>
      <c r="C150" s="4"/>
      <c r="D150" s="4"/>
      <c r="E150" s="4"/>
      <c r="F150" s="4"/>
    </row>
    <row r="151" spans="2:6">
      <c r="B151" s="4"/>
      <c r="C151" s="4"/>
      <c r="D151" s="4"/>
      <c r="E151" s="4"/>
      <c r="F151" s="4"/>
    </row>
    <row r="152" spans="2:6">
      <c r="B152" s="4"/>
      <c r="C152" s="4"/>
      <c r="D152" s="4"/>
      <c r="E152" s="4"/>
      <c r="F152" s="4"/>
    </row>
    <row r="153" spans="2:6">
      <c r="B153" s="4"/>
      <c r="C153" s="4"/>
      <c r="D153" s="4"/>
      <c r="E153" s="4"/>
      <c r="F153" s="4"/>
    </row>
    <row r="154" spans="2:6">
      <c r="B154" s="4"/>
      <c r="C154" s="4"/>
      <c r="D154" s="4"/>
      <c r="E154" s="4"/>
      <c r="F154" s="4"/>
    </row>
    <row r="155" spans="2:6">
      <c r="B155" s="4"/>
      <c r="C155" s="4"/>
      <c r="D155" s="4"/>
      <c r="E155" s="4"/>
      <c r="F155" s="4"/>
    </row>
    <row r="156" spans="2:6">
      <c r="B156" s="4"/>
      <c r="C156" s="4"/>
      <c r="D156" s="4"/>
      <c r="E156" s="4"/>
      <c r="F156" s="4"/>
    </row>
    <row r="157" spans="2:6">
      <c r="B157" s="4"/>
      <c r="C157" s="4"/>
      <c r="D157" s="4"/>
      <c r="E157" s="4"/>
      <c r="F157" s="4"/>
    </row>
    <row r="158" spans="2:6">
      <c r="B158" s="4"/>
      <c r="C158" s="4"/>
      <c r="D158" s="4"/>
      <c r="E158" s="4"/>
      <c r="F158" s="4"/>
    </row>
    <row r="159" spans="2:6">
      <c r="B159" s="4"/>
      <c r="C159" s="4"/>
      <c r="D159" s="4"/>
      <c r="E159" s="4"/>
      <c r="F159" s="4"/>
    </row>
    <row r="160" spans="2:6">
      <c r="B160" s="4"/>
      <c r="C160" s="4"/>
      <c r="D160" s="4"/>
      <c r="E160" s="4"/>
      <c r="F160" s="4"/>
    </row>
    <row r="161" spans="2:6">
      <c r="B161" s="4"/>
      <c r="C161" s="4"/>
      <c r="D161" s="4"/>
      <c r="E161" s="4"/>
      <c r="F161" s="4"/>
    </row>
    <row r="162" spans="2:6">
      <c r="B162" s="4"/>
      <c r="C162" s="4"/>
      <c r="D162" s="4"/>
      <c r="E162" s="4"/>
      <c r="F162" s="4"/>
    </row>
    <row r="163" spans="2:6">
      <c r="B163" s="4"/>
      <c r="C163" s="4"/>
      <c r="D163" s="4"/>
      <c r="E163" s="4"/>
      <c r="F163" s="4"/>
    </row>
    <row r="164" spans="2:6">
      <c r="B164" s="4"/>
      <c r="C164" s="4"/>
      <c r="D164" s="4"/>
      <c r="E164" s="4"/>
      <c r="F164" s="4"/>
    </row>
    <row r="165" spans="2:6">
      <c r="B165" s="4"/>
      <c r="C165" s="4"/>
      <c r="D165" s="4"/>
      <c r="E165" s="4"/>
      <c r="F165" s="4"/>
    </row>
    <row r="166" spans="2:6">
      <c r="B166" s="6"/>
      <c r="C166" s="4"/>
      <c r="D166" s="4"/>
      <c r="E166" s="4"/>
      <c r="F166" s="4"/>
    </row>
    <row r="167" spans="2:6">
      <c r="B167" s="6"/>
      <c r="C167" s="4"/>
      <c r="D167" s="4"/>
      <c r="E167" s="4"/>
      <c r="F167" s="4"/>
    </row>
    <row r="168" spans="2:6">
      <c r="B168" s="6"/>
      <c r="C168" s="4"/>
      <c r="D168" s="4"/>
      <c r="E168" s="4"/>
      <c r="F168" s="4"/>
    </row>
    <row r="169" spans="2:6">
      <c r="B169" s="4"/>
      <c r="C169" s="4"/>
      <c r="D169" s="4"/>
      <c r="E169" s="4"/>
      <c r="F169" s="4"/>
    </row>
  </sheetData>
  <mergeCells count="2">
    <mergeCell ref="B117:D117"/>
    <mergeCell ref="E117:F117"/>
  </mergeCells>
  <conditionalFormatting sqref="B2:F109">
    <cfRule type="expression" dxfId="0" priority="1">
      <formula>#REF!="v"</formula>
    </cfRule>
    <cfRule type="expression" dxfId="1" priority="2">
      <formula>$B2=2</formula>
    </cfRule>
    <cfRule type="expression" dxfId="2" priority="3">
      <formula>OR($B2=1,$B2=3)</formula>
    </cfRule>
    <cfRule type="expression" dxfId="3" priority="4">
      <formula>$B2=2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Exsum</vt:lpstr>
      <vt:lpstr>Data Summary (2)</vt:lpstr>
      <vt:lpstr>MySQL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aciek12</dc:creator>
  <cp:lastModifiedBy>aciek12</cp:lastModifiedBy>
  <dcterms:created xsi:type="dcterms:W3CDTF">2020-06-12T19:25:00Z</dcterms:created>
  <dcterms:modified xsi:type="dcterms:W3CDTF">2020-08-07T18:55:29Z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