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3.1\"/>
    </mc:Choice>
  </mc:AlternateContent>
  <xr:revisionPtr revIDLastSave="0" documentId="13_ncr:1_{FEEE3AA4-45A6-4451-93CF-AEB9BE09B249}" xr6:coauthVersionLast="47" xr6:coauthVersionMax="47" xr10:uidLastSave="{00000000-0000-0000-0000-000000000000}"/>
  <bookViews>
    <workbookView xWindow="-110" yWindow="-110" windowWidth="21820" windowHeight="13900" xr2:uid="{0C18017D-60C2-42C9-AA29-6461B35D50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R6" i="1"/>
  <c r="R7" i="1"/>
  <c r="R8" i="1"/>
  <c r="R9" i="1"/>
  <c r="R10" i="1"/>
  <c r="S5" i="1"/>
  <c r="R5" i="1"/>
  <c r="Q6" i="1"/>
  <c r="Q7" i="1"/>
  <c r="Q8" i="1"/>
  <c r="Q9" i="1"/>
  <c r="Q10" i="1"/>
  <c r="Q5" i="1"/>
  <c r="P6" i="1"/>
  <c r="P7" i="1"/>
  <c r="P8" i="1"/>
  <c r="P9" i="1"/>
  <c r="P10" i="1"/>
  <c r="P5" i="1"/>
  <c r="F28" i="1"/>
  <c r="F29" i="1"/>
  <c r="F30" i="1"/>
  <c r="F31" i="1"/>
  <c r="F32" i="1"/>
  <c r="F33" i="1"/>
  <c r="F34" i="1"/>
  <c r="C29" i="1"/>
  <c r="C30" i="1"/>
  <c r="C31" i="1"/>
  <c r="C32" i="1"/>
  <c r="C33" i="1"/>
  <c r="C34" i="1"/>
  <c r="C28" i="1"/>
  <c r="E29" i="1"/>
  <c r="E30" i="1"/>
  <c r="E31" i="1"/>
  <c r="E32" i="1"/>
  <c r="E33" i="1"/>
  <c r="E34" i="1"/>
  <c r="E35" i="1"/>
  <c r="E28" i="1"/>
  <c r="C20" i="1"/>
  <c r="C15" i="1"/>
  <c r="I24" i="1"/>
  <c r="G24" i="1"/>
  <c r="I15" i="1"/>
  <c r="I16" i="1"/>
  <c r="I17" i="1"/>
  <c r="I18" i="1"/>
  <c r="I19" i="1"/>
  <c r="I20" i="1"/>
  <c r="I21" i="1"/>
  <c r="I14" i="1"/>
  <c r="I7" i="1"/>
  <c r="I8" i="1"/>
  <c r="I9" i="1"/>
  <c r="I10" i="1"/>
  <c r="I11" i="1"/>
  <c r="I6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<sst xmlns="http://schemas.openxmlformats.org/spreadsheetml/2006/main" count="20" uniqueCount="20">
  <si>
    <t>S_2</t>
  </si>
  <si>
    <t xml:space="preserve">Момент отккрытия </t>
  </si>
  <si>
    <t>Положение микроскопа, пункт А</t>
  </si>
  <si>
    <t>m = 4</t>
  </si>
  <si>
    <t>1,42 мм</t>
  </si>
  <si>
    <t>ширина щели 2,12мм</t>
  </si>
  <si>
    <t>m =4</t>
  </si>
  <si>
    <t>3,8 мм</t>
  </si>
  <si>
    <t>0,8 мм</t>
  </si>
  <si>
    <t>F1 = 9 см</t>
  </si>
  <si>
    <t>F2 = 12,5 см</t>
  </si>
  <si>
    <t>b_o = 2,18 мм</t>
  </si>
  <si>
    <t>D_0 = 0,39 мм</t>
  </si>
  <si>
    <t>ширина 1-ой = 1.</t>
  </si>
  <si>
    <t>x1</t>
  </si>
  <si>
    <t>x2</t>
  </si>
  <si>
    <t>x3</t>
  </si>
  <si>
    <t>x4</t>
  </si>
  <si>
    <t>Меньше щель - меньше количество полос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</si>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</sst>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C323-4C60-4692-9976-A233BB35A3E5}">
  <dimension ref="A3:S35"/>
  <sheetViews>
    <sheetView tabSelected="1" workbookViewId="0">
      <selection activeCell="S14" sqref="S14"/>
    </sheetView>
  </sheetViews>
  <sheetFormatPr defaultRowHeight="14.5" x14ac:dyDescent="0.35"/>
  <cols>
    <col min="8" max="8" width="11.81640625" bestFit="1" customWidth="1"/>
    <col min="18" max="18" width="11.81640625" bestFit="1" customWidth="1"/>
  </cols>
  <sheetData>
    <row r="3" spans="1:19" x14ac:dyDescent="0.35">
      <c r="A3" t="s">
        <v>0</v>
      </c>
      <c r="B3" t="s">
        <v>1</v>
      </c>
      <c r="E3" t="s">
        <v>2</v>
      </c>
    </row>
    <row r="4" spans="1:19" x14ac:dyDescent="0.35">
      <c r="A4">
        <v>0</v>
      </c>
      <c r="B4">
        <v>74</v>
      </c>
      <c r="E4">
        <v>49.4</v>
      </c>
    </row>
    <row r="5" spans="1:19" x14ac:dyDescent="0.35">
      <c r="A5">
        <v>3</v>
      </c>
      <c r="B5">
        <v>0</v>
      </c>
      <c r="J5" t="s">
        <v>3</v>
      </c>
      <c r="L5" t="s">
        <v>6</v>
      </c>
      <c r="N5" t="s">
        <v>9</v>
      </c>
      <c r="P5">
        <f>E6+1</f>
        <v>2</v>
      </c>
      <c r="Q5">
        <f>P5/2</f>
        <v>1</v>
      </c>
      <c r="R5">
        <f>SQRT((49.4 - F6)/100 * Q5 * 546.1/1000000000)</f>
        <v>9.9145347848499611E-5</v>
      </c>
      <c r="S5">
        <f>2*R5</f>
        <v>1.9829069569699922E-4</v>
      </c>
    </row>
    <row r="6" spans="1:19" x14ac:dyDescent="0.35">
      <c r="E6">
        <v>1</v>
      </c>
      <c r="F6">
        <v>47.6</v>
      </c>
      <c r="H6">
        <f xml:space="preserve"> SQRT((49.4 - F6)/100 * E6 * 5461/10000000000)</f>
        <v>9.9145347848499611E-5</v>
      </c>
      <c r="I6">
        <f>2*H6</f>
        <v>1.9829069569699922E-4</v>
      </c>
      <c r="J6" t="s">
        <v>4</v>
      </c>
      <c r="L6" t="s">
        <v>7</v>
      </c>
      <c r="N6" t="s">
        <v>10</v>
      </c>
      <c r="P6">
        <f t="shared" ref="P6:P11" si="0">E7+1</f>
        <v>3</v>
      </c>
      <c r="Q6">
        <f t="shared" ref="Q6:Q10" si="1">P6/2</f>
        <v>1.5</v>
      </c>
      <c r="R6">
        <f t="shared" ref="R6:R10" si="2">SQRT((49.4 - F7)/100 * Q6 * 546.1/1000000000)</f>
        <v>9.9145347848499503E-5</v>
      </c>
      <c r="S6">
        <f t="shared" ref="S6:S10" si="3">2*R6</f>
        <v>1.9829069569699901E-4</v>
      </c>
    </row>
    <row r="7" spans="1:19" x14ac:dyDescent="0.35">
      <c r="A7">
        <v>2</v>
      </c>
      <c r="B7">
        <v>26</v>
      </c>
      <c r="E7">
        <v>2</v>
      </c>
      <c r="F7">
        <v>48.2</v>
      </c>
      <c r="H7">
        <f t="shared" ref="H7:H11" si="4" xml:space="preserve"> SQRT((49.4 - F7)/100 * E7 * 5461/10000000000)</f>
        <v>1.1448318653846055E-4</v>
      </c>
      <c r="I7">
        <f t="shared" ref="I7:I11" si="5">2*H7</f>
        <v>2.289663730769211E-4</v>
      </c>
      <c r="P7">
        <f t="shared" si="0"/>
        <v>4</v>
      </c>
      <c r="Q7">
        <f t="shared" si="1"/>
        <v>2</v>
      </c>
      <c r="R7">
        <f t="shared" si="2"/>
        <v>9.3475130382364107E-5</v>
      </c>
      <c r="S7">
        <f t="shared" si="3"/>
        <v>1.8695026076472821E-4</v>
      </c>
    </row>
    <row r="8" spans="1:19" x14ac:dyDescent="0.35">
      <c r="E8">
        <v>3</v>
      </c>
      <c r="F8">
        <v>48.6</v>
      </c>
      <c r="H8">
        <f t="shared" si="4"/>
        <v>1.1448318653846055E-4</v>
      </c>
      <c r="I8">
        <f t="shared" si="5"/>
        <v>2.289663730769211E-4</v>
      </c>
      <c r="J8" t="s">
        <v>5</v>
      </c>
      <c r="N8" t="s">
        <v>11</v>
      </c>
      <c r="P8">
        <f t="shared" si="0"/>
        <v>5</v>
      </c>
      <c r="Q8">
        <f t="shared" si="1"/>
        <v>2.5</v>
      </c>
      <c r="R8">
        <f t="shared" si="2"/>
        <v>9.0506905813866043E-5</v>
      </c>
      <c r="S8">
        <f t="shared" si="3"/>
        <v>1.8101381162773209E-4</v>
      </c>
    </row>
    <row r="9" spans="1:19" x14ac:dyDescent="0.35">
      <c r="E9">
        <v>4</v>
      </c>
      <c r="F9">
        <v>48.8</v>
      </c>
      <c r="H9">
        <f t="shared" si="4"/>
        <v>1.1448318653846087E-4</v>
      </c>
      <c r="I9">
        <f t="shared" si="5"/>
        <v>2.2896637307692175E-4</v>
      </c>
      <c r="L9" t="s">
        <v>8</v>
      </c>
      <c r="P9">
        <f t="shared" si="0"/>
        <v>6</v>
      </c>
      <c r="Q9">
        <f t="shared" si="1"/>
        <v>3</v>
      </c>
      <c r="R9">
        <f t="shared" si="2"/>
        <v>8.0951837533189928E-5</v>
      </c>
      <c r="S9">
        <f t="shared" si="3"/>
        <v>1.6190367506637986E-4</v>
      </c>
    </row>
    <row r="10" spans="1:19" x14ac:dyDescent="0.35">
      <c r="E10">
        <v>5</v>
      </c>
      <c r="F10">
        <v>49</v>
      </c>
      <c r="H10">
        <f t="shared" si="4"/>
        <v>1.0450837287031104E-4</v>
      </c>
      <c r="I10">
        <f t="shared" si="5"/>
        <v>2.0901674574062208E-4</v>
      </c>
      <c r="P10">
        <f t="shared" si="0"/>
        <v>7</v>
      </c>
      <c r="Q10">
        <f t="shared" si="1"/>
        <v>3.5</v>
      </c>
      <c r="R10">
        <f t="shared" si="2"/>
        <v>7.57235102197458E-5</v>
      </c>
      <c r="S10">
        <f t="shared" si="3"/>
        <v>1.514470204394916E-4</v>
      </c>
    </row>
    <row r="11" spans="1:19" x14ac:dyDescent="0.35">
      <c r="B11" t="s">
        <v>18</v>
      </c>
      <c r="E11">
        <v>6</v>
      </c>
      <c r="F11">
        <v>49.1</v>
      </c>
      <c r="H11">
        <f t="shared" si="4"/>
        <v>9.9145347848499205E-5</v>
      </c>
      <c r="I11">
        <f t="shared" si="5"/>
        <v>1.9829069569699841E-4</v>
      </c>
      <c r="N11" t="s">
        <v>12</v>
      </c>
    </row>
    <row r="12" spans="1:19" x14ac:dyDescent="0.35">
      <c r="K12">
        <v>-2</v>
      </c>
      <c r="L12">
        <v>28</v>
      </c>
    </row>
    <row r="13" spans="1:19" x14ac:dyDescent="0.35">
      <c r="K13">
        <v>-1</v>
      </c>
      <c r="L13">
        <v>32</v>
      </c>
    </row>
    <row r="14" spans="1:19" x14ac:dyDescent="0.35">
      <c r="I14">
        <f>1000000*I6</f>
        <v>198.29069569699922</v>
      </c>
      <c r="K14">
        <v>1</v>
      </c>
      <c r="L14">
        <v>102</v>
      </c>
    </row>
    <row r="15" spans="1:19" x14ac:dyDescent="0.35">
      <c r="C15">
        <f>(3.8 - 1.42) * 400</f>
        <v>952</v>
      </c>
      <c r="I15">
        <f t="shared" ref="I15:I21" si="6">1000000*I7</f>
        <v>228.96637307692109</v>
      </c>
      <c r="K15">
        <v>2</v>
      </c>
      <c r="L15">
        <v>106</v>
      </c>
      <c r="N15" t="s">
        <v>13</v>
      </c>
    </row>
    <row r="16" spans="1:19" x14ac:dyDescent="0.35">
      <c r="I16">
        <f t="shared" si="6"/>
        <v>228.96637307692109</v>
      </c>
    </row>
    <row r="17" spans="3:16" x14ac:dyDescent="0.35">
      <c r="I17">
        <f t="shared" si="6"/>
        <v>228.96637307692174</v>
      </c>
    </row>
    <row r="18" spans="3:16" x14ac:dyDescent="0.35">
      <c r="I18">
        <f t="shared" si="6"/>
        <v>209.01674574062207</v>
      </c>
    </row>
    <row r="19" spans="3:16" x14ac:dyDescent="0.35">
      <c r="I19">
        <f t="shared" si="6"/>
        <v>198.2906956969984</v>
      </c>
      <c r="M19" t="s">
        <v>14</v>
      </c>
      <c r="N19" t="s">
        <v>15</v>
      </c>
      <c r="O19" t="s">
        <v>16</v>
      </c>
      <c r="P19" t="s">
        <v>17</v>
      </c>
    </row>
    <row r="20" spans="3:16" x14ac:dyDescent="0.35">
      <c r="C20">
        <f>1.4 - 2.4</f>
        <v>-1</v>
      </c>
      <c r="I20">
        <f t="shared" si="6"/>
        <v>0</v>
      </c>
      <c r="M20">
        <v>1.9</v>
      </c>
      <c r="N20">
        <v>2</v>
      </c>
      <c r="O20">
        <v>2.86</v>
      </c>
      <c r="P20">
        <v>3</v>
      </c>
    </row>
    <row r="21" spans="3:16" x14ac:dyDescent="0.35">
      <c r="I21">
        <f t="shared" si="6"/>
        <v>0</v>
      </c>
    </row>
    <row r="24" spans="3:16" x14ac:dyDescent="0.35">
      <c r="F24" t="s">
        <v>19</v>
      </c>
      <c r="G24">
        <f>212/1000000</f>
        <v>2.12E-4</v>
      </c>
      <c r="I24">
        <f>12.5/100*546.1/1000000000/G24</f>
        <v>3.219929245283019E-4</v>
      </c>
    </row>
    <row r="26" spans="3:16" x14ac:dyDescent="0.35">
      <c r="H26">
        <v>-1</v>
      </c>
      <c r="I26">
        <v>-0.3</v>
      </c>
      <c r="J26">
        <v>0.4</v>
      </c>
      <c r="K26">
        <v>1</v>
      </c>
      <c r="L26">
        <v>1.7</v>
      </c>
      <c r="M26">
        <v>2.5</v>
      </c>
      <c r="N26">
        <v>3</v>
      </c>
      <c r="O26">
        <v>3.8</v>
      </c>
    </row>
    <row r="28" spans="3:16" x14ac:dyDescent="0.35">
      <c r="C28">
        <f>1.5 + D28</f>
        <v>0.5</v>
      </c>
      <c r="D28">
        <v>-1</v>
      </c>
      <c r="E28">
        <f>400*D28</f>
        <v>-400</v>
      </c>
      <c r="F28">
        <f>400*C28</f>
        <v>200</v>
      </c>
    </row>
    <row r="29" spans="3:16" x14ac:dyDescent="0.35">
      <c r="C29">
        <f t="shared" ref="C29:C34" si="7">1.5 + D29</f>
        <v>1.3</v>
      </c>
      <c r="D29">
        <v>-0.2</v>
      </c>
      <c r="E29">
        <f t="shared" ref="E29:E35" si="8">400*D29</f>
        <v>-80</v>
      </c>
      <c r="F29">
        <f t="shared" ref="F29:F34" si="9">400*C29</f>
        <v>520</v>
      </c>
    </row>
    <row r="30" spans="3:16" x14ac:dyDescent="0.35">
      <c r="C30">
        <f t="shared" si="7"/>
        <v>2.2000000000000002</v>
      </c>
      <c r="D30">
        <v>0.7</v>
      </c>
      <c r="E30">
        <f t="shared" si="8"/>
        <v>280</v>
      </c>
      <c r="F30">
        <f t="shared" si="9"/>
        <v>880.00000000000011</v>
      </c>
    </row>
    <row r="31" spans="3:16" x14ac:dyDescent="0.35">
      <c r="C31">
        <f t="shared" si="7"/>
        <v>2.9</v>
      </c>
      <c r="D31">
        <v>1.4</v>
      </c>
      <c r="E31">
        <f t="shared" si="8"/>
        <v>560</v>
      </c>
      <c r="F31">
        <f t="shared" si="9"/>
        <v>1160</v>
      </c>
    </row>
    <row r="32" spans="3:16" x14ac:dyDescent="0.35">
      <c r="C32">
        <f t="shared" si="7"/>
        <v>3.8</v>
      </c>
      <c r="D32">
        <v>2.2999999999999998</v>
      </c>
      <c r="E32">
        <f t="shared" si="8"/>
        <v>919.99999999999989</v>
      </c>
      <c r="F32">
        <f t="shared" si="9"/>
        <v>1520</v>
      </c>
    </row>
    <row r="33" spans="3:6" x14ac:dyDescent="0.35">
      <c r="C33">
        <f t="shared" si="7"/>
        <v>4.5999999999999996</v>
      </c>
      <c r="D33">
        <v>3.1</v>
      </c>
      <c r="E33">
        <f t="shared" si="8"/>
        <v>1240</v>
      </c>
      <c r="F33">
        <f t="shared" si="9"/>
        <v>1839.9999999999998</v>
      </c>
    </row>
    <row r="34" spans="3:6" x14ac:dyDescent="0.35">
      <c r="C34">
        <f t="shared" si="7"/>
        <v>5.3</v>
      </c>
      <c r="D34">
        <v>3.8</v>
      </c>
      <c r="E34">
        <f t="shared" si="8"/>
        <v>1520</v>
      </c>
      <c r="F34">
        <f t="shared" si="9"/>
        <v>2120</v>
      </c>
    </row>
    <row r="35" spans="3:6" x14ac:dyDescent="0.35">
      <c r="E35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2022-03-24T06:26:38Z</dcterms:created>
  <dcterms:modified xsi:type="dcterms:W3CDTF">2022-03-31T13:45:01Z</dcterms:modified>
</cp:coreProperties>
</file>