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1.3.3/"/>
    </mc:Choice>
  </mc:AlternateContent>
  <xr:revisionPtr revIDLastSave="401" documentId="8_{B60911F3-D741-40EA-AC4B-4168FC39804E}" xr6:coauthVersionLast="46" xr6:coauthVersionMax="46" xr10:uidLastSave="{63C3C628-5D85-47B5-9042-880C3AB3E6CD}"/>
  <bookViews>
    <workbookView xWindow="-110" yWindow="-110" windowWidth="21820" windowHeight="14020" xr2:uid="{46491DEB-F63D-4110-941B-4F2FB31077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28" i="1"/>
  <c r="J29" i="1"/>
  <c r="J30" i="1"/>
  <c r="J31" i="1"/>
  <c r="J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P19" i="1"/>
  <c r="P20" i="1"/>
  <c r="P21" i="1"/>
  <c r="P22" i="1"/>
  <c r="P23" i="1"/>
  <c r="P24" i="1"/>
  <c r="P25" i="1"/>
  <c r="P26" i="1"/>
  <c r="P27" i="1"/>
  <c r="P28" i="1"/>
  <c r="P29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K23" i="1"/>
  <c r="K24" i="1"/>
  <c r="K25" i="1"/>
  <c r="K26" i="1"/>
  <c r="J26" i="1"/>
  <c r="J25" i="1"/>
  <c r="J24" i="1"/>
  <c r="J23" i="1"/>
  <c r="G12" i="1"/>
  <c r="G11" i="1"/>
  <c r="G10" i="1"/>
  <c r="G9" i="1"/>
  <c r="H12" i="1"/>
  <c r="H11" i="1"/>
  <c r="H10" i="1"/>
  <c r="H9" i="1"/>
  <c r="B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B25" i="1"/>
  <c r="B26" i="1"/>
  <c r="B27" i="1"/>
  <c r="B28" i="1"/>
  <c r="B29" i="1"/>
  <c r="C20" i="1"/>
  <c r="C21" i="1"/>
  <c r="C22" i="1"/>
  <c r="C23" i="1"/>
  <c r="C24" i="1"/>
  <c r="C25" i="1"/>
  <c r="C26" i="1"/>
  <c r="C27" i="1"/>
  <c r="C28" i="1"/>
  <c r="C29" i="1"/>
  <c r="B20" i="1"/>
  <c r="B21" i="1"/>
  <c r="B22" i="1"/>
  <c r="B23" i="1"/>
  <c r="B24" i="1"/>
  <c r="B19" i="1"/>
  <c r="C17" i="1"/>
  <c r="C18" i="1"/>
  <c r="C19" i="1"/>
  <c r="B16" i="1"/>
  <c r="B17" i="1"/>
  <c r="B18" i="1"/>
  <c r="B15" i="1"/>
  <c r="B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<sst xmlns="http://schemas.openxmlformats.org/spreadsheetml/2006/main" count="36" uniqueCount="28">
  <si>
    <t>P_дел</t>
  </si>
  <si>
    <t>P, Па</t>
  </si>
  <si>
    <t>Q, дм^3/с</t>
  </si>
  <si>
    <t>V, дм^3</t>
  </si>
  <si>
    <t>t, c</t>
  </si>
  <si>
    <t>P_1 - P _0 = 64 дел</t>
  </si>
  <si>
    <t>P_2 - P_0 = 118</t>
  </si>
  <si>
    <t>P_3 - P_0  = 189</t>
  </si>
  <si>
    <t>P_4 - P_0  = 264</t>
  </si>
  <si>
    <t>P_3 - P _0 = 88</t>
  </si>
  <si>
    <t>P_2 - P _0 = 63</t>
  </si>
  <si>
    <t>P_1 - P _0 = 38</t>
  </si>
  <si>
    <t>P_4 - P_0  = 114</t>
  </si>
  <si>
    <t>P_3 - P_0  = 84</t>
  </si>
  <si>
    <t>P_2 - P_0 = 59</t>
  </si>
  <si>
    <t>P_1 - P _0 = 36 дел</t>
  </si>
  <si>
    <t>3 труба</t>
  </si>
  <si>
    <t>1 труба</t>
  </si>
  <si>
    <t>2 труба</t>
  </si>
  <si>
    <t>P_4 - P_0, Па</t>
  </si>
  <si>
    <t>P_3 - P_0, Па</t>
  </si>
  <si>
    <t>P_2 - P_0, Па</t>
  </si>
  <si>
    <t>P_1 - P_0, Па</t>
  </si>
  <si>
    <t>P_11,5, Па</t>
  </si>
  <si>
    <t>P_41,5, Па</t>
  </si>
  <si>
    <t>P_81,5, Па</t>
  </si>
  <si>
    <t>P_131,5, Па</t>
  </si>
  <si>
    <t>P_0,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</si>
</sst>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2" fontId="0" fillId="0" borderId="4" xfId="0" applyNumberFormat="1" applyBorder="1"/>
    <xf numFmtId="167" fontId="0" fillId="0" borderId="5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2" fontId="0" fillId="0" borderId="13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1" xfId="0" applyFill="1" applyBorder="1" applyAlignment="1">
      <alignment horizontal="lef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401-9297-43DB-BFFA-66FD86CF6BD1}">
  <dimension ref="A1:R49"/>
  <sheetViews>
    <sheetView tabSelected="1" topLeftCell="A7" workbookViewId="0">
      <selection activeCell="K27" sqref="K27"/>
    </sheetView>
  </sheetViews>
  <sheetFormatPr defaultRowHeight="14.5" x14ac:dyDescent="0.35"/>
  <cols>
    <col min="6" max="6" width="12.36328125" customWidth="1"/>
    <col min="7" max="7" width="13.08984375" customWidth="1"/>
    <col min="8" max="8" width="12.453125" customWidth="1"/>
    <col min="9" max="9" width="16.7265625" customWidth="1"/>
    <col min="12" max="12" width="9.453125" customWidth="1"/>
    <col min="16" max="16" width="11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9</v>
      </c>
      <c r="I1" t="s">
        <v>15</v>
      </c>
    </row>
    <row r="2" spans="1:18" x14ac:dyDescent="0.35">
      <c r="A2" s="1">
        <v>13</v>
      </c>
      <c r="B2" s="2">
        <f>A2*0.2 * 9.81</f>
        <v>25.506000000000004</v>
      </c>
      <c r="C2" s="2">
        <f>D2/E2</f>
        <v>1.5706806282722512E-2</v>
      </c>
      <c r="D2" s="2">
        <v>3</v>
      </c>
      <c r="E2" s="3">
        <v>191</v>
      </c>
      <c r="F2">
        <f>C2* SQRT(P2)</f>
        <v>1.097570777051292E-4</v>
      </c>
      <c r="G2" t="s">
        <v>6</v>
      </c>
      <c r="H2" t="s">
        <v>10</v>
      </c>
      <c r="I2" t="s">
        <v>14</v>
      </c>
      <c r="P2">
        <f>(0.4 / E2) * (0.4 / E2) + (0.02 / D2) * (0.02 / D2)</f>
        <v>4.88302891307195E-5</v>
      </c>
      <c r="Q2">
        <f>F2/C2</f>
        <v>6.9878672805598922E-3</v>
      </c>
      <c r="R2">
        <f>MAX(Q2:Q29)</f>
        <v>8.5374996607989664E-3</v>
      </c>
    </row>
    <row r="3" spans="1:18" x14ac:dyDescent="0.35">
      <c r="A3" s="4">
        <v>29</v>
      </c>
      <c r="B3" s="5">
        <f t="shared" ref="B3:B14" si="0">A3*0.2 * 9.81</f>
        <v>56.89800000000001</v>
      </c>
      <c r="C3" s="5">
        <f t="shared" ref="C3:C49" si="1">D3/E3</f>
        <v>3.614457831325301E-2</v>
      </c>
      <c r="D3" s="5">
        <v>3</v>
      </c>
      <c r="E3" s="6">
        <v>83</v>
      </c>
      <c r="F3">
        <f t="shared" ref="F3:F29" si="2">C3* SQRT(P3)</f>
        <v>2.9733145330412911E-4</v>
      </c>
      <c r="G3" t="s">
        <v>7</v>
      </c>
      <c r="H3" t="s">
        <v>11</v>
      </c>
      <c r="I3" t="s">
        <v>13</v>
      </c>
      <c r="P3">
        <f t="shared" ref="P3:P29" si="3">(0.4 / E3) * (0.4 / E3) + (0.02 / D3) * (0.02 / D3)</f>
        <v>6.7669876292317875E-5</v>
      </c>
      <c r="Q3">
        <f t="shared" ref="Q3:Q29" si="4">F3/C3</f>
        <v>8.2261702080809063E-3</v>
      </c>
    </row>
    <row r="4" spans="1:18" x14ac:dyDescent="0.35">
      <c r="A4" s="4">
        <v>42</v>
      </c>
      <c r="B4" s="5">
        <f t="shared" si="0"/>
        <v>82.404000000000011</v>
      </c>
      <c r="C4" s="5">
        <f t="shared" si="1"/>
        <v>5.1948051948051951E-2</v>
      </c>
      <c r="D4" s="5">
        <v>4</v>
      </c>
      <c r="E4" s="6">
        <v>77</v>
      </c>
      <c r="F4">
        <f t="shared" si="2"/>
        <v>3.7455230287874265E-4</v>
      </c>
      <c r="G4" t="s">
        <v>8</v>
      </c>
      <c r="I4" t="s">
        <v>12</v>
      </c>
      <c r="P4">
        <f t="shared" si="3"/>
        <v>5.1986001011975036E-5</v>
      </c>
      <c r="Q4">
        <f t="shared" si="4"/>
        <v>7.2101318304157959E-3</v>
      </c>
    </row>
    <row r="5" spans="1:18" x14ac:dyDescent="0.35">
      <c r="A5" s="4">
        <v>55</v>
      </c>
      <c r="B5" s="5">
        <f t="shared" si="0"/>
        <v>107.91000000000001</v>
      </c>
      <c r="C5" s="5">
        <f t="shared" si="1"/>
        <v>6.8181818181818177E-2</v>
      </c>
      <c r="D5" s="5">
        <v>6</v>
      </c>
      <c r="E5" s="6">
        <v>88</v>
      </c>
      <c r="F5">
        <f t="shared" si="2"/>
        <v>3.8431973631690647E-4</v>
      </c>
      <c r="K5" s="19" t="s">
        <v>1</v>
      </c>
      <c r="L5" s="19" t="s">
        <v>2</v>
      </c>
      <c r="M5" s="19" t="s">
        <v>1</v>
      </c>
      <c r="N5" s="19" t="s">
        <v>2</v>
      </c>
      <c r="P5">
        <f t="shared" si="3"/>
        <v>3.1772268135904505E-5</v>
      </c>
      <c r="Q5">
        <f t="shared" si="4"/>
        <v>5.6366894659812955E-3</v>
      </c>
    </row>
    <row r="6" spans="1:18" x14ac:dyDescent="0.35">
      <c r="A6" s="4">
        <v>65</v>
      </c>
      <c r="B6" s="5">
        <f t="shared" si="0"/>
        <v>127.53</v>
      </c>
      <c r="C6" s="5">
        <f t="shared" si="1"/>
        <v>8.1081081081081086E-2</v>
      </c>
      <c r="D6" s="5">
        <v>6</v>
      </c>
      <c r="E6" s="6">
        <v>74</v>
      </c>
      <c r="F6">
        <f t="shared" si="2"/>
        <v>5.1490967271226027E-4</v>
      </c>
      <c r="G6" t="s">
        <v>17</v>
      </c>
      <c r="H6" t="s">
        <v>18</v>
      </c>
      <c r="I6" t="s">
        <v>16</v>
      </c>
      <c r="K6" s="22">
        <v>25.506</v>
      </c>
      <c r="L6" s="26">
        <v>1.5706806E-2</v>
      </c>
      <c r="M6" s="22">
        <v>11.772</v>
      </c>
      <c r="N6" s="21">
        <v>2.3668639000000002E-2</v>
      </c>
      <c r="P6">
        <f t="shared" si="3"/>
        <v>4.0329518707897089E-5</v>
      </c>
      <c r="Q6">
        <f t="shared" si="4"/>
        <v>6.350552630117876E-3</v>
      </c>
    </row>
    <row r="7" spans="1:18" x14ac:dyDescent="0.35">
      <c r="A7" s="4">
        <v>75</v>
      </c>
      <c r="B7" s="5">
        <f t="shared" si="0"/>
        <v>147.15</v>
      </c>
      <c r="C7" s="5">
        <f t="shared" si="1"/>
        <v>9.2307692307692313E-2</v>
      </c>
      <c r="D7" s="5">
        <v>6</v>
      </c>
      <c r="E7" s="6">
        <v>65</v>
      </c>
      <c r="F7">
        <f t="shared" si="2"/>
        <v>6.4602812137070688E-4</v>
      </c>
      <c r="K7" s="23">
        <v>56.898000000000003</v>
      </c>
      <c r="L7" s="27">
        <v>3.6144577999999997E-2</v>
      </c>
      <c r="M7" s="23">
        <v>25.506</v>
      </c>
      <c r="N7" s="21">
        <v>5.3333332999999997E-2</v>
      </c>
      <c r="P7">
        <f t="shared" si="3"/>
        <v>4.8980933596318209E-5</v>
      </c>
      <c r="Q7">
        <f t="shared" si="4"/>
        <v>6.9986379815159911E-3</v>
      </c>
    </row>
    <row r="8" spans="1:18" x14ac:dyDescent="0.35">
      <c r="A8" s="4">
        <v>83</v>
      </c>
      <c r="B8" s="5">
        <f t="shared" si="0"/>
        <v>162.84600000000003</v>
      </c>
      <c r="C8" s="5">
        <f t="shared" si="1"/>
        <v>9.8360655737704916E-2</v>
      </c>
      <c r="D8" s="5">
        <v>6</v>
      </c>
      <c r="E8" s="6">
        <v>61</v>
      </c>
      <c r="F8">
        <f t="shared" si="2"/>
        <v>7.2353810121793705E-4</v>
      </c>
      <c r="G8" s="31" t="s">
        <v>17</v>
      </c>
      <c r="H8" s="31" t="s">
        <v>16</v>
      </c>
      <c r="K8" s="23">
        <v>82.403999999999897</v>
      </c>
      <c r="L8" s="27">
        <v>5.1948052000000002E-2</v>
      </c>
      <c r="M8" s="23">
        <v>41.201999999999899</v>
      </c>
      <c r="N8" s="21">
        <v>8.6206897000000005E-2</v>
      </c>
      <c r="P8">
        <f t="shared" si="3"/>
        <v>5.4110304876228018E-5</v>
      </c>
      <c r="Q8">
        <f t="shared" si="4"/>
        <v>7.3559706957156933E-3</v>
      </c>
    </row>
    <row r="9" spans="1:18" x14ac:dyDescent="0.35">
      <c r="A9" s="4">
        <v>93</v>
      </c>
      <c r="B9" s="5">
        <f t="shared" si="0"/>
        <v>182.46600000000004</v>
      </c>
      <c r="C9" s="5">
        <f t="shared" si="1"/>
        <v>0.10144927536231885</v>
      </c>
      <c r="D9" s="5">
        <v>7</v>
      </c>
      <c r="E9" s="6">
        <v>69</v>
      </c>
      <c r="F9">
        <f t="shared" si="2"/>
        <v>6.5566102767096012E-4</v>
      </c>
      <c r="G9" s="30">
        <f>64 * 0.2 * 9.81</f>
        <v>125.56800000000001</v>
      </c>
      <c r="H9" s="30">
        <f>36 *0.2 * 9.81</f>
        <v>70.632000000000005</v>
      </c>
      <c r="K9" s="23">
        <v>107.909999999999</v>
      </c>
      <c r="L9" s="27">
        <v>6.8181818000000005E-2</v>
      </c>
      <c r="M9" s="20">
        <v>51.012</v>
      </c>
      <c r="N9" s="27">
        <v>0.10344827600000001</v>
      </c>
      <c r="P9">
        <f t="shared" si="3"/>
        <v>4.176965051931295E-5</v>
      </c>
      <c r="Q9">
        <f t="shared" si="4"/>
        <v>6.4629444156137491E-3</v>
      </c>
    </row>
    <row r="10" spans="1:18" x14ac:dyDescent="0.35">
      <c r="A10" s="4">
        <v>104</v>
      </c>
      <c r="B10" s="5">
        <f t="shared" si="0"/>
        <v>204.04800000000003</v>
      </c>
      <c r="C10" s="5">
        <f t="shared" si="1"/>
        <v>0.10606060606060606</v>
      </c>
      <c r="D10" s="5">
        <v>7</v>
      </c>
      <c r="E10" s="6">
        <v>66</v>
      </c>
      <c r="F10">
        <f t="shared" si="2"/>
        <v>7.1063939077854374E-4</v>
      </c>
      <c r="G10" s="30">
        <f>118 * 0.2 * 9.81</f>
        <v>231.51600000000002</v>
      </c>
      <c r="H10" s="30">
        <f>59 * 0.2 * 9.81</f>
        <v>115.75800000000001</v>
      </c>
      <c r="K10" s="23">
        <v>127.53</v>
      </c>
      <c r="L10" s="27">
        <v>8.1081080999999999E-2</v>
      </c>
      <c r="M10" s="23">
        <v>58.8599999999999</v>
      </c>
      <c r="N10" s="21">
        <v>0.12068965500000001</v>
      </c>
      <c r="P10">
        <f t="shared" si="3"/>
        <v>4.4894211127977359E-5</v>
      </c>
      <c r="Q10">
        <f t="shared" si="4"/>
        <v>6.7003142559119841E-3</v>
      </c>
    </row>
    <row r="11" spans="1:18" x14ac:dyDescent="0.35">
      <c r="A11" s="4">
        <v>125</v>
      </c>
      <c r="B11" s="5">
        <f t="shared" si="0"/>
        <v>245.25</v>
      </c>
      <c r="C11" s="5">
        <f t="shared" si="1"/>
        <v>0.1111111111111111</v>
      </c>
      <c r="D11" s="5">
        <v>8</v>
      </c>
      <c r="E11" s="6">
        <v>72</v>
      </c>
      <c r="F11">
        <f t="shared" si="2"/>
        <v>6.7690469751423797E-4</v>
      </c>
      <c r="G11" s="30">
        <f>189 * 0.2 * 9.81</f>
        <v>370.81800000000004</v>
      </c>
      <c r="H11" s="30">
        <f>84 * 0.2 * 9.81</f>
        <v>164.80800000000002</v>
      </c>
      <c r="K11" s="24">
        <v>147.15</v>
      </c>
      <c r="L11" s="27">
        <v>9.2307691999999997E-2</v>
      </c>
      <c r="M11" s="23">
        <v>76.518000000000001</v>
      </c>
      <c r="N11" s="21">
        <v>0.14285714299999999</v>
      </c>
      <c r="P11">
        <f t="shared" si="3"/>
        <v>3.7114197530864201E-5</v>
      </c>
      <c r="Q11">
        <f t="shared" si="4"/>
        <v>6.0921422776281419E-3</v>
      </c>
    </row>
    <row r="12" spans="1:18" x14ac:dyDescent="0.35">
      <c r="A12" s="4">
        <v>139</v>
      </c>
      <c r="B12" s="5">
        <f t="shared" si="0"/>
        <v>272.71800000000002</v>
      </c>
      <c r="C12" s="5">
        <f t="shared" si="1"/>
        <v>0.11392405063291139</v>
      </c>
      <c r="D12" s="5">
        <v>9</v>
      </c>
      <c r="E12" s="6">
        <v>79</v>
      </c>
      <c r="F12">
        <f t="shared" si="2"/>
        <v>6.2994116841477818E-4</v>
      </c>
      <c r="G12" s="30">
        <f>264*0.2 * 9.81</f>
        <v>517.96800000000007</v>
      </c>
      <c r="H12" s="30">
        <f>114 * 0.2 * 9.81</f>
        <v>223.66800000000001</v>
      </c>
      <c r="K12" s="23">
        <v>162.846</v>
      </c>
      <c r="L12" s="27">
        <v>9.8360656000000005E-2</v>
      </c>
      <c r="M12" s="23">
        <v>98.099999999999895</v>
      </c>
      <c r="N12" s="21">
        <v>0.15094339600000001</v>
      </c>
      <c r="P12">
        <f t="shared" si="3"/>
        <v>3.0575188765649695E-5</v>
      </c>
      <c r="Q12">
        <f t="shared" si="4"/>
        <v>5.5294835894186085E-3</v>
      </c>
    </row>
    <row r="13" spans="1:18" x14ac:dyDescent="0.35">
      <c r="A13" s="4">
        <v>160</v>
      </c>
      <c r="B13" s="5">
        <f t="shared" si="0"/>
        <v>313.92</v>
      </c>
      <c r="C13" s="5">
        <f t="shared" si="1"/>
        <v>0.12121212121212122</v>
      </c>
      <c r="D13" s="5">
        <v>8</v>
      </c>
      <c r="E13" s="6">
        <v>66</v>
      </c>
      <c r="F13">
        <f t="shared" si="2"/>
        <v>7.9466490858842742E-4</v>
      </c>
      <c r="G13" s="30"/>
      <c r="K13" s="23">
        <v>182.46600000000001</v>
      </c>
      <c r="L13" s="27">
        <v>0.10144927500000001</v>
      </c>
      <c r="M13" s="23">
        <v>127.53</v>
      </c>
      <c r="N13" s="21">
        <v>0.163265306</v>
      </c>
      <c r="P13">
        <f t="shared" si="3"/>
        <v>4.2980945821854917E-5</v>
      </c>
      <c r="Q13">
        <f t="shared" si="4"/>
        <v>6.5559854958545261E-3</v>
      </c>
    </row>
    <row r="14" spans="1:18" x14ac:dyDescent="0.35">
      <c r="A14" s="7">
        <v>183</v>
      </c>
      <c r="B14" s="8">
        <f t="shared" si="0"/>
        <v>359.04600000000005</v>
      </c>
      <c r="C14" s="8">
        <f t="shared" si="1"/>
        <v>0.12903225806451613</v>
      </c>
      <c r="D14" s="8">
        <v>8</v>
      </c>
      <c r="E14" s="9">
        <v>62</v>
      </c>
      <c r="F14">
        <f t="shared" si="2"/>
        <v>8.927811687326388E-4</v>
      </c>
      <c r="K14" s="23">
        <v>204.048</v>
      </c>
      <c r="L14" s="27">
        <v>0.106060606</v>
      </c>
      <c r="M14" s="23">
        <v>153.036</v>
      </c>
      <c r="N14" s="21">
        <v>0.175438596</v>
      </c>
      <c r="P14">
        <f t="shared" si="3"/>
        <v>4.7873309053069724E-5</v>
      </c>
      <c r="Q14">
        <f t="shared" si="4"/>
        <v>6.919054057677951E-3</v>
      </c>
    </row>
    <row r="15" spans="1:18" x14ac:dyDescent="0.35">
      <c r="A15" s="13">
        <v>10</v>
      </c>
      <c r="B15" s="2">
        <f>A15*0.3 * 9.81</f>
        <v>29.43</v>
      </c>
      <c r="C15" s="2">
        <f t="shared" si="1"/>
        <v>0.13333333333333333</v>
      </c>
      <c r="D15" s="14">
        <v>8</v>
      </c>
      <c r="E15" s="15">
        <v>60</v>
      </c>
      <c r="K15" s="24">
        <v>245.25</v>
      </c>
      <c r="L15" s="27">
        <v>0.111111111</v>
      </c>
      <c r="M15" s="24">
        <v>176.58</v>
      </c>
      <c r="N15" s="21">
        <v>0.188679245</v>
      </c>
      <c r="Q15">
        <f t="shared" si="4"/>
        <v>0</v>
      </c>
    </row>
    <row r="16" spans="1:18" x14ac:dyDescent="0.35">
      <c r="A16" s="10">
        <v>15</v>
      </c>
      <c r="B16" s="5">
        <f t="shared" ref="B16:B18" si="5">A16*0.3 * 9.81</f>
        <v>44.145000000000003</v>
      </c>
      <c r="C16" s="5">
        <f t="shared" si="1"/>
        <v>0.18181818181818182</v>
      </c>
      <c r="D16" s="11">
        <v>10</v>
      </c>
      <c r="E16" s="12">
        <v>55</v>
      </c>
      <c r="K16" s="23">
        <v>272.71800000000002</v>
      </c>
      <c r="L16" s="27">
        <v>0.113924051</v>
      </c>
      <c r="M16" s="23">
        <v>196.19999999999899</v>
      </c>
      <c r="N16" s="21">
        <v>0.2</v>
      </c>
      <c r="Q16">
        <f t="shared" si="4"/>
        <v>0</v>
      </c>
    </row>
    <row r="17" spans="1:17" x14ac:dyDescent="0.35">
      <c r="A17" s="10">
        <v>20</v>
      </c>
      <c r="B17" s="5">
        <f t="shared" si="5"/>
        <v>58.86</v>
      </c>
      <c r="C17" s="5">
        <f t="shared" si="1"/>
        <v>0.23809523809523808</v>
      </c>
      <c r="D17" s="11">
        <v>10</v>
      </c>
      <c r="E17" s="12">
        <v>42</v>
      </c>
      <c r="K17" s="24">
        <v>313.92</v>
      </c>
      <c r="L17" s="27">
        <v>0.12121212100000001</v>
      </c>
      <c r="M17" s="24"/>
      <c r="N17" s="6"/>
      <c r="Q17">
        <f t="shared" si="4"/>
        <v>0</v>
      </c>
    </row>
    <row r="18" spans="1:17" x14ac:dyDescent="0.35">
      <c r="A18" s="16">
        <v>25</v>
      </c>
      <c r="B18" s="8">
        <f t="shared" si="5"/>
        <v>73.575000000000003</v>
      </c>
      <c r="C18" s="8">
        <f t="shared" si="1"/>
        <v>0.27272727272727271</v>
      </c>
      <c r="D18" s="17">
        <v>15</v>
      </c>
      <c r="E18" s="18">
        <v>55</v>
      </c>
      <c r="K18" s="25">
        <v>359.04599999999903</v>
      </c>
      <c r="L18" s="28">
        <v>0.12903225800000001</v>
      </c>
      <c r="M18" s="29"/>
      <c r="N18" s="9"/>
      <c r="Q18">
        <f t="shared" si="4"/>
        <v>0</v>
      </c>
    </row>
    <row r="19" spans="1:17" x14ac:dyDescent="0.35">
      <c r="A19" s="13">
        <v>6</v>
      </c>
      <c r="B19" s="2">
        <f>A19*0.2 * 9.81</f>
        <v>11.772000000000002</v>
      </c>
      <c r="C19" s="2">
        <f t="shared" si="1"/>
        <v>2.3668639053254437E-2</v>
      </c>
      <c r="D19" s="14">
        <v>4</v>
      </c>
      <c r="E19" s="15">
        <v>169</v>
      </c>
      <c r="F19">
        <f t="shared" si="2"/>
        <v>1.3093281635946768E-4</v>
      </c>
      <c r="P19">
        <f t="shared" si="3"/>
        <v>3.0602044746332415E-5</v>
      </c>
      <c r="Q19">
        <f t="shared" si="4"/>
        <v>5.5319114911875095E-3</v>
      </c>
    </row>
    <row r="20" spans="1:17" x14ac:dyDescent="0.35">
      <c r="A20" s="10">
        <v>13</v>
      </c>
      <c r="B20" s="5">
        <f t="shared" ref="B20:B29" si="6">A20*0.2 * 9.81</f>
        <v>25.506000000000004</v>
      </c>
      <c r="C20" s="5">
        <f t="shared" si="1"/>
        <v>5.3333333333333337E-2</v>
      </c>
      <c r="D20" s="11">
        <v>4</v>
      </c>
      <c r="E20" s="12">
        <v>75</v>
      </c>
      <c r="F20">
        <f t="shared" si="2"/>
        <v>3.8989710576820111E-4</v>
      </c>
      <c r="P20">
        <f t="shared" si="3"/>
        <v>5.3444444444444448E-5</v>
      </c>
      <c r="Q20">
        <f t="shared" si="4"/>
        <v>7.3105707331537701E-3</v>
      </c>
    </row>
    <row r="21" spans="1:17" x14ac:dyDescent="0.35">
      <c r="A21" s="10">
        <v>21</v>
      </c>
      <c r="B21" s="5">
        <f t="shared" si="6"/>
        <v>41.202000000000005</v>
      </c>
      <c r="C21" s="5">
        <f t="shared" si="1"/>
        <v>8.6206896551724144E-2</v>
      </c>
      <c r="D21" s="11">
        <v>5</v>
      </c>
      <c r="E21" s="12">
        <v>58</v>
      </c>
      <c r="F21">
        <f t="shared" si="2"/>
        <v>6.8729350851930691E-4</v>
      </c>
      <c r="P21">
        <f t="shared" si="3"/>
        <v>6.3562425683709879E-5</v>
      </c>
      <c r="Q21">
        <f t="shared" si="4"/>
        <v>7.97260469882396E-3</v>
      </c>
    </row>
    <row r="22" spans="1:17" x14ac:dyDescent="0.35">
      <c r="A22" s="10">
        <v>26</v>
      </c>
      <c r="B22" s="5">
        <f t="shared" si="6"/>
        <v>51.012000000000008</v>
      </c>
      <c r="C22" s="5">
        <f t="shared" si="1"/>
        <v>0.10344827586206896</v>
      </c>
      <c r="D22" s="11">
        <v>6</v>
      </c>
      <c r="E22" s="12">
        <v>58</v>
      </c>
      <c r="F22">
        <f t="shared" si="2"/>
        <v>7.9239986119125508E-4</v>
      </c>
      <c r="I22" s="19"/>
      <c r="J22" s="31" t="s">
        <v>17</v>
      </c>
      <c r="K22" s="31" t="s">
        <v>18</v>
      </c>
      <c r="L22" s="32"/>
      <c r="P22">
        <f t="shared" si="3"/>
        <v>5.8673536794820994E-5</v>
      </c>
      <c r="Q22">
        <f t="shared" si="4"/>
        <v>7.659865324848799E-3</v>
      </c>
    </row>
    <row r="23" spans="1:17" x14ac:dyDescent="0.35">
      <c r="A23" s="10">
        <v>30</v>
      </c>
      <c r="B23" s="5">
        <f t="shared" si="6"/>
        <v>58.86</v>
      </c>
      <c r="C23" s="5">
        <f t="shared" si="1"/>
        <v>0.1206896551724138</v>
      </c>
      <c r="D23" s="11">
        <v>7</v>
      </c>
      <c r="E23" s="12">
        <v>58</v>
      </c>
      <c r="F23">
        <f t="shared" si="2"/>
        <v>9.0094395907322803E-4</v>
      </c>
      <c r="I23" s="33" t="s">
        <v>22</v>
      </c>
      <c r="J23" s="36">
        <f>64 * 0.2 * 9.81</f>
        <v>125.56800000000001</v>
      </c>
      <c r="K23" s="36">
        <f>36 *0.2 * 9.81</f>
        <v>70.632000000000005</v>
      </c>
      <c r="L23" s="30"/>
      <c r="P23">
        <f t="shared" si="3"/>
        <v>5.5725690989832328E-5</v>
      </c>
      <c r="Q23">
        <f t="shared" si="4"/>
        <v>7.4649642323210324E-3</v>
      </c>
    </row>
    <row r="24" spans="1:17" x14ac:dyDescent="0.35">
      <c r="A24" s="10">
        <v>39</v>
      </c>
      <c r="B24" s="5">
        <f t="shared" si="6"/>
        <v>76.518000000000015</v>
      </c>
      <c r="C24" s="5">
        <f t="shared" si="1"/>
        <v>0.14285714285714285</v>
      </c>
      <c r="D24" s="11">
        <v>8</v>
      </c>
      <c r="E24" s="12">
        <v>56</v>
      </c>
      <c r="F24">
        <f t="shared" si="2"/>
        <v>1.0811030663478109E-3</v>
      </c>
      <c r="I24" s="33" t="s">
        <v>21</v>
      </c>
      <c r="J24" s="36">
        <f>118 * 0.2 * 9.81</f>
        <v>231.51600000000002</v>
      </c>
      <c r="K24" s="36">
        <f>59 * 0.2 * 9.81</f>
        <v>115.75800000000001</v>
      </c>
      <c r="L24" s="30"/>
      <c r="P24">
        <f t="shared" si="3"/>
        <v>5.7270408163265318E-5</v>
      </c>
      <c r="Q24">
        <f t="shared" si="4"/>
        <v>7.567721464434676E-3</v>
      </c>
    </row>
    <row r="25" spans="1:17" x14ac:dyDescent="0.35">
      <c r="A25" s="10">
        <v>50</v>
      </c>
      <c r="B25" s="5">
        <f t="shared" si="6"/>
        <v>98.100000000000009</v>
      </c>
      <c r="C25" s="5">
        <f t="shared" si="1"/>
        <v>0.15094339622641509</v>
      </c>
      <c r="D25" s="11">
        <v>8</v>
      </c>
      <c r="E25" s="12">
        <v>53</v>
      </c>
      <c r="F25">
        <f t="shared" si="2"/>
        <v>1.2000690347856874E-3</v>
      </c>
      <c r="I25" s="33" t="s">
        <v>20</v>
      </c>
      <c r="J25" s="36">
        <f>189 * 0.2 * 9.81</f>
        <v>370.81800000000004</v>
      </c>
      <c r="K25" s="36">
        <f>84 * 0.2 * 9.81</f>
        <v>164.80800000000002</v>
      </c>
      <c r="L25" s="30"/>
      <c r="P25">
        <f t="shared" si="3"/>
        <v>6.3209772160911353E-5</v>
      </c>
      <c r="Q25">
        <f t="shared" si="4"/>
        <v>7.9504573554551785E-3</v>
      </c>
    </row>
    <row r="26" spans="1:17" x14ac:dyDescent="0.35">
      <c r="A26" s="10">
        <v>65</v>
      </c>
      <c r="B26" s="5">
        <f t="shared" si="6"/>
        <v>127.53</v>
      </c>
      <c r="C26" s="5">
        <f t="shared" si="1"/>
        <v>0.16326530612244897</v>
      </c>
      <c r="D26" s="11">
        <v>8</v>
      </c>
      <c r="E26" s="12">
        <v>49</v>
      </c>
      <c r="F26">
        <f t="shared" si="2"/>
        <v>1.3938774956406474E-3</v>
      </c>
      <c r="I26" s="33" t="s">
        <v>19</v>
      </c>
      <c r="J26" s="36">
        <f>264*0.2 * 9.81</f>
        <v>517.96800000000007</v>
      </c>
      <c r="K26" s="36">
        <f>114 * 0.2 * 9.81</f>
        <v>223.66800000000001</v>
      </c>
      <c r="L26" s="30"/>
      <c r="P26">
        <f t="shared" si="3"/>
        <v>7.2888900458142455E-5</v>
      </c>
      <c r="Q26">
        <f t="shared" si="4"/>
        <v>8.5374996607989664E-3</v>
      </c>
    </row>
    <row r="27" spans="1:17" x14ac:dyDescent="0.35">
      <c r="A27" s="10">
        <v>78</v>
      </c>
      <c r="B27" s="5">
        <f t="shared" si="6"/>
        <v>153.03600000000003</v>
      </c>
      <c r="C27" s="5">
        <f t="shared" si="1"/>
        <v>0.17543859649122806</v>
      </c>
      <c r="D27" s="11">
        <v>10</v>
      </c>
      <c r="E27" s="12">
        <v>57</v>
      </c>
      <c r="F27">
        <f t="shared" si="2"/>
        <v>1.2801719863451682E-3</v>
      </c>
      <c r="I27" s="37" t="s">
        <v>27</v>
      </c>
      <c r="J27" s="38">
        <v>588.6</v>
      </c>
      <c r="K27" s="38">
        <v>294.3</v>
      </c>
      <c r="P27">
        <f t="shared" si="3"/>
        <v>5.3245921822099111E-5</v>
      </c>
      <c r="Q27">
        <f t="shared" si="4"/>
        <v>7.2969803221674592E-3</v>
      </c>
    </row>
    <row r="28" spans="1:17" x14ac:dyDescent="0.35">
      <c r="A28" s="10">
        <v>90</v>
      </c>
      <c r="B28" s="5">
        <f t="shared" si="6"/>
        <v>176.58</v>
      </c>
      <c r="C28" s="5">
        <f t="shared" si="1"/>
        <v>0.18867924528301888</v>
      </c>
      <c r="D28" s="11">
        <v>10</v>
      </c>
      <c r="E28" s="12">
        <v>53</v>
      </c>
      <c r="F28">
        <f t="shared" si="2"/>
        <v>1.4731460240898088E-3</v>
      </c>
      <c r="I28" s="34" t="s">
        <v>23</v>
      </c>
      <c r="J28" s="39">
        <f>588.6 - J23</f>
        <v>463.03200000000004</v>
      </c>
      <c r="K28" s="39">
        <f>294.3 - K23</f>
        <v>223.66800000000001</v>
      </c>
      <c r="P28">
        <f t="shared" si="3"/>
        <v>6.0959772160911359E-5</v>
      </c>
      <c r="Q28">
        <f t="shared" si="4"/>
        <v>7.8076739276759857E-3</v>
      </c>
    </row>
    <row r="29" spans="1:17" x14ac:dyDescent="0.35">
      <c r="A29" s="16">
        <v>100</v>
      </c>
      <c r="B29" s="8">
        <f t="shared" si="6"/>
        <v>196.20000000000002</v>
      </c>
      <c r="C29" s="8">
        <f t="shared" si="1"/>
        <v>0.2</v>
      </c>
      <c r="D29" s="17">
        <v>10</v>
      </c>
      <c r="E29" s="18">
        <v>50</v>
      </c>
      <c r="F29">
        <f t="shared" si="2"/>
        <v>1.6492422502470642E-3</v>
      </c>
      <c r="I29" s="34" t="s">
        <v>24</v>
      </c>
      <c r="J29" s="39">
        <f t="shared" ref="J29:K31" si="7">588.6 - J24</f>
        <v>357.084</v>
      </c>
      <c r="K29" s="39">
        <f t="shared" ref="K29:K31" si="8">294.3 - K24</f>
        <v>178.542</v>
      </c>
      <c r="P29">
        <f t="shared" si="3"/>
        <v>6.7999999999999999E-5</v>
      </c>
      <c r="Q29">
        <f t="shared" si="4"/>
        <v>8.2462112512353206E-3</v>
      </c>
    </row>
    <row r="30" spans="1:17" x14ac:dyDescent="0.35">
      <c r="A30" s="10">
        <v>9</v>
      </c>
      <c r="B30" s="5">
        <f>A30*0.3 * 9.81</f>
        <v>26.486999999999998</v>
      </c>
      <c r="C30" s="5">
        <f t="shared" si="1"/>
        <v>3.0303030303030304E-2</v>
      </c>
      <c r="D30" s="11">
        <v>2</v>
      </c>
      <c r="E30" s="12">
        <v>66</v>
      </c>
      <c r="I30" s="34" t="s">
        <v>25</v>
      </c>
      <c r="J30" s="39">
        <f t="shared" si="7"/>
        <v>217.78199999999998</v>
      </c>
      <c r="K30" s="39">
        <f t="shared" si="8"/>
        <v>129.49199999999999</v>
      </c>
    </row>
    <row r="31" spans="1:17" x14ac:dyDescent="0.35">
      <c r="A31" s="10">
        <v>22</v>
      </c>
      <c r="B31" s="5">
        <f t="shared" ref="B31:B49" si="9">A31*0.3 * 9.81</f>
        <v>64.745999999999995</v>
      </c>
      <c r="C31" s="5">
        <f t="shared" si="1"/>
        <v>6.9767441860465115E-2</v>
      </c>
      <c r="D31" s="11">
        <v>3</v>
      </c>
      <c r="E31" s="12">
        <v>43</v>
      </c>
      <c r="I31" s="35" t="s">
        <v>26</v>
      </c>
      <c r="J31" s="40">
        <f t="shared" si="7"/>
        <v>70.631999999999948</v>
      </c>
      <c r="K31" s="40">
        <f t="shared" si="8"/>
        <v>70.632000000000005</v>
      </c>
    </row>
    <row r="32" spans="1:17" x14ac:dyDescent="0.35">
      <c r="A32" s="10">
        <v>33</v>
      </c>
      <c r="B32" s="5">
        <f t="shared" si="9"/>
        <v>97.119000000000014</v>
      </c>
      <c r="C32" s="5">
        <f t="shared" si="1"/>
        <v>8.5365853658536592E-2</v>
      </c>
      <c r="D32" s="11">
        <v>3.5</v>
      </c>
      <c r="E32" s="12">
        <v>41</v>
      </c>
    </row>
    <row r="33" spans="2:3" x14ac:dyDescent="0.35">
      <c r="B33" s="5">
        <f t="shared" si="9"/>
        <v>0</v>
      </c>
      <c r="C33" s="5" t="e">
        <f t="shared" si="1"/>
        <v>#DIV/0!</v>
      </c>
    </row>
    <row r="34" spans="2:3" x14ac:dyDescent="0.35">
      <c r="B34" s="5">
        <f t="shared" si="9"/>
        <v>0</v>
      </c>
      <c r="C34" s="5" t="e">
        <f t="shared" si="1"/>
        <v>#DIV/0!</v>
      </c>
    </row>
    <row r="35" spans="2:3" x14ac:dyDescent="0.35">
      <c r="B35" s="5">
        <f t="shared" si="9"/>
        <v>0</v>
      </c>
      <c r="C35" s="5" t="e">
        <f t="shared" si="1"/>
        <v>#DIV/0!</v>
      </c>
    </row>
    <row r="36" spans="2:3" x14ac:dyDescent="0.35">
      <c r="B36" s="5">
        <f t="shared" si="9"/>
        <v>0</v>
      </c>
      <c r="C36" s="5" t="e">
        <f t="shared" si="1"/>
        <v>#DIV/0!</v>
      </c>
    </row>
    <row r="37" spans="2:3" x14ac:dyDescent="0.35">
      <c r="B37" s="5">
        <f t="shared" si="9"/>
        <v>0</v>
      </c>
      <c r="C37" s="5" t="e">
        <f t="shared" si="1"/>
        <v>#DIV/0!</v>
      </c>
    </row>
    <row r="38" spans="2:3" x14ac:dyDescent="0.35">
      <c r="B38" s="5">
        <f t="shared" si="9"/>
        <v>0</v>
      </c>
      <c r="C38" s="5" t="e">
        <f t="shared" si="1"/>
        <v>#DIV/0!</v>
      </c>
    </row>
    <row r="39" spans="2:3" x14ac:dyDescent="0.35">
      <c r="B39" s="5">
        <f t="shared" si="9"/>
        <v>0</v>
      </c>
      <c r="C39" s="5" t="e">
        <f t="shared" si="1"/>
        <v>#DIV/0!</v>
      </c>
    </row>
    <row r="40" spans="2:3" x14ac:dyDescent="0.35">
      <c r="B40" s="5">
        <f t="shared" si="9"/>
        <v>0</v>
      </c>
      <c r="C40" s="5" t="e">
        <f t="shared" si="1"/>
        <v>#DIV/0!</v>
      </c>
    </row>
    <row r="41" spans="2:3" x14ac:dyDescent="0.35">
      <c r="B41" s="5">
        <f t="shared" si="9"/>
        <v>0</v>
      </c>
      <c r="C41" s="5" t="e">
        <f t="shared" si="1"/>
        <v>#DIV/0!</v>
      </c>
    </row>
    <row r="42" spans="2:3" x14ac:dyDescent="0.35">
      <c r="B42" s="5">
        <f t="shared" si="9"/>
        <v>0</v>
      </c>
      <c r="C42" s="5" t="e">
        <f t="shared" si="1"/>
        <v>#DIV/0!</v>
      </c>
    </row>
    <row r="43" spans="2:3" x14ac:dyDescent="0.35">
      <c r="B43" s="5">
        <f t="shared" si="9"/>
        <v>0</v>
      </c>
      <c r="C43" s="5" t="e">
        <f t="shared" si="1"/>
        <v>#DIV/0!</v>
      </c>
    </row>
    <row r="44" spans="2:3" x14ac:dyDescent="0.35">
      <c r="B44" s="5">
        <f t="shared" si="9"/>
        <v>0</v>
      </c>
      <c r="C44" s="5" t="e">
        <f t="shared" si="1"/>
        <v>#DIV/0!</v>
      </c>
    </row>
    <row r="45" spans="2:3" x14ac:dyDescent="0.35">
      <c r="B45" s="5">
        <f t="shared" si="9"/>
        <v>0</v>
      </c>
      <c r="C45" s="5" t="e">
        <f t="shared" si="1"/>
        <v>#DIV/0!</v>
      </c>
    </row>
    <row r="46" spans="2:3" x14ac:dyDescent="0.35">
      <c r="B46" s="5">
        <f t="shared" si="9"/>
        <v>0</v>
      </c>
      <c r="C46" s="5" t="e">
        <f t="shared" si="1"/>
        <v>#DIV/0!</v>
      </c>
    </row>
    <row r="47" spans="2:3" x14ac:dyDescent="0.35">
      <c r="B47" s="5">
        <f t="shared" si="9"/>
        <v>0</v>
      </c>
      <c r="C47" s="5" t="e">
        <f t="shared" si="1"/>
        <v>#DIV/0!</v>
      </c>
    </row>
    <row r="48" spans="2:3" x14ac:dyDescent="0.35">
      <c r="B48" s="5">
        <f t="shared" si="9"/>
        <v>0</v>
      </c>
      <c r="C48" s="5" t="e">
        <f t="shared" si="1"/>
        <v>#DIV/0!</v>
      </c>
    </row>
    <row r="49" spans="2:3" x14ac:dyDescent="0.35">
      <c r="B49" s="5">
        <f t="shared" si="9"/>
        <v>0</v>
      </c>
      <c r="C49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2021-04-15T13:29:24Z</dcterms:created>
  <dcterms:modified xsi:type="dcterms:W3CDTF">2021-04-28T22:13:33Z</dcterms:modified>
</cp:coreProperties>
</file>