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455d27cdec1ec4/Рабочий стол/Документы/Tex/2.3.1/"/>
    </mc:Choice>
  </mc:AlternateContent>
  <xr:revisionPtr revIDLastSave="61" documentId="13_ncr:1_{53411408-CA5D-4B30-A433-28DF194DE821}" xr6:coauthVersionLast="46" xr6:coauthVersionMax="46" xr10:uidLastSave="{75517228-BF84-4B1D-AF93-8103063A6740}"/>
  <bookViews>
    <workbookView xWindow="-110" yWindow="-110" windowWidth="21820" windowHeight="14020" xr2:uid="{F6DA55E6-6ED2-4913-8B75-F8D079F5D2B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B28" i="1"/>
  <c r="B36" i="1"/>
  <c r="O9" i="1"/>
  <c r="O23" i="1"/>
  <c r="O22" i="1"/>
  <c r="N23" i="1"/>
  <c r="N22" i="1"/>
  <c r="G23" i="1"/>
  <c r="H23" i="1" s="1"/>
  <c r="G22" i="1"/>
  <c r="H22" i="1" s="1"/>
  <c r="N9" i="1"/>
  <c r="N8" i="1"/>
  <c r="G9" i="1"/>
  <c r="H9" i="1" s="1"/>
  <c r="G8" i="1"/>
  <c r="O8" i="1"/>
  <c r="H8" i="1"/>
  <c r="A8" i="1"/>
</calcChain>
</file>

<file path=xl/sharedStrings.xml><?xml version="1.0" encoding="utf-8"?>
<sst xmlns="http://schemas.openxmlformats.org/spreadsheetml/2006/main" count="44" uniqueCount="23">
  <si>
    <t>a_2 = 1,66</t>
  </si>
  <si>
    <t>a_3 = 1,84</t>
  </si>
  <si>
    <t>a_4 = 1,65</t>
  </si>
  <si>
    <t>f_1</t>
  </si>
  <si>
    <t>a_1</t>
  </si>
  <si>
    <t>f_1 = 0,21</t>
  </si>
  <si>
    <t>f_2 = 1,07</t>
  </si>
  <si>
    <t>f_3 = 1,09</t>
  </si>
  <si>
    <t>a_4 = 1,90</t>
  </si>
  <si>
    <t xml:space="preserve"> </t>
  </si>
  <si>
    <t>f_2</t>
  </si>
  <si>
    <t>f_3</t>
  </si>
  <si>
    <t>f_4</t>
  </si>
  <si>
    <t>снизу</t>
  </si>
  <si>
    <t>текстолит</t>
  </si>
  <si>
    <t>сверху</t>
  </si>
  <si>
    <t>d_э = 3,9мм</t>
  </si>
  <si>
    <t>d_т = 4,2мм</t>
  </si>
  <si>
    <t>d_гт = 1,8мм</t>
  </si>
  <si>
    <t>гетинакс</t>
  </si>
  <si>
    <t>d_пл = 5 мм</t>
  </si>
  <si>
    <t>плексиглас</t>
  </si>
  <si>
    <t>cтекло - текстолит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</si>
</sst>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F063-C3AA-4524-9A70-CA5A336E52CC}">
  <dimension ref="A1:R36"/>
  <sheetViews>
    <sheetView tabSelected="1" topLeftCell="A10" workbookViewId="0">
      <selection activeCell="B16" sqref="B16"/>
    </sheetView>
  </sheetViews>
  <sheetFormatPr defaultRowHeight="14.5" x14ac:dyDescent="0.35"/>
  <cols>
    <col min="7" max="7" width="17.1796875" customWidth="1"/>
    <col min="8" max="8" width="12.08984375" bestFit="1" customWidth="1"/>
    <col min="14" max="14" width="18.1796875" customWidth="1"/>
    <col min="15" max="15" width="12.08984375" bestFit="1" customWidth="1"/>
  </cols>
  <sheetData>
    <row r="1" spans="1:18" x14ac:dyDescent="0.35">
      <c r="A1" t="s">
        <v>4</v>
      </c>
      <c r="B1" t="s">
        <v>0</v>
      </c>
      <c r="C1" t="s">
        <v>1</v>
      </c>
      <c r="D1" t="s">
        <v>2</v>
      </c>
      <c r="F1" s="1" t="s">
        <v>9</v>
      </c>
      <c r="G1" s="1" t="s">
        <v>14</v>
      </c>
      <c r="H1" s="1"/>
      <c r="I1" s="1"/>
      <c r="J1" s="1"/>
      <c r="K1" s="1"/>
      <c r="L1" s="1"/>
      <c r="M1" s="1" t="s">
        <v>9</v>
      </c>
      <c r="N1" s="1" t="s">
        <v>19</v>
      </c>
      <c r="O1" s="1"/>
      <c r="P1" s="1"/>
      <c r="Q1" s="1"/>
      <c r="R1" s="1"/>
    </row>
    <row r="2" spans="1:18" x14ac:dyDescent="0.35">
      <c r="A2">
        <v>1.68</v>
      </c>
      <c r="B2">
        <v>1.66</v>
      </c>
      <c r="C2">
        <v>1.84</v>
      </c>
      <c r="D2">
        <v>1.65</v>
      </c>
      <c r="F2" s="1"/>
      <c r="G2" s="1" t="s">
        <v>3</v>
      </c>
      <c r="H2" s="1" t="s">
        <v>10</v>
      </c>
      <c r="I2" s="1" t="s">
        <v>11</v>
      </c>
      <c r="J2" s="1" t="s">
        <v>12</v>
      </c>
      <c r="K2" s="1"/>
      <c r="L2" s="1"/>
      <c r="M2" s="1"/>
      <c r="N2" s="1" t="s">
        <v>3</v>
      </c>
      <c r="O2" s="1" t="s">
        <v>10</v>
      </c>
      <c r="P2" s="1" t="s">
        <v>11</v>
      </c>
      <c r="Q2" s="1" t="s">
        <v>12</v>
      </c>
      <c r="R2" s="1"/>
    </row>
    <row r="3" spans="1:18" x14ac:dyDescent="0.35">
      <c r="A3" t="s">
        <v>5</v>
      </c>
      <c r="B3" t="s">
        <v>6</v>
      </c>
      <c r="C3" t="s">
        <v>7</v>
      </c>
      <c r="D3" t="s">
        <v>8</v>
      </c>
      <c r="F3" s="1" t="s">
        <v>15</v>
      </c>
      <c r="G3" s="2">
        <v>0.23</v>
      </c>
      <c r="H3" s="2">
        <v>1.28</v>
      </c>
      <c r="I3" s="2">
        <v>1.25</v>
      </c>
      <c r="J3" s="2">
        <v>1.84</v>
      </c>
      <c r="K3" s="1"/>
      <c r="L3" s="1"/>
      <c r="M3" s="1" t="s">
        <v>15</v>
      </c>
      <c r="N3" s="2">
        <v>0.31</v>
      </c>
      <c r="O3" s="2">
        <v>1.3</v>
      </c>
      <c r="P3" s="2">
        <v>1.28</v>
      </c>
      <c r="Q3" s="2">
        <v>1.87</v>
      </c>
      <c r="R3" s="1"/>
    </row>
    <row r="4" spans="1:18" x14ac:dyDescent="0.35">
      <c r="A4">
        <v>0.21</v>
      </c>
      <c r="B4">
        <v>1.0900000000000001</v>
      </c>
      <c r="C4">
        <v>1.0900000000000001</v>
      </c>
      <c r="D4">
        <v>1.9</v>
      </c>
      <c r="F4" s="1" t="s">
        <v>13</v>
      </c>
      <c r="G4" s="2">
        <v>0.33</v>
      </c>
      <c r="H4" s="2">
        <v>1.1200000000000001</v>
      </c>
      <c r="I4" s="2">
        <v>1</v>
      </c>
      <c r="J4" s="2">
        <v>1.9</v>
      </c>
      <c r="K4" s="1"/>
      <c r="L4" s="1"/>
      <c r="M4" s="1" t="s">
        <v>13</v>
      </c>
      <c r="N4" s="2">
        <v>0.27</v>
      </c>
      <c r="O4" s="2">
        <v>0.91</v>
      </c>
      <c r="P4" s="2">
        <v>0.88</v>
      </c>
      <c r="Q4" s="2">
        <v>1.9</v>
      </c>
      <c r="R4" s="1"/>
    </row>
    <row r="5" spans="1:18" x14ac:dyDescent="0.35"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>
        <v>1.54</v>
      </c>
      <c r="B6">
        <v>1.79</v>
      </c>
      <c r="C6">
        <v>1.67</v>
      </c>
      <c r="D6">
        <v>1.67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5">
      <c r="A8">
        <f xml:space="preserve"> ((D4/D2) - (C4/C2))/((B4/B2) - (A4/A2))</f>
        <v>1.0517230439634677</v>
      </c>
      <c r="F8" s="1"/>
      <c r="G8" s="1">
        <f>((J3/1.67) - (I3/1.67)) / ((H3/1.79) - (G3/1.54))</f>
        <v>0.62448773501410126</v>
      </c>
      <c r="H8" s="3">
        <f>(1/G8) * 0.17 * 4.2 / 3.9</f>
        <v>0.29316336064276605</v>
      </c>
      <c r="I8" s="1"/>
      <c r="J8" s="1"/>
      <c r="K8" s="1"/>
      <c r="L8" s="1"/>
      <c r="M8" s="1"/>
      <c r="N8" s="1">
        <f>((Q3/1.67) - (P3/1.67)) / ((O3/1.79) - (N3/1.54))</f>
        <v>0.67299331266290585</v>
      </c>
      <c r="O8" s="3">
        <f>(1/N8) * 0.17 * 1.8 / 3.9</f>
        <v>0.11658591101162827</v>
      </c>
      <c r="P8" s="1"/>
      <c r="Q8" s="1"/>
      <c r="R8" s="1"/>
    </row>
    <row r="9" spans="1:18" x14ac:dyDescent="0.35">
      <c r="A9" t="s">
        <v>16</v>
      </c>
      <c r="F9" s="1"/>
      <c r="G9" s="1">
        <f>((J4/1.67) - (I4/1.67)) / ((H4/1.79) - (G4/1.54))</f>
        <v>1.3099310593168658</v>
      </c>
      <c r="H9" s="3">
        <f>G9 * 0.17 * 3.9 / 4.2</f>
        <v>0.20678197436359097</v>
      </c>
      <c r="I9" s="1"/>
      <c r="J9" s="1"/>
      <c r="K9" s="1"/>
      <c r="L9" s="1"/>
      <c r="M9" s="1"/>
      <c r="N9" s="1">
        <f>((Q4/1.67) - (P4/1.67)) / ((O4/1.79) - (N4/1.54))</f>
        <v>1.8338654354508501</v>
      </c>
      <c r="O9" s="3">
        <f>(1/N9) * 0.17 * 3.9 / 1.8</f>
        <v>0.2008507964723048</v>
      </c>
      <c r="P9" s="1"/>
      <c r="Q9" s="1"/>
      <c r="R9" s="1"/>
    </row>
    <row r="10" spans="1:18" x14ac:dyDescent="0.35">
      <c r="A10" t="s">
        <v>17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5">
      <c r="A11" t="s">
        <v>18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5">
      <c r="A12" t="s">
        <v>20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5"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5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5">
      <c r="F15" s="1" t="s">
        <v>9</v>
      </c>
      <c r="G15" s="1" t="s">
        <v>21</v>
      </c>
      <c r="H15" s="1"/>
      <c r="I15" s="1"/>
      <c r="J15" s="1"/>
      <c r="K15" s="1"/>
      <c r="L15" s="1"/>
      <c r="M15" s="1" t="s">
        <v>9</v>
      </c>
      <c r="N15" s="1" t="s">
        <v>22</v>
      </c>
      <c r="O15" s="1"/>
      <c r="P15" s="1"/>
      <c r="Q15" s="1"/>
      <c r="R15" s="1"/>
    </row>
    <row r="16" spans="1:18" x14ac:dyDescent="0.35">
      <c r="B16" s="4"/>
      <c r="F16" s="1"/>
      <c r="G16" s="1" t="s">
        <v>3</v>
      </c>
      <c r="H16" s="1" t="s">
        <v>10</v>
      </c>
      <c r="I16" s="1" t="s">
        <v>11</v>
      </c>
      <c r="J16" s="1" t="s">
        <v>12</v>
      </c>
      <c r="M16" s="1"/>
      <c r="N16" s="1" t="s">
        <v>3</v>
      </c>
      <c r="O16" s="1" t="s">
        <v>10</v>
      </c>
      <c r="P16" s="1" t="s">
        <v>11</v>
      </c>
      <c r="Q16" s="1" t="s">
        <v>12</v>
      </c>
    </row>
    <row r="17" spans="1:17" x14ac:dyDescent="0.35">
      <c r="B17" s="4"/>
      <c r="F17" s="1" t="s">
        <v>15</v>
      </c>
      <c r="G17" s="2">
        <v>0.24</v>
      </c>
      <c r="H17" s="2">
        <v>0.95</v>
      </c>
      <c r="I17" s="2">
        <v>0.96</v>
      </c>
      <c r="J17" s="2">
        <v>1.86</v>
      </c>
      <c r="M17" s="1" t="s">
        <v>15</v>
      </c>
      <c r="N17" s="2">
        <v>0.32</v>
      </c>
      <c r="O17" s="2">
        <v>1.47</v>
      </c>
      <c r="P17" s="2">
        <v>1.5</v>
      </c>
      <c r="Q17" s="2">
        <v>1.84</v>
      </c>
    </row>
    <row r="18" spans="1:17" x14ac:dyDescent="0.35">
      <c r="B18" s="4"/>
      <c r="F18" s="1" t="s">
        <v>13</v>
      </c>
      <c r="G18" s="2">
        <v>0.39</v>
      </c>
      <c r="H18" s="2">
        <v>1.19</v>
      </c>
      <c r="I18" s="2">
        <v>1.1599999999999999</v>
      </c>
      <c r="J18" s="2">
        <v>1.88</v>
      </c>
      <c r="M18" s="1" t="s">
        <v>13</v>
      </c>
      <c r="N18" s="2">
        <v>0.32</v>
      </c>
      <c r="O18" s="2">
        <v>0.88</v>
      </c>
      <c r="P18" s="2">
        <v>0.92</v>
      </c>
      <c r="Q18" s="2">
        <v>1.86</v>
      </c>
    </row>
    <row r="19" spans="1:17" x14ac:dyDescent="0.35">
      <c r="B19" s="4"/>
    </row>
    <row r="20" spans="1:17" x14ac:dyDescent="0.35">
      <c r="B20" s="4"/>
    </row>
    <row r="21" spans="1:17" x14ac:dyDescent="0.35">
      <c r="A21">
        <v>100</v>
      </c>
      <c r="B21" s="4">
        <v>0.92</v>
      </c>
    </row>
    <row r="22" spans="1:17" x14ac:dyDescent="0.35">
      <c r="A22">
        <v>120</v>
      </c>
      <c r="B22" s="4">
        <v>0.97</v>
      </c>
      <c r="G22" s="1">
        <f>((J17/1.67) - (I17/1.67)) / ((H17/1.79) - (G17/1.54))</f>
        <v>1.437577718570987</v>
      </c>
      <c r="H22" s="3">
        <f>(1/G22) * 0.17 * 5 / 3.9</f>
        <v>0.15160830272562112</v>
      </c>
      <c r="N22" s="1">
        <f>((Q17/1.67) - (P17/1.67)) / ((O17/1.79) - (N17/1.54))</f>
        <v>0.33188879485263645</v>
      </c>
      <c r="O22" s="3">
        <f>(1/N22) * 0.17 * 1.6 / 3.9</f>
        <v>0.21014144142635774</v>
      </c>
    </row>
    <row r="23" spans="1:17" x14ac:dyDescent="0.35">
      <c r="A23">
        <v>140</v>
      </c>
      <c r="B23" s="4">
        <v>1.02</v>
      </c>
      <c r="G23" s="1">
        <f>((J18/1.67) - (I18/1.67)) / ((H18/1.79) - (G18/1.54))</f>
        <v>1.0475753649158275</v>
      </c>
      <c r="H23" s="3">
        <f>G23 * 0.17 * 3.9 /5</f>
        <v>0.13890849338783873</v>
      </c>
      <c r="N23" s="1">
        <f>((Q18/1.67) - (P18/1.67)) / ((O18/1.79) - (N18/1.54))</f>
        <v>1.9831533252513385</v>
      </c>
      <c r="O23" s="3">
        <f>N23 * 0.17 * 1.6 / 3.9</f>
        <v>0.13831223191496517</v>
      </c>
    </row>
    <row r="24" spans="1:17" x14ac:dyDescent="0.35">
      <c r="A24">
        <v>160</v>
      </c>
      <c r="B24" s="4">
        <v>1.06</v>
      </c>
    </row>
    <row r="25" spans="1:17" x14ac:dyDescent="0.35">
      <c r="A25">
        <v>180</v>
      </c>
      <c r="B25" s="4">
        <v>1.07</v>
      </c>
    </row>
    <row r="26" spans="1:17" x14ac:dyDescent="0.35">
      <c r="A26">
        <v>200</v>
      </c>
      <c r="B26" s="4">
        <v>1.0900000000000001</v>
      </c>
      <c r="D26">
        <v>1.57</v>
      </c>
      <c r="E26">
        <v>0</v>
      </c>
      <c r="F26">
        <f>D26/A2</f>
        <v>0.93452380952380965</v>
      </c>
      <c r="O26" s="3"/>
    </row>
    <row r="27" spans="1:17" x14ac:dyDescent="0.35">
      <c r="A27">
        <v>220</v>
      </c>
      <c r="B27" s="4">
        <v>1.1200000000000001</v>
      </c>
      <c r="D27">
        <v>1.55</v>
      </c>
      <c r="E27">
        <v>1</v>
      </c>
      <c r="F27">
        <f>D27/B2</f>
        <v>0.93373493975903621</v>
      </c>
    </row>
    <row r="28" spans="1:17" x14ac:dyDescent="0.35">
      <c r="A28">
        <v>240</v>
      </c>
      <c r="B28" s="4">
        <f t="shared" ref="B17:B36" si="0">0.68 + 0.0028 * A28 - 0.0000035 * A28 * A28</f>
        <v>1.1504000000000001</v>
      </c>
      <c r="D28">
        <v>1.52</v>
      </c>
      <c r="E28">
        <v>2</v>
      </c>
      <c r="F28">
        <f>D28/C2</f>
        <v>0.82608695652173914</v>
      </c>
      <c r="H28" s="2"/>
      <c r="I28" s="2"/>
      <c r="J28" s="2"/>
      <c r="K28" s="2"/>
    </row>
    <row r="29" spans="1:17" x14ac:dyDescent="0.35">
      <c r="A29">
        <v>260</v>
      </c>
      <c r="B29" s="4">
        <v>1.1599999999999999</v>
      </c>
      <c r="D29">
        <v>1.37</v>
      </c>
      <c r="E29">
        <v>4</v>
      </c>
      <c r="F29">
        <f>D29/D2</f>
        <v>0.83030303030303043</v>
      </c>
      <c r="H29" s="2"/>
      <c r="I29" s="2"/>
      <c r="J29" s="2"/>
      <c r="K29" s="2"/>
    </row>
    <row r="30" spans="1:17" x14ac:dyDescent="0.35">
      <c r="A30">
        <v>280</v>
      </c>
      <c r="B30" s="4">
        <v>1.18</v>
      </c>
    </row>
    <row r="31" spans="1:17" x14ac:dyDescent="0.35">
      <c r="A31">
        <v>300</v>
      </c>
      <c r="B31" s="4">
        <v>1.2</v>
      </c>
    </row>
    <row r="32" spans="1:17" x14ac:dyDescent="0.35">
      <c r="A32">
        <v>320</v>
      </c>
      <c r="B32" s="4">
        <v>1.21</v>
      </c>
    </row>
    <row r="33" spans="1:2" x14ac:dyDescent="0.35">
      <c r="A33">
        <v>340</v>
      </c>
      <c r="B33" s="4">
        <v>1.22</v>
      </c>
    </row>
    <row r="34" spans="1:2" x14ac:dyDescent="0.35">
      <c r="A34">
        <v>360</v>
      </c>
      <c r="B34" s="4">
        <v>1.22</v>
      </c>
    </row>
    <row r="35" spans="1:2" x14ac:dyDescent="0.35">
      <c r="A35">
        <v>380</v>
      </c>
      <c r="B35" s="4">
        <v>1.24</v>
      </c>
    </row>
    <row r="36" spans="1:2" x14ac:dyDescent="0.35">
      <c r="A36">
        <v>400</v>
      </c>
      <c r="B36" s="4">
        <f t="shared" si="0"/>
        <v>1.2399999999999998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Bulat Sibgatullin</cp:lastModifiedBy>
  <dcterms:created xsi:type="dcterms:W3CDTF">2021-04-22T13:01:59Z</dcterms:created>
  <dcterms:modified xsi:type="dcterms:W3CDTF">2021-04-29T00:50:43Z</dcterms:modified>
</cp:coreProperties>
</file>