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3.1.3/"/>
    </mc:Choice>
  </mc:AlternateContent>
  <xr:revisionPtr revIDLastSave="176" documentId="8_{4C1DC24B-B919-457F-9E3C-071431B892C4}" xr6:coauthVersionLast="47" xr6:coauthVersionMax="47" xr10:uidLastSave="{F6FB95B9-1641-4C0C-97A2-550267CFE323}"/>
  <bookViews>
    <workbookView xWindow="-110" yWindow="-110" windowWidth="21820" windowHeight="14020" xr2:uid="{0E80ED4D-721F-45BA-BFFF-FBAB6EDF77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1" i="1"/>
  <c r="O20" i="1"/>
  <c r="O18" i="1"/>
  <c r="D21" i="1"/>
  <c r="D17" i="1"/>
  <c r="E11" i="1"/>
  <c r="C17" i="1"/>
  <c r="O19" i="1"/>
  <c r="K18" i="1"/>
  <c r="L18" i="1" s="1"/>
  <c r="D20" i="1"/>
  <c r="E20" i="1" s="1"/>
  <c r="C20" i="1"/>
  <c r="D6" i="1"/>
  <c r="B11" i="1"/>
  <c r="H20" i="1"/>
  <c r="H19" i="1"/>
  <c r="H18" i="1"/>
  <c r="H17" i="1"/>
  <c r="H16" i="1"/>
  <c r="H15" i="1"/>
  <c r="H14" i="1"/>
  <c r="H13" i="1"/>
  <c r="H12" i="1"/>
  <c r="H11" i="1"/>
  <c r="F1" i="1"/>
  <c r="L1" i="1"/>
  <c r="A17" i="1"/>
  <c r="C6" i="1"/>
  <c r="F3" i="1"/>
  <c r="B13" i="1"/>
  <c r="C13" i="1" s="1"/>
  <c r="E3" i="1"/>
  <c r="E17" i="1" l="1"/>
  <c r="M18" i="1" s="1"/>
  <c r="M20" i="1"/>
  <c r="A20" i="1"/>
  <c r="L3" i="1" s="1"/>
  <c r="O3" i="1" s="1"/>
  <c r="R3" i="1" s="1"/>
  <c r="O1" i="1"/>
  <c r="R1" i="1" s="1"/>
</calcChain>
</file>

<file path=xl/sharedStrings.xml><?xml version="1.0" encoding="utf-8"?>
<sst xmlns="http://schemas.openxmlformats.org/spreadsheetml/2006/main" count="26" uniqueCount="23">
  <si>
    <t>L , мм</t>
  </si>
  <si>
    <t>N, шт</t>
  </si>
  <si>
    <t>M, г</t>
  </si>
  <si>
    <t>M_ш, г</t>
  </si>
  <si>
    <t>R, мм</t>
  </si>
  <si>
    <t>σ_L, мм</t>
  </si>
  <si>
    <t>σ_M, г</t>
  </si>
  <si>
    <t>r_max, mm</t>
  </si>
  <si>
    <t>σ_{r_max}, mm</t>
  </si>
  <si>
    <t>m_г, г</t>
  </si>
  <si>
    <t>m_ш, г</t>
  </si>
  <si>
    <t>M_г, г</t>
  </si>
  <si>
    <r>
      <rPr>
        <b/>
        <i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,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А*м^2</t>
    </r>
  </si>
  <si>
    <r>
      <rPr>
        <b/>
        <i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, А/м</t>
    </r>
  </si>
  <si>
    <r>
      <t>В_o</t>
    </r>
    <r>
      <rPr>
        <sz val="11"/>
        <color theme="1"/>
        <rFont val="Calibri"/>
        <family val="2"/>
        <charset val="204"/>
        <scheme val="minor"/>
      </rPr>
      <t>, Тл</t>
    </r>
  </si>
  <si>
    <r>
      <t>В_o</t>
    </r>
    <r>
      <rPr>
        <sz val="11"/>
        <color theme="1"/>
        <rFont val="Calibri"/>
        <family val="2"/>
        <charset val="204"/>
        <scheme val="minor"/>
      </rPr>
      <t>, мкТл</t>
    </r>
  </si>
  <si>
    <t>n, шаров</t>
  </si>
  <si>
    <t>T, с</t>
  </si>
  <si>
    <t>n</t>
  </si>
  <si>
    <t>m, г</t>
  </si>
  <si>
    <t>n, радиусов</t>
  </si>
  <si>
    <t>m</t>
  </si>
  <si>
    <t>M, дин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</si>
</sst>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12D2-BED5-48E5-B771-AA2FF780C6F8}">
  <dimension ref="A1:R21"/>
  <sheetViews>
    <sheetView tabSelected="1" workbookViewId="0">
      <selection activeCell="M8" sqref="M8"/>
    </sheetView>
  </sheetViews>
  <sheetFormatPr defaultRowHeight="14.5" x14ac:dyDescent="0.35"/>
  <cols>
    <col min="1" max="1" width="15" customWidth="1"/>
    <col min="11" max="11" width="9.7265625" customWidth="1"/>
    <col min="12" max="12" width="11.81640625" bestFit="1" customWidth="1"/>
    <col min="13" max="13" width="15" customWidth="1"/>
    <col min="15" max="15" width="11.453125" customWidth="1"/>
  </cols>
  <sheetData>
    <row r="1" spans="1:18" x14ac:dyDescent="0.35">
      <c r="A1" t="s">
        <v>0</v>
      </c>
      <c r="B1">
        <v>83</v>
      </c>
      <c r="D1" t="s">
        <v>4</v>
      </c>
      <c r="E1">
        <v>2.4500000000000002</v>
      </c>
      <c r="F1">
        <f>E1/1000</f>
        <v>2.4500000000000004E-3</v>
      </c>
      <c r="G1" s="1" t="s">
        <v>5</v>
      </c>
      <c r="H1">
        <v>1</v>
      </c>
      <c r="K1" s="2" t="s">
        <v>12</v>
      </c>
      <c r="L1">
        <f>SQRT(A17)</f>
        <v>5.9740851329631467E-6</v>
      </c>
      <c r="N1" s="2" t="s">
        <v>13</v>
      </c>
      <c r="O1">
        <f>L1*3/4/3.14/F1/F1/F1</f>
        <v>97.029718048225547</v>
      </c>
      <c r="Q1" s="3" t="s">
        <v>14</v>
      </c>
      <c r="R1">
        <f>O1*4*3.14/10000000</f>
        <v>1.2186932586857128E-4</v>
      </c>
    </row>
    <row r="2" spans="1:18" x14ac:dyDescent="0.35">
      <c r="A2" t="s">
        <v>1</v>
      </c>
      <c r="B2">
        <v>17</v>
      </c>
    </row>
    <row r="3" spans="1:18" x14ac:dyDescent="0.35">
      <c r="A3" t="s">
        <v>2</v>
      </c>
      <c r="B3">
        <v>8.1669999999999998</v>
      </c>
      <c r="D3" t="s">
        <v>3</v>
      </c>
      <c r="E3">
        <f>B3/B2</f>
        <v>0.48041176470588232</v>
      </c>
      <c r="F3">
        <f>E3/1000</f>
        <v>4.8041176470588231E-4</v>
      </c>
      <c r="G3" t="s">
        <v>6</v>
      </c>
      <c r="H3">
        <v>1E-3</v>
      </c>
      <c r="K3" s="2" t="s">
        <v>12</v>
      </c>
      <c r="L3">
        <f>SQRT(A20)</f>
        <v>1.4057334688606768E-5</v>
      </c>
      <c r="N3" s="2" t="s">
        <v>13</v>
      </c>
      <c r="O3">
        <f>L3*3/4/3.14/F1/F1/F1</f>
        <v>228.31600002133234</v>
      </c>
      <c r="Q3" s="3" t="s">
        <v>14</v>
      </c>
      <c r="R3">
        <f>O3*4*3.14/10000000</f>
        <v>2.8676489602679346E-4</v>
      </c>
    </row>
    <row r="5" spans="1:18" x14ac:dyDescent="0.35">
      <c r="Q5" s="3" t="s">
        <v>15</v>
      </c>
      <c r="R5">
        <v>224</v>
      </c>
    </row>
    <row r="6" spans="1:18" x14ac:dyDescent="0.35">
      <c r="A6" t="s">
        <v>7</v>
      </c>
      <c r="B6">
        <v>14.6</v>
      </c>
      <c r="C6">
        <f>B6/1000</f>
        <v>1.46E-2</v>
      </c>
      <c r="D6">
        <f>B6/10</f>
        <v>1.46</v>
      </c>
    </row>
    <row r="7" spans="1:18" x14ac:dyDescent="0.35">
      <c r="A7" t="s">
        <v>8</v>
      </c>
      <c r="B7">
        <v>0.1</v>
      </c>
    </row>
    <row r="10" spans="1:18" x14ac:dyDescent="0.35">
      <c r="A10" t="s">
        <v>9</v>
      </c>
      <c r="B10">
        <v>213.93600000000001</v>
      </c>
      <c r="G10" s="4" t="s">
        <v>16</v>
      </c>
      <c r="H10" s="4" t="s">
        <v>17</v>
      </c>
      <c r="L10" s="8" t="s">
        <v>18</v>
      </c>
      <c r="M10" s="9" t="s">
        <v>22</v>
      </c>
      <c r="N10" s="8" t="s">
        <v>19</v>
      </c>
      <c r="O10" s="8" t="s">
        <v>20</v>
      </c>
    </row>
    <row r="11" spans="1:18" x14ac:dyDescent="0.35">
      <c r="A11" t="s">
        <v>10</v>
      </c>
      <c r="B11">
        <f>E3*26</f>
        <v>12.490705882352941</v>
      </c>
      <c r="E11">
        <f>E3*1000</f>
        <v>480.41176470588232</v>
      </c>
      <c r="G11" s="5">
        <v>3</v>
      </c>
      <c r="H11" s="5">
        <f>27.7/40</f>
        <v>0.6925</v>
      </c>
      <c r="L11" s="12">
        <v>4</v>
      </c>
      <c r="M11" s="9">
        <f>N11/1000*O11*2.45/1000*10*100000*100</f>
        <v>73.009999999999991</v>
      </c>
      <c r="N11" s="15">
        <v>0.14899999999999999</v>
      </c>
      <c r="O11" s="9">
        <v>2</v>
      </c>
    </row>
    <row r="12" spans="1:18" x14ac:dyDescent="0.35">
      <c r="G12" s="6">
        <v>4</v>
      </c>
      <c r="H12" s="6">
        <f>18.7/20</f>
        <v>0.93499999999999994</v>
      </c>
      <c r="L12" s="13">
        <v>6</v>
      </c>
      <c r="M12" s="10">
        <f t="shared" ref="M12:M15" si="0">N12/1000*O12*2.45/1000*10*100000*100</f>
        <v>126.42000000000002</v>
      </c>
      <c r="N12" s="16">
        <v>0.129</v>
      </c>
      <c r="O12" s="10">
        <v>4</v>
      </c>
    </row>
    <row r="13" spans="1:18" x14ac:dyDescent="0.35">
      <c r="A13" t="s">
        <v>11</v>
      </c>
      <c r="B13">
        <f>B10+B11</f>
        <v>226.42670588235296</v>
      </c>
      <c r="C13">
        <f>B13/1000</f>
        <v>0.22642670588235297</v>
      </c>
      <c r="G13" s="6">
        <v>5</v>
      </c>
      <c r="H13" s="6">
        <f>35.97/30</f>
        <v>1.1990000000000001</v>
      </c>
      <c r="L13" s="13">
        <v>8</v>
      </c>
      <c r="M13" s="10">
        <f t="shared" si="0"/>
        <v>174.93</v>
      </c>
      <c r="N13" s="16">
        <v>0.11899999999999999</v>
      </c>
      <c r="O13" s="10">
        <v>6</v>
      </c>
    </row>
    <row r="14" spans="1:18" x14ac:dyDescent="0.35">
      <c r="G14" s="6">
        <v>6</v>
      </c>
      <c r="H14" s="6">
        <f>28.57/20</f>
        <v>1.4285000000000001</v>
      </c>
      <c r="L14" s="13">
        <v>10</v>
      </c>
      <c r="M14" s="10">
        <f t="shared" si="0"/>
        <v>233.23999999999998</v>
      </c>
      <c r="N14" s="16">
        <v>0.11899999999999999</v>
      </c>
      <c r="O14" s="10">
        <v>8</v>
      </c>
    </row>
    <row r="15" spans="1:18" x14ac:dyDescent="0.35">
      <c r="G15" s="6">
        <v>7</v>
      </c>
      <c r="H15" s="6">
        <f>31.26/19</f>
        <v>1.645263157894737</v>
      </c>
      <c r="L15" s="14">
        <v>12</v>
      </c>
      <c r="M15" s="11">
        <f t="shared" si="0"/>
        <v>366.52</v>
      </c>
      <c r="N15" s="17">
        <v>0.187</v>
      </c>
      <c r="O15" s="11">
        <v>8</v>
      </c>
    </row>
    <row r="16" spans="1:18" x14ac:dyDescent="0.35">
      <c r="E16" s="3" t="s">
        <v>21</v>
      </c>
      <c r="G16" s="6">
        <v>8</v>
      </c>
      <c r="H16" s="6">
        <f>19.37/10</f>
        <v>1.9370000000000001</v>
      </c>
    </row>
    <row r="17" spans="1:15" x14ac:dyDescent="0.35">
      <c r="A17">
        <f>C6*C6*C6*C6*F3*9.81/6</f>
        <v>3.5689693175891297E-11</v>
      </c>
      <c r="C17">
        <f>POWER(D6,4)</f>
        <v>4.5437185599999985</v>
      </c>
      <c r="D17">
        <f>C17*E11*1/6</f>
        <v>363.80930862274494</v>
      </c>
      <c r="E17">
        <f>SQRT(D17)</f>
        <v>19.073785901669993</v>
      </c>
      <c r="G17" s="6">
        <v>9</v>
      </c>
      <c r="H17" s="6">
        <f>22.07/10</f>
        <v>2.2069999999999999</v>
      </c>
    </row>
    <row r="18" spans="1:15" x14ac:dyDescent="0.35">
      <c r="G18" s="6">
        <v>10</v>
      </c>
      <c r="H18" s="6">
        <f>24.13/10</f>
        <v>2.4129999999999998</v>
      </c>
      <c r="K18">
        <f>POWER(0.245,3)</f>
        <v>1.4706124999999999E-2</v>
      </c>
      <c r="L18">
        <f>4/3*3.14*K18</f>
        <v>6.1569643333333327E-2</v>
      </c>
      <c r="M18">
        <f>E17/L18</f>
        <v>309.79204798062545</v>
      </c>
      <c r="O18">
        <f>4*3.14*M18</f>
        <v>3890.988122636656</v>
      </c>
    </row>
    <row r="19" spans="1:15" x14ac:dyDescent="0.35">
      <c r="G19" s="6">
        <v>11</v>
      </c>
      <c r="H19" s="6">
        <f>26.7/10</f>
        <v>2.67</v>
      </c>
      <c r="O19">
        <f t="shared" ref="O18:O20" si="1">4*3.14*M19*2/3</f>
        <v>0</v>
      </c>
    </row>
    <row r="20" spans="1:15" x14ac:dyDescent="0.35">
      <c r="A20">
        <f>8/3*C13*9.81/1.08*F1*F1*F1*F1</f>
        <v>1.9760865854750714E-10</v>
      </c>
      <c r="C20">
        <f>B13*1/1.08</f>
        <v>209.65435729847496</v>
      </c>
      <c r="D20">
        <f>POWER(0.245, 4)</f>
        <v>3.6030006249999995E-3</v>
      </c>
      <c r="E20">
        <f>SQRT(D21)</f>
        <v>44.881615549662158</v>
      </c>
      <c r="G20" s="7">
        <v>12</v>
      </c>
      <c r="H20" s="7">
        <f>29/10</f>
        <v>2.9</v>
      </c>
      <c r="M20">
        <f>E20/L18</f>
        <v>728.95688718995063</v>
      </c>
      <c r="O20">
        <f>4*3.14*M20</f>
        <v>9155.6985031057811</v>
      </c>
    </row>
    <row r="21" spans="1:15" x14ac:dyDescent="0.35">
      <c r="D21">
        <f>C20*8*D20*1000/3</f>
        <v>2014.359414347676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2021-09-25T06:21:40Z</dcterms:created>
  <dcterms:modified xsi:type="dcterms:W3CDTF">2021-10-02T06:29:05Z</dcterms:modified>
</cp:coreProperties>
</file>