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455d27cdec1ec4/Рабочий стол/Документы/Tex/3.2.8/"/>
    </mc:Choice>
  </mc:AlternateContent>
  <xr:revisionPtr revIDLastSave="147" documentId="8_{0AFB214C-BA3E-4DB3-9F2B-380B0D88A153}" xr6:coauthVersionLast="47" xr6:coauthVersionMax="47" xr10:uidLastSave="{5344BC30-894B-4F48-9E91-3F375BAC9A21}"/>
  <bookViews>
    <workbookView xWindow="-110" yWindow="-110" windowWidth="21820" windowHeight="14020" xr2:uid="{78365216-8E87-4E38-A1E0-80861EE27DF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5" i="1" l="1"/>
  <c r="R36" i="1"/>
  <c r="R37" i="1"/>
  <c r="R38" i="1"/>
  <c r="R39" i="1"/>
  <c r="R40" i="1"/>
  <c r="R41" i="1"/>
  <c r="R34" i="1"/>
  <c r="T40" i="1"/>
  <c r="T35" i="1"/>
  <c r="T36" i="1"/>
  <c r="T37" i="1"/>
  <c r="T38" i="1"/>
  <c r="T39" i="1"/>
  <c r="T34" i="1"/>
  <c r="L34" i="1"/>
  <c r="N35" i="1"/>
  <c r="N36" i="1"/>
  <c r="N37" i="1"/>
  <c r="N38" i="1"/>
  <c r="N39" i="1"/>
  <c r="N40" i="1"/>
  <c r="N34" i="1"/>
  <c r="L35" i="1"/>
  <c r="L36" i="1"/>
  <c r="L37" i="1"/>
  <c r="L38" i="1"/>
  <c r="L39" i="1"/>
  <c r="L40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1" i="1"/>
  <c r="V18" i="1"/>
  <c r="S17" i="1"/>
  <c r="S14" i="1"/>
  <c r="S12" i="1"/>
  <c r="V12" i="1"/>
  <c r="V13" i="1"/>
  <c r="V14" i="1"/>
  <c r="V15" i="1"/>
  <c r="V16" i="1"/>
  <c r="V17" i="1"/>
  <c r="V11" i="1"/>
  <c r="U12" i="1"/>
  <c r="U13" i="1"/>
  <c r="U14" i="1"/>
  <c r="U15" i="1"/>
  <c r="U16" i="1"/>
  <c r="U17" i="1"/>
  <c r="U18" i="1"/>
  <c r="U11" i="1"/>
  <c r="S13" i="1"/>
  <c r="S15" i="1"/>
  <c r="S16" i="1"/>
  <c r="S18" i="1"/>
  <c r="S11" i="1"/>
  <c r="N15" i="1"/>
  <c r="N16" i="1"/>
  <c r="N17" i="1"/>
  <c r="N18" i="1"/>
  <c r="N19" i="1"/>
  <c r="N20" i="1"/>
  <c r="N14" i="1"/>
  <c r="I15" i="1"/>
  <c r="I16" i="1"/>
  <c r="I17" i="1"/>
  <c r="I18" i="1"/>
  <c r="I19" i="1"/>
  <c r="I20" i="1"/>
  <c r="I14" i="1"/>
  <c r="M15" i="1"/>
  <c r="M16" i="1"/>
  <c r="M17" i="1"/>
  <c r="M18" i="1"/>
  <c r="M19" i="1"/>
  <c r="M20" i="1"/>
  <c r="M14" i="1"/>
  <c r="G14" i="1"/>
  <c r="H14" i="1"/>
  <c r="E14" i="1"/>
  <c r="E15" i="1"/>
  <c r="E16" i="1"/>
  <c r="E17" i="1"/>
  <c r="E18" i="1"/>
  <c r="E19" i="1"/>
  <c r="E20" i="1"/>
  <c r="E21" i="1"/>
  <c r="E22" i="1"/>
  <c r="E13" i="1"/>
  <c r="D14" i="1"/>
  <c r="D15" i="1"/>
  <c r="D16" i="1"/>
  <c r="D17" i="1"/>
  <c r="D18" i="1"/>
  <c r="D19" i="1"/>
  <c r="D20" i="1"/>
  <c r="D21" i="1"/>
  <c r="D22" i="1"/>
  <c r="D13" i="1"/>
  <c r="K6" i="1"/>
  <c r="K5" i="1"/>
  <c r="H4" i="1"/>
  <c r="H3" i="1"/>
  <c r="E5" i="1"/>
</calcChain>
</file>

<file path=xl/sharedStrings.xml><?xml version="1.0" encoding="utf-8"?>
<sst xmlns="http://schemas.openxmlformats.org/spreadsheetml/2006/main" count="54" uniqueCount="33">
  <si>
    <t>U</t>
  </si>
  <si>
    <t>I</t>
  </si>
  <si>
    <t>Вольт-амперная характеристика стабилитрона</t>
  </si>
  <si>
    <t>r = 5,1 kOm</t>
  </si>
  <si>
    <t>U1</t>
  </si>
  <si>
    <t>U2</t>
  </si>
  <si>
    <t>Осцилограммы релаксационных колебаний</t>
  </si>
  <si>
    <t>Tз</t>
  </si>
  <si>
    <t>Tр</t>
  </si>
  <si>
    <t>Тз/Тр</t>
  </si>
  <si>
    <t>U = 109,9</t>
  </si>
  <si>
    <t>Rкр</t>
  </si>
  <si>
    <t>кОм</t>
  </si>
  <si>
    <t>дел (0,4 мс)</t>
  </si>
  <si>
    <t>Фигуры Лиссажу и частота колебаний</t>
  </si>
  <si>
    <t>1/T1</t>
  </si>
  <si>
    <t>Гц</t>
  </si>
  <si>
    <t>1/T2</t>
  </si>
  <si>
    <t>1/T3</t>
  </si>
  <si>
    <t>1/T4</t>
  </si>
  <si>
    <t>1/T5</t>
  </si>
  <si>
    <t>С, 10^(-3) мкф</t>
  </si>
  <si>
    <t>N, кол-во самопересечений</t>
  </si>
  <si>
    <t>R = 3Rкр</t>
  </si>
  <si>
    <t>N</t>
  </si>
  <si>
    <t>C = 50мкФ</t>
  </si>
  <si>
    <t>R, кОм</t>
  </si>
  <si>
    <t>T_теор</t>
  </si>
  <si>
    <t>С учетом сопротивления</t>
  </si>
  <si>
    <t>Без учета сопротивления</t>
  </si>
  <si>
    <t>Теоретические данные</t>
  </si>
  <si>
    <t>Экспериментальные данные</t>
  </si>
  <si>
    <t>T,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</si>
</sst>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/>
    <xf numFmtId="0" fontId="0" fillId="0" borderId="0" xfId="0" applyBorder="1"/>
    <xf numFmtId="164" fontId="0" fillId="0" borderId="2" xfId="0" applyNumberFormat="1" applyBorder="1"/>
    <xf numFmtId="0" fontId="0" fillId="0" borderId="2" xfId="0" applyFill="1" applyBorder="1"/>
    <xf numFmtId="0" fontId="0" fillId="0" borderId="4" xfId="0" applyBorder="1"/>
    <xf numFmtId="0" fontId="0" fillId="2" borderId="2" xfId="0" applyFont="1" applyFill="1" applyBorder="1"/>
    <xf numFmtId="0" fontId="0" fillId="2" borderId="3" xfId="0" applyFill="1" applyBorder="1"/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9" xfId="0" applyBorder="1"/>
    <xf numFmtId="0" fontId="0" fillId="0" borderId="3" xfId="0" applyBorder="1"/>
    <xf numFmtId="0" fontId="0" fillId="0" borderId="4" xfId="0" applyFill="1" applyBorder="1"/>
    <xf numFmtId="0" fontId="0" fillId="0" borderId="11" xfId="0" applyBorder="1"/>
    <xf numFmtId="0" fontId="0" fillId="0" borderId="11" xfId="0" applyFill="1" applyBorder="1"/>
    <xf numFmtId="0" fontId="0" fillId="3" borderId="2" xfId="0" applyFont="1" applyFill="1" applyBorder="1"/>
    <xf numFmtId="0" fontId="0" fillId="3" borderId="4" xfId="0" applyFont="1" applyFill="1" applyBorder="1"/>
    <xf numFmtId="0" fontId="0" fillId="3" borderId="2" xfId="0" applyFill="1" applyBorder="1"/>
    <xf numFmtId="0" fontId="0" fillId="3" borderId="11" xfId="0" applyFont="1" applyFill="1" applyBorder="1"/>
    <xf numFmtId="0" fontId="0" fillId="3" borderId="3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0" xfId="0" applyFill="1"/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3" xfId="0" applyBorder="1"/>
    <xf numFmtId="0" fontId="0" fillId="0" borderId="9" xfId="0" applyBorder="1" applyAlignment="1">
      <alignment horizontal="center" vertical="center"/>
    </xf>
    <xf numFmtId="0" fontId="0" fillId="0" borderId="14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E7E6-1722-47CE-B557-D71D7348BEE0}">
  <dimension ref="A1:V50"/>
  <sheetViews>
    <sheetView tabSelected="1" topLeftCell="C20" workbookViewId="0">
      <selection activeCell="L29" sqref="L29"/>
    </sheetView>
  </sheetViews>
  <sheetFormatPr defaultRowHeight="14.5" x14ac:dyDescent="0.35"/>
  <cols>
    <col min="3" max="3" width="9.54296875" customWidth="1"/>
    <col min="6" max="6" width="11.1796875" customWidth="1"/>
    <col min="10" max="10" width="8.36328125" customWidth="1"/>
    <col min="11" max="11" width="9" customWidth="1"/>
    <col min="12" max="12" width="10.26953125" customWidth="1"/>
    <col min="15" max="15" width="10.36328125" customWidth="1"/>
  </cols>
  <sheetData>
    <row r="1" spans="1:22" ht="26.5" customHeight="1" x14ac:dyDescent="0.35">
      <c r="A1" s="11" t="s">
        <v>2</v>
      </c>
      <c r="B1" s="11"/>
      <c r="C1" s="11"/>
      <c r="D1" s="12" t="s">
        <v>6</v>
      </c>
      <c r="E1" s="13"/>
      <c r="F1" s="14"/>
      <c r="J1" s="12" t="s">
        <v>14</v>
      </c>
      <c r="K1" s="13"/>
      <c r="L1" s="14"/>
    </row>
    <row r="2" spans="1:22" x14ac:dyDescent="0.35">
      <c r="A2" s="3" t="s">
        <v>0</v>
      </c>
      <c r="B2" s="3" t="s">
        <v>1</v>
      </c>
      <c r="C2" s="3" t="s">
        <v>3</v>
      </c>
      <c r="D2" s="10" t="s">
        <v>10</v>
      </c>
      <c r="J2" t="s">
        <v>15</v>
      </c>
      <c r="K2">
        <v>36.5</v>
      </c>
      <c r="L2" t="s">
        <v>16</v>
      </c>
    </row>
    <row r="3" spans="1:22" x14ac:dyDescent="0.35">
      <c r="A3" s="5">
        <v>10.1</v>
      </c>
      <c r="B3" s="2">
        <v>0</v>
      </c>
      <c r="D3" t="s">
        <v>7</v>
      </c>
      <c r="E3">
        <v>27</v>
      </c>
      <c r="F3" t="s">
        <v>13</v>
      </c>
      <c r="H3">
        <f>28.5*0.4/1000</f>
        <v>1.14E-2</v>
      </c>
      <c r="J3" t="s">
        <v>17</v>
      </c>
      <c r="K3">
        <v>18.3</v>
      </c>
      <c r="L3" t="s">
        <v>16</v>
      </c>
    </row>
    <row r="4" spans="1:22" x14ac:dyDescent="0.35">
      <c r="A4" s="2">
        <v>15.3</v>
      </c>
      <c r="B4" s="2">
        <v>0</v>
      </c>
      <c r="D4" t="s">
        <v>8</v>
      </c>
      <c r="E4">
        <v>1.5</v>
      </c>
      <c r="F4" t="s">
        <v>13</v>
      </c>
      <c r="H4">
        <f>1/H3</f>
        <v>87.719298245614027</v>
      </c>
      <c r="J4" t="s">
        <v>18</v>
      </c>
      <c r="K4">
        <v>12.2</v>
      </c>
      <c r="L4" t="s">
        <v>16</v>
      </c>
    </row>
    <row r="5" spans="1:22" x14ac:dyDescent="0.35">
      <c r="A5" s="2">
        <v>22.6</v>
      </c>
      <c r="B5" s="2">
        <v>0</v>
      </c>
      <c r="D5" t="s">
        <v>9</v>
      </c>
      <c r="E5">
        <f>E3/E4</f>
        <v>18</v>
      </c>
      <c r="F5" t="s">
        <v>13</v>
      </c>
      <c r="J5" t="s">
        <v>19</v>
      </c>
      <c r="K5">
        <f>K2*2</f>
        <v>73</v>
      </c>
      <c r="L5" t="s">
        <v>16</v>
      </c>
    </row>
    <row r="6" spans="1:22" x14ac:dyDescent="0.35">
      <c r="A6" s="2">
        <v>35</v>
      </c>
      <c r="B6" s="2">
        <v>0</v>
      </c>
      <c r="J6" t="s">
        <v>20</v>
      </c>
      <c r="K6">
        <f>K2*3</f>
        <v>109.5</v>
      </c>
      <c r="L6" t="s">
        <v>16</v>
      </c>
    </row>
    <row r="7" spans="1:22" x14ac:dyDescent="0.35">
      <c r="A7" s="2">
        <v>40.200000000000003</v>
      </c>
      <c r="B7" s="2">
        <v>0</v>
      </c>
      <c r="D7" t="s">
        <v>11</v>
      </c>
      <c r="E7">
        <v>150</v>
      </c>
      <c r="F7" t="s">
        <v>12</v>
      </c>
    </row>
    <row r="8" spans="1:22" x14ac:dyDescent="0.35">
      <c r="A8" s="2">
        <v>49.8</v>
      </c>
      <c r="B8" s="2">
        <v>0</v>
      </c>
    </row>
    <row r="9" spans="1:22" x14ac:dyDescent="0.35">
      <c r="A9" s="2">
        <v>59.9</v>
      </c>
      <c r="B9" s="2">
        <v>0</v>
      </c>
    </row>
    <row r="10" spans="1:22" x14ac:dyDescent="0.35">
      <c r="A10" s="2">
        <v>64.400000000000006</v>
      </c>
      <c r="B10" s="2">
        <v>0</v>
      </c>
      <c r="J10" t="s">
        <v>23</v>
      </c>
      <c r="K10" t="s">
        <v>21</v>
      </c>
      <c r="L10" t="s">
        <v>22</v>
      </c>
      <c r="O10" t="s">
        <v>25</v>
      </c>
      <c r="P10" t="s">
        <v>26</v>
      </c>
      <c r="Q10" t="s">
        <v>24</v>
      </c>
      <c r="S10" t="s">
        <v>27</v>
      </c>
    </row>
    <row r="11" spans="1:22" x14ac:dyDescent="0.35">
      <c r="A11" s="2">
        <v>75.2</v>
      </c>
      <c r="B11" s="2">
        <v>0</v>
      </c>
      <c r="P11">
        <v>300</v>
      </c>
      <c r="Q11">
        <v>2</v>
      </c>
      <c r="S11">
        <f>P11*50*0.1441/1000000</f>
        <v>2.1614999999999998E-3</v>
      </c>
      <c r="U11">
        <f>36.5*Q11</f>
        <v>73</v>
      </c>
      <c r="V11">
        <f>1/U11</f>
        <v>1.3698630136986301E-2</v>
      </c>
    </row>
    <row r="12" spans="1:22" x14ac:dyDescent="0.35">
      <c r="A12" s="2">
        <v>83.9</v>
      </c>
      <c r="B12" s="2">
        <v>0</v>
      </c>
      <c r="P12">
        <v>400</v>
      </c>
      <c r="Q12">
        <v>2</v>
      </c>
      <c r="S12">
        <f t="shared" ref="S12:S18" si="0">P12*50*0.1441/1000000</f>
        <v>2.882E-3</v>
      </c>
      <c r="U12">
        <f t="shared" ref="U12:U18" si="1">36.5*Q12</f>
        <v>73</v>
      </c>
      <c r="V12">
        <f t="shared" ref="V12:V18" si="2">1/U12</f>
        <v>1.3698630136986301E-2</v>
      </c>
    </row>
    <row r="13" spans="1:22" x14ac:dyDescent="0.35">
      <c r="A13" s="8">
        <v>86.1</v>
      </c>
      <c r="B13" s="8">
        <v>2.5099999999999998</v>
      </c>
      <c r="C13" t="s">
        <v>4</v>
      </c>
      <c r="D13">
        <f>B13*5.1</f>
        <v>12.800999999999998</v>
      </c>
      <c r="E13">
        <f>A13-D13</f>
        <v>73.298999999999992</v>
      </c>
      <c r="P13">
        <v>500</v>
      </c>
      <c r="Q13">
        <v>1</v>
      </c>
      <c r="S13">
        <f t="shared" si="0"/>
        <v>3.6024999999999998E-3</v>
      </c>
      <c r="U13">
        <f t="shared" si="1"/>
        <v>36.5</v>
      </c>
      <c r="V13">
        <f t="shared" si="2"/>
        <v>2.7397260273972601E-2</v>
      </c>
    </row>
    <row r="14" spans="1:22" x14ac:dyDescent="0.35">
      <c r="A14" s="2">
        <v>88.45</v>
      </c>
      <c r="B14" s="2">
        <v>3.01</v>
      </c>
      <c r="D14">
        <f t="shared" ref="D14:D22" si="3">B14*5.1</f>
        <v>15.350999999999997</v>
      </c>
      <c r="E14">
        <f t="shared" ref="E14:E22" si="4">A14-D14</f>
        <v>73.099000000000004</v>
      </c>
      <c r="G14">
        <f>LN(1.155)</f>
        <v>0.14410034397375687</v>
      </c>
      <c r="H14">
        <f>(109.9 - 82.4)/(109.9 - 86.1)</f>
        <v>1.155462184873949</v>
      </c>
      <c r="I14">
        <f>450*K14*0.1441/1000000</f>
        <v>3.1125599999999999E-3</v>
      </c>
      <c r="K14">
        <v>48</v>
      </c>
      <c r="L14">
        <v>3</v>
      </c>
      <c r="M14">
        <f>L14*36.5</f>
        <v>109.5</v>
      </c>
      <c r="N14">
        <f>1/M14</f>
        <v>9.1324200913242004E-3</v>
      </c>
      <c r="P14">
        <v>600</v>
      </c>
      <c r="Q14">
        <v>4</v>
      </c>
      <c r="S14">
        <f t="shared" si="0"/>
        <v>4.3229999999999996E-3</v>
      </c>
      <c r="U14">
        <f t="shared" si="1"/>
        <v>146</v>
      </c>
      <c r="V14">
        <f t="shared" si="2"/>
        <v>6.8493150684931503E-3</v>
      </c>
    </row>
    <row r="15" spans="1:22" x14ac:dyDescent="0.35">
      <c r="A15" s="2">
        <v>93.4</v>
      </c>
      <c r="B15" s="2">
        <v>3.96</v>
      </c>
      <c r="D15">
        <f t="shared" si="3"/>
        <v>20.195999999999998</v>
      </c>
      <c r="E15">
        <f t="shared" si="4"/>
        <v>73.204000000000008</v>
      </c>
      <c r="I15">
        <f t="shared" ref="I15:I20" si="5">450*K15*0.1441/1000000</f>
        <v>2.7234900000000003E-3</v>
      </c>
      <c r="K15">
        <v>42</v>
      </c>
      <c r="L15">
        <v>2</v>
      </c>
      <c r="M15">
        <f t="shared" ref="M15:M20" si="6">L15*36.5</f>
        <v>73</v>
      </c>
      <c r="N15">
        <f t="shared" ref="N15:N20" si="7">1/M15</f>
        <v>1.3698630136986301E-2</v>
      </c>
      <c r="P15">
        <v>700</v>
      </c>
      <c r="Q15">
        <v>5</v>
      </c>
      <c r="S15">
        <f t="shared" si="0"/>
        <v>5.0435000000000002E-3</v>
      </c>
      <c r="U15">
        <f t="shared" si="1"/>
        <v>182.5</v>
      </c>
      <c r="V15">
        <f t="shared" si="2"/>
        <v>5.4794520547945206E-3</v>
      </c>
    </row>
    <row r="16" spans="1:22" x14ac:dyDescent="0.35">
      <c r="A16" s="2">
        <v>98.3</v>
      </c>
      <c r="B16" s="2">
        <v>4.8600000000000003</v>
      </c>
      <c r="D16">
        <f t="shared" si="3"/>
        <v>24.786000000000001</v>
      </c>
      <c r="E16">
        <f t="shared" si="4"/>
        <v>73.513999999999996</v>
      </c>
      <c r="I16">
        <f t="shared" si="5"/>
        <v>2.4641100000000003E-3</v>
      </c>
      <c r="K16">
        <v>38</v>
      </c>
      <c r="L16">
        <v>5</v>
      </c>
      <c r="M16">
        <f t="shared" si="6"/>
        <v>182.5</v>
      </c>
      <c r="N16">
        <f t="shared" si="7"/>
        <v>5.4794520547945206E-3</v>
      </c>
      <c r="P16">
        <v>800</v>
      </c>
      <c r="Q16">
        <v>2</v>
      </c>
      <c r="S16">
        <f t="shared" si="0"/>
        <v>5.764E-3</v>
      </c>
      <c r="U16">
        <f t="shared" si="1"/>
        <v>73</v>
      </c>
      <c r="V16">
        <f t="shared" si="2"/>
        <v>1.3698630136986301E-2</v>
      </c>
    </row>
    <row r="17" spans="1:22" x14ac:dyDescent="0.35">
      <c r="A17" s="2">
        <v>105</v>
      </c>
      <c r="B17" s="2">
        <v>6.14</v>
      </c>
      <c r="D17">
        <f t="shared" si="3"/>
        <v>31.313999999999997</v>
      </c>
      <c r="E17">
        <f t="shared" si="4"/>
        <v>73.686000000000007</v>
      </c>
      <c r="I17">
        <f t="shared" si="5"/>
        <v>2.2695750000000002E-3</v>
      </c>
      <c r="K17">
        <v>35</v>
      </c>
      <c r="L17">
        <v>6</v>
      </c>
      <c r="M17">
        <f t="shared" si="6"/>
        <v>219</v>
      </c>
      <c r="N17">
        <f t="shared" si="7"/>
        <v>4.5662100456621002E-3</v>
      </c>
      <c r="P17">
        <v>900</v>
      </c>
      <c r="Q17">
        <v>0</v>
      </c>
      <c r="S17">
        <f>P17*50*0.1441/1000000</f>
        <v>6.4844999999999998E-3</v>
      </c>
      <c r="U17">
        <f t="shared" si="1"/>
        <v>0</v>
      </c>
      <c r="V17" t="e">
        <f t="shared" si="2"/>
        <v>#DIV/0!</v>
      </c>
    </row>
    <row r="18" spans="1:22" x14ac:dyDescent="0.35">
      <c r="A18" s="2">
        <v>113</v>
      </c>
      <c r="B18" s="6">
        <v>7.8</v>
      </c>
      <c r="D18">
        <f t="shared" si="3"/>
        <v>39.779999999999994</v>
      </c>
      <c r="E18">
        <f t="shared" si="4"/>
        <v>73.22</v>
      </c>
      <c r="I18">
        <f t="shared" si="5"/>
        <v>2.5938000000000003E-3</v>
      </c>
      <c r="K18">
        <v>40</v>
      </c>
      <c r="L18">
        <v>4</v>
      </c>
      <c r="M18">
        <f t="shared" si="6"/>
        <v>146</v>
      </c>
      <c r="N18">
        <f t="shared" si="7"/>
        <v>6.8493150684931503E-3</v>
      </c>
      <c r="P18">
        <v>200</v>
      </c>
      <c r="Q18">
        <v>4</v>
      </c>
      <c r="S18">
        <f t="shared" si="0"/>
        <v>1.441E-3</v>
      </c>
      <c r="U18">
        <f t="shared" si="1"/>
        <v>146</v>
      </c>
      <c r="V18">
        <f>1/U18</f>
        <v>6.8493150684931503E-3</v>
      </c>
    </row>
    <row r="19" spans="1:22" x14ac:dyDescent="0.35">
      <c r="A19" s="2">
        <v>119.3</v>
      </c>
      <c r="B19" s="6">
        <v>8.89</v>
      </c>
      <c r="D19">
        <f t="shared" si="3"/>
        <v>45.338999999999999</v>
      </c>
      <c r="E19">
        <f t="shared" si="4"/>
        <v>73.960999999999999</v>
      </c>
      <c r="I19">
        <f t="shared" si="5"/>
        <v>2.9180250000000003E-3</v>
      </c>
      <c r="K19">
        <v>45</v>
      </c>
      <c r="L19">
        <v>3</v>
      </c>
      <c r="M19">
        <f t="shared" si="6"/>
        <v>109.5</v>
      </c>
      <c r="N19">
        <f t="shared" si="7"/>
        <v>9.1324200913242004E-3</v>
      </c>
    </row>
    <row r="20" spans="1:22" x14ac:dyDescent="0.35">
      <c r="A20" s="2">
        <v>84</v>
      </c>
      <c r="B20" s="6">
        <v>2.14</v>
      </c>
      <c r="D20">
        <f t="shared" si="3"/>
        <v>10.914</v>
      </c>
      <c r="E20">
        <f t="shared" si="4"/>
        <v>73.085999999999999</v>
      </c>
      <c r="I20">
        <f t="shared" si="5"/>
        <v>3.2422499999999999E-3</v>
      </c>
      <c r="K20">
        <v>50</v>
      </c>
      <c r="L20">
        <v>2</v>
      </c>
      <c r="M20">
        <f t="shared" si="6"/>
        <v>73</v>
      </c>
      <c r="N20">
        <f t="shared" si="7"/>
        <v>1.3698630136986301E-2</v>
      </c>
    </row>
    <row r="21" spans="1:22" x14ac:dyDescent="0.35">
      <c r="A21" s="2">
        <v>79.599999999999994</v>
      </c>
      <c r="B21" s="6">
        <v>0</v>
      </c>
      <c r="D21">
        <f t="shared" si="3"/>
        <v>0</v>
      </c>
      <c r="E21">
        <f t="shared" si="4"/>
        <v>79.599999999999994</v>
      </c>
    </row>
    <row r="22" spans="1:22" x14ac:dyDescent="0.35">
      <c r="A22" s="9">
        <v>82.4</v>
      </c>
      <c r="B22" s="9">
        <v>1.82</v>
      </c>
      <c r="C22" t="s">
        <v>5</v>
      </c>
      <c r="D22">
        <f t="shared" si="3"/>
        <v>9.282</v>
      </c>
      <c r="E22">
        <f t="shared" si="4"/>
        <v>73.118000000000009</v>
      </c>
    </row>
    <row r="23" spans="1:22" x14ac:dyDescent="0.35">
      <c r="A23" s="7"/>
      <c r="B23" s="4"/>
    </row>
    <row r="27" spans="1:22" ht="16" customHeight="1" x14ac:dyDescent="0.35"/>
    <row r="28" spans="1:22" ht="15" customHeight="1" x14ac:dyDescent="0.35"/>
    <row r="29" spans="1:22" ht="27.5" customHeight="1" x14ac:dyDescent="0.35">
      <c r="A29" s="15" t="s">
        <v>28</v>
      </c>
      <c r="B29" s="15"/>
      <c r="C29" s="15" t="s">
        <v>29</v>
      </c>
      <c r="D29" s="15"/>
    </row>
    <row r="30" spans="1:22" x14ac:dyDescent="0.35">
      <c r="A30" s="3" t="s">
        <v>0</v>
      </c>
      <c r="B30" s="3" t="s">
        <v>1</v>
      </c>
      <c r="C30" s="16" t="s">
        <v>0</v>
      </c>
      <c r="D30" s="3" t="s">
        <v>1</v>
      </c>
    </row>
    <row r="31" spans="1:22" ht="17" customHeight="1" x14ac:dyDescent="0.35">
      <c r="A31" s="5">
        <v>10.1</v>
      </c>
      <c r="B31" s="7">
        <v>0</v>
      </c>
      <c r="C31" s="16">
        <f>A31-5.1*B31</f>
        <v>10.1</v>
      </c>
      <c r="D31" s="19">
        <v>0</v>
      </c>
    </row>
    <row r="32" spans="1:22" ht="27" customHeight="1" x14ac:dyDescent="0.35">
      <c r="A32" s="2">
        <v>15.3</v>
      </c>
      <c r="B32" s="7">
        <v>0</v>
      </c>
      <c r="C32" s="2">
        <f t="shared" ref="C32:C50" si="8">A32-5.1*B32</f>
        <v>15.3</v>
      </c>
      <c r="D32" s="19">
        <v>0</v>
      </c>
      <c r="K32" s="29" t="s">
        <v>30</v>
      </c>
      <c r="L32" s="30"/>
      <c r="M32" s="29" t="s">
        <v>31</v>
      </c>
      <c r="N32" s="30"/>
      <c r="Q32" s="29" t="s">
        <v>30</v>
      </c>
      <c r="R32" s="30"/>
      <c r="S32" s="29" t="s">
        <v>31</v>
      </c>
      <c r="T32" s="30"/>
    </row>
    <row r="33" spans="1:20" ht="28" customHeight="1" x14ac:dyDescent="0.35">
      <c r="A33" s="2">
        <v>22.6</v>
      </c>
      <c r="B33" s="7">
        <v>0</v>
      </c>
      <c r="C33" s="2">
        <f t="shared" si="8"/>
        <v>22.6</v>
      </c>
      <c r="D33" s="19">
        <v>0</v>
      </c>
      <c r="K33" s="1" t="s">
        <v>21</v>
      </c>
      <c r="L33" s="31" t="s">
        <v>32</v>
      </c>
      <c r="M33" s="1" t="s">
        <v>21</v>
      </c>
      <c r="N33" s="31" t="s">
        <v>32</v>
      </c>
      <c r="Q33" s="31" t="s">
        <v>26</v>
      </c>
      <c r="R33" s="34" t="s">
        <v>32</v>
      </c>
      <c r="S33" s="31" t="s">
        <v>26</v>
      </c>
      <c r="T33" s="34" t="s">
        <v>32</v>
      </c>
    </row>
    <row r="34" spans="1:20" x14ac:dyDescent="0.35">
      <c r="A34" s="2">
        <v>35</v>
      </c>
      <c r="B34" s="7">
        <v>0</v>
      </c>
      <c r="C34" s="2">
        <f t="shared" si="8"/>
        <v>35</v>
      </c>
      <c r="D34" s="19">
        <v>0</v>
      </c>
      <c r="K34" s="16">
        <v>48</v>
      </c>
      <c r="L34" s="2">
        <f t="shared" ref="L34:L40" si="9">I14</f>
        <v>3.1125599999999999E-3</v>
      </c>
      <c r="M34" s="16">
        <v>48</v>
      </c>
      <c r="N34" s="16">
        <f>N14</f>
        <v>9.1324200913242004E-3</v>
      </c>
      <c r="Q34" s="33">
        <v>300</v>
      </c>
      <c r="R34" s="16">
        <f>S11</f>
        <v>2.1614999999999998E-3</v>
      </c>
      <c r="S34" s="35">
        <v>300</v>
      </c>
      <c r="T34" s="16">
        <f>V11</f>
        <v>1.3698630136986301E-2</v>
      </c>
    </row>
    <row r="35" spans="1:20" x14ac:dyDescent="0.35">
      <c r="A35" s="2">
        <v>40.200000000000003</v>
      </c>
      <c r="B35" s="7">
        <v>0</v>
      </c>
      <c r="C35" s="2">
        <f t="shared" si="8"/>
        <v>40.200000000000003</v>
      </c>
      <c r="D35" s="19">
        <v>0</v>
      </c>
      <c r="K35" s="2">
        <v>42</v>
      </c>
      <c r="L35" s="2">
        <f t="shared" si="9"/>
        <v>2.7234900000000003E-3</v>
      </c>
      <c r="M35" s="2">
        <v>42</v>
      </c>
      <c r="N35" s="2">
        <f t="shared" ref="N35:N40" si="10">N15</f>
        <v>1.3698630136986301E-2</v>
      </c>
      <c r="Q35" s="7">
        <v>400</v>
      </c>
      <c r="R35" s="2">
        <f t="shared" ref="R35:R41" si="11">S12</f>
        <v>2.882E-3</v>
      </c>
      <c r="S35" s="4">
        <v>400</v>
      </c>
      <c r="T35" s="2">
        <f t="shared" ref="T35:T39" si="12">V12</f>
        <v>1.3698630136986301E-2</v>
      </c>
    </row>
    <row r="36" spans="1:20" x14ac:dyDescent="0.35">
      <c r="A36" s="2">
        <v>49.8</v>
      </c>
      <c r="B36" s="7">
        <v>0</v>
      </c>
      <c r="C36" s="2">
        <f t="shared" si="8"/>
        <v>49.8</v>
      </c>
      <c r="D36" s="19">
        <v>0</v>
      </c>
      <c r="K36" s="2">
        <v>38</v>
      </c>
      <c r="L36" s="2">
        <f t="shared" si="9"/>
        <v>2.4641100000000003E-3</v>
      </c>
      <c r="M36" s="2">
        <v>38</v>
      </c>
      <c r="N36" s="2">
        <f t="shared" si="10"/>
        <v>5.4794520547945206E-3</v>
      </c>
      <c r="Q36" s="7">
        <v>500</v>
      </c>
      <c r="R36" s="2">
        <f t="shared" si="11"/>
        <v>3.6024999999999998E-3</v>
      </c>
      <c r="S36" s="4">
        <v>500</v>
      </c>
      <c r="T36" s="2">
        <f t="shared" si="12"/>
        <v>2.7397260273972601E-2</v>
      </c>
    </row>
    <row r="37" spans="1:20" x14ac:dyDescent="0.35">
      <c r="A37" s="2">
        <v>59.9</v>
      </c>
      <c r="B37" s="7">
        <v>0</v>
      </c>
      <c r="C37" s="2">
        <f t="shared" si="8"/>
        <v>59.9</v>
      </c>
      <c r="D37" s="19">
        <v>0</v>
      </c>
      <c r="K37" s="2">
        <v>35</v>
      </c>
      <c r="L37" s="2">
        <f t="shared" si="9"/>
        <v>2.2695750000000002E-3</v>
      </c>
      <c r="M37" s="2">
        <v>35</v>
      </c>
      <c r="N37" s="2">
        <f t="shared" si="10"/>
        <v>4.5662100456621002E-3</v>
      </c>
      <c r="Q37" s="7">
        <v>600</v>
      </c>
      <c r="R37" s="2">
        <f t="shared" si="11"/>
        <v>4.3229999999999996E-3</v>
      </c>
      <c r="S37" s="4">
        <v>600</v>
      </c>
      <c r="T37" s="2">
        <f t="shared" si="12"/>
        <v>6.8493150684931503E-3</v>
      </c>
    </row>
    <row r="38" spans="1:20" x14ac:dyDescent="0.35">
      <c r="A38" s="2">
        <v>64.400000000000006</v>
      </c>
      <c r="B38" s="7">
        <v>0</v>
      </c>
      <c r="C38" s="2">
        <f t="shared" si="8"/>
        <v>64.400000000000006</v>
      </c>
      <c r="D38" s="19">
        <v>0</v>
      </c>
      <c r="K38" s="2">
        <v>40</v>
      </c>
      <c r="L38" s="2">
        <f t="shared" si="9"/>
        <v>2.5938000000000003E-3</v>
      </c>
      <c r="M38" s="2">
        <v>40</v>
      </c>
      <c r="N38" s="2">
        <f t="shared" si="10"/>
        <v>6.8493150684931503E-3</v>
      </c>
      <c r="Q38" s="7">
        <v>700</v>
      </c>
      <c r="R38" s="2">
        <f t="shared" si="11"/>
        <v>5.0435000000000002E-3</v>
      </c>
      <c r="S38" s="4">
        <v>700</v>
      </c>
      <c r="T38" s="2">
        <f t="shared" si="12"/>
        <v>5.4794520547945206E-3</v>
      </c>
    </row>
    <row r="39" spans="1:20" x14ac:dyDescent="0.35">
      <c r="A39" s="2">
        <v>75.2</v>
      </c>
      <c r="B39" s="7">
        <v>0</v>
      </c>
      <c r="C39" s="2">
        <f t="shared" si="8"/>
        <v>75.2</v>
      </c>
      <c r="D39" s="19">
        <v>0</v>
      </c>
      <c r="K39" s="2">
        <v>45</v>
      </c>
      <c r="L39" s="2">
        <f t="shared" si="9"/>
        <v>2.9180250000000003E-3</v>
      </c>
      <c r="M39" s="2">
        <v>45</v>
      </c>
      <c r="N39" s="2">
        <f t="shared" si="10"/>
        <v>9.1324200913242004E-3</v>
      </c>
      <c r="Q39" s="7">
        <v>800</v>
      </c>
      <c r="R39" s="2">
        <f t="shared" si="11"/>
        <v>5.764E-3</v>
      </c>
      <c r="S39" s="4">
        <v>800</v>
      </c>
      <c r="T39" s="2">
        <f t="shared" si="12"/>
        <v>1.3698630136986301E-2</v>
      </c>
    </row>
    <row r="40" spans="1:20" x14ac:dyDescent="0.35">
      <c r="A40" s="2">
        <v>83.9</v>
      </c>
      <c r="B40" s="7">
        <v>0</v>
      </c>
      <c r="C40" s="2">
        <f t="shared" si="8"/>
        <v>83.9</v>
      </c>
      <c r="D40" s="19">
        <v>0</v>
      </c>
      <c r="K40" s="17">
        <v>50</v>
      </c>
      <c r="L40" s="17">
        <f t="shared" si="9"/>
        <v>3.2422499999999999E-3</v>
      </c>
      <c r="M40" s="17">
        <v>50</v>
      </c>
      <c r="N40" s="17">
        <f t="shared" si="10"/>
        <v>1.3698630136986301E-2</v>
      </c>
      <c r="Q40" s="7">
        <v>900</v>
      </c>
      <c r="R40" s="2">
        <f t="shared" si="11"/>
        <v>6.4844999999999998E-3</v>
      </c>
      <c r="S40" s="36">
        <v>200</v>
      </c>
      <c r="T40" s="17">
        <f>V18</f>
        <v>6.8493150684931503E-3</v>
      </c>
    </row>
    <row r="41" spans="1:20" x14ac:dyDescent="0.35">
      <c r="A41" s="21">
        <v>86.1</v>
      </c>
      <c r="B41" s="22">
        <v>2.5099999999999998</v>
      </c>
      <c r="C41" s="23">
        <f t="shared" si="8"/>
        <v>73.298999999999992</v>
      </c>
      <c r="D41" s="24">
        <v>2.5099999999999998</v>
      </c>
      <c r="E41" s="28" t="s">
        <v>4</v>
      </c>
      <c r="Q41" s="32">
        <v>200</v>
      </c>
      <c r="R41" s="17">
        <f t="shared" si="11"/>
        <v>1.441E-3</v>
      </c>
      <c r="S41" s="4"/>
    </row>
    <row r="42" spans="1:20" x14ac:dyDescent="0.35">
      <c r="A42" s="2">
        <v>88.45</v>
      </c>
      <c r="B42" s="7">
        <v>3.01</v>
      </c>
      <c r="C42" s="2">
        <f t="shared" si="8"/>
        <v>73.099000000000004</v>
      </c>
      <c r="D42" s="19">
        <v>3.01</v>
      </c>
    </row>
    <row r="43" spans="1:20" x14ac:dyDescent="0.35">
      <c r="A43" s="2">
        <v>93.4</v>
      </c>
      <c r="B43" s="7">
        <v>3.96</v>
      </c>
      <c r="C43" s="2">
        <f t="shared" si="8"/>
        <v>73.204000000000008</v>
      </c>
      <c r="D43" s="19">
        <v>3.96</v>
      </c>
    </row>
    <row r="44" spans="1:20" x14ac:dyDescent="0.35">
      <c r="A44" s="2">
        <v>98.3</v>
      </c>
      <c r="B44" s="7">
        <v>4.8600000000000003</v>
      </c>
      <c r="C44" s="2">
        <f t="shared" si="8"/>
        <v>73.513999999999996</v>
      </c>
      <c r="D44" s="19">
        <v>4.8600000000000003</v>
      </c>
    </row>
    <row r="45" spans="1:20" x14ac:dyDescent="0.35">
      <c r="A45" s="2">
        <v>105</v>
      </c>
      <c r="B45" s="7">
        <v>6.14</v>
      </c>
      <c r="C45" s="2">
        <f t="shared" si="8"/>
        <v>73.686000000000007</v>
      </c>
      <c r="D45" s="19">
        <v>6.14</v>
      </c>
    </row>
    <row r="46" spans="1:20" x14ac:dyDescent="0.35">
      <c r="A46" s="2">
        <v>113</v>
      </c>
      <c r="B46" s="18">
        <v>7.8</v>
      </c>
      <c r="C46" s="2">
        <f t="shared" si="8"/>
        <v>73.22</v>
      </c>
      <c r="D46" s="20">
        <v>7.8</v>
      </c>
    </row>
    <row r="47" spans="1:20" x14ac:dyDescent="0.35">
      <c r="A47" s="2">
        <v>119.3</v>
      </c>
      <c r="B47" s="18">
        <v>8.89</v>
      </c>
      <c r="C47" s="2">
        <f t="shared" si="8"/>
        <v>73.960999999999999</v>
      </c>
      <c r="D47" s="20">
        <v>8.89</v>
      </c>
    </row>
    <row r="48" spans="1:20" x14ac:dyDescent="0.35">
      <c r="A48" s="2">
        <v>84</v>
      </c>
      <c r="B48" s="18">
        <v>2.14</v>
      </c>
      <c r="C48" s="2">
        <f t="shared" si="8"/>
        <v>73.085999999999999</v>
      </c>
      <c r="D48" s="20">
        <v>2.14</v>
      </c>
    </row>
    <row r="49" spans="1:5" x14ac:dyDescent="0.35">
      <c r="A49" s="2">
        <v>79.599999999999994</v>
      </c>
      <c r="B49" s="18">
        <v>0</v>
      </c>
      <c r="C49" s="2">
        <f t="shared" si="8"/>
        <v>79.599999999999994</v>
      </c>
      <c r="D49" s="20">
        <v>0</v>
      </c>
    </row>
    <row r="50" spans="1:5" x14ac:dyDescent="0.35">
      <c r="A50" s="25">
        <v>82.4</v>
      </c>
      <c r="B50" s="26">
        <v>1.82</v>
      </c>
      <c r="C50" s="25">
        <f t="shared" si="8"/>
        <v>73.118000000000009</v>
      </c>
      <c r="D50" s="27">
        <v>1.82</v>
      </c>
      <c r="E50" s="28" t="s">
        <v>5</v>
      </c>
    </row>
  </sheetData>
  <mergeCells count="9">
    <mergeCell ref="K32:L32"/>
    <mergeCell ref="M32:N32"/>
    <mergeCell ref="Q32:R32"/>
    <mergeCell ref="S32:T32"/>
    <mergeCell ref="A1:C1"/>
    <mergeCell ref="D1:F1"/>
    <mergeCell ref="J1:L1"/>
    <mergeCell ref="A29:B29"/>
    <mergeCell ref="C29:D29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gfzxfkudyce hcygcukzdyvaf</dc:creator>
  <cp:lastModifiedBy>Bulat Sibgatullin</cp:lastModifiedBy>
  <dcterms:created xsi:type="dcterms:W3CDTF">2021-09-04T06:43:22Z</dcterms:created>
  <dcterms:modified xsi:type="dcterms:W3CDTF">2021-09-16T23:18:41Z</dcterms:modified>
</cp:coreProperties>
</file>