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t\OneDrive\Рабочий стол\Документы\Tex\3.4.5\"/>
    </mc:Choice>
  </mc:AlternateContent>
  <xr:revisionPtr revIDLastSave="0" documentId="13_ncr:1_{BA5DE73D-09A0-4085-AA65-27E9560C4597}" xr6:coauthVersionLast="47" xr6:coauthVersionMax="47" xr10:uidLastSave="{00000000-0000-0000-0000-000000000000}"/>
  <bookViews>
    <workbookView xWindow="42810" yWindow="6240" windowWidth="16200" windowHeight="10065" xr2:uid="{5459FC68-F77F-4B05-9C6B-F9729AE4F5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3" i="1"/>
  <c r="K17" i="1"/>
  <c r="K18" i="1"/>
  <c r="K19" i="1"/>
  <c r="K20" i="1"/>
  <c r="K21" i="1"/>
  <c r="K22" i="1"/>
  <c r="K23" i="1"/>
  <c r="K24" i="1"/>
  <c r="K25" i="1"/>
  <c r="K26" i="1"/>
  <c r="K27" i="1"/>
  <c r="K28" i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3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J15" i="1"/>
  <c r="J29" i="1"/>
  <c r="J30" i="1"/>
  <c r="J31" i="1"/>
  <c r="J32" i="1"/>
  <c r="K29" i="1"/>
  <c r="K30" i="1"/>
  <c r="K31" i="1"/>
  <c r="K32" i="1"/>
  <c r="K15" i="1"/>
  <c r="U18" i="1"/>
  <c r="R20" i="1"/>
  <c r="U14" i="1"/>
  <c r="U8" i="1"/>
  <c r="T4" i="1"/>
  <c r="H19" i="1"/>
  <c r="H18" i="1"/>
  <c r="H36" i="1"/>
  <c r="H5" i="1"/>
  <c r="H35" i="1"/>
  <c r="R25" i="1"/>
  <c r="Q24" i="1"/>
  <c r="R12" i="1"/>
  <c r="Q12" i="1"/>
  <c r="Q13" i="1"/>
  <c r="Q14" i="1"/>
  <c r="R6" i="1"/>
  <c r="Q6" i="1"/>
  <c r="Q7" i="1"/>
  <c r="M32" i="1"/>
  <c r="L32" i="1"/>
  <c r="M15" i="1"/>
  <c r="L15" i="1"/>
  <c r="G36" i="1"/>
  <c r="G35" i="1"/>
  <c r="D35" i="1"/>
  <c r="D33" i="1"/>
  <c r="D32" i="1"/>
  <c r="G19" i="1"/>
  <c r="G18" i="1"/>
  <c r="A34" i="1"/>
  <c r="A35" i="1"/>
  <c r="A36" i="1"/>
  <c r="A33" i="1"/>
  <c r="D16" i="1"/>
  <c r="D18" i="1"/>
  <c r="D15" i="1"/>
  <c r="A17" i="1"/>
  <c r="A18" i="1"/>
  <c r="A19" i="1"/>
  <c r="A16" i="1"/>
  <c r="H4" i="1"/>
</calcChain>
</file>

<file path=xl/sharedStrings.xml><?xml version="1.0" encoding="utf-8"?>
<sst xmlns="http://schemas.openxmlformats.org/spreadsheetml/2006/main" count="39" uniqueCount="37">
  <si>
    <t>Феррит</t>
  </si>
  <si>
    <t>N_0, витков</t>
  </si>
  <si>
    <t>N_U, витков</t>
  </si>
  <si>
    <t>S, cm^2</t>
  </si>
  <si>
    <t>2*\pi*R, cm</t>
  </si>
  <si>
    <t>Фото предельной петли</t>
  </si>
  <si>
    <t>k_x, v/div</t>
  </si>
  <si>
    <t>k_y, v/div</t>
  </si>
  <si>
    <t>k_y, mv/div</t>
  </si>
  <si>
    <t>I_эф, А</t>
  </si>
  <si>
    <t>Первая порция фотографий это феррит</t>
  </si>
  <si>
    <t>NARUTO_BASE/Феррит</t>
  </si>
  <si>
    <t>R_0, Ом</t>
  </si>
  <si>
    <t>R_И, кОм</t>
  </si>
  <si>
    <t>C_И, мкФ</t>
  </si>
  <si>
    <t>B, Тл/дел</t>
  </si>
  <si>
    <t>H, (А/м)/дел</t>
  </si>
  <si>
    <t>Пермаллой</t>
  </si>
  <si>
    <t>NARUTO_BASE/Пермаллой</t>
  </si>
  <si>
    <t>Кремнистое железо</t>
  </si>
  <si>
    <t>NARUTO_BASE/Кремнистое железо</t>
  </si>
  <si>
    <t>x, 1/5 деления</t>
  </si>
  <si>
    <t>y, 1/5 деления</t>
  </si>
  <si>
    <t>Калибровка при помощи Феррита</t>
  </si>
  <si>
    <t>L_x, 1/5 деления(размах)</t>
  </si>
  <si>
    <t>I, A</t>
  </si>
  <si>
    <t>X:</t>
  </si>
  <si>
    <t>Y:</t>
  </si>
  <si>
    <t>U_эф, mV</t>
  </si>
  <si>
    <t>m_y, V/div</t>
  </si>
  <si>
    <t>RC:</t>
  </si>
  <si>
    <t>k_y, V/div</t>
  </si>
  <si>
    <t>k_y, mV/div</t>
  </si>
  <si>
    <t>L_x, 1/5 дел</t>
  </si>
  <si>
    <t>U_вх, V</t>
  </si>
  <si>
    <t>RC</t>
  </si>
  <si>
    <t>U_выx,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</si>
</sst>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3" xfId="0" applyFill="1" applyBorder="1"/>
    <xf numFmtId="0" fontId="0" fillId="0" borderId="4" xfId="0" applyBorder="1" applyAlignment="1">
      <alignment horizontal="center" vertical="center" wrapText="1"/>
    </xf>
    <xf numFmtId="0" fontId="0" fillId="0" borderId="8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9F23-036C-4728-819A-43FDA7C865B3}">
  <dimension ref="A1:U49"/>
  <sheetViews>
    <sheetView tabSelected="1" topLeftCell="A13" zoomScale="90" zoomScaleNormal="90" workbookViewId="0">
      <selection activeCell="J33" sqref="J33:K46"/>
    </sheetView>
  </sheetViews>
  <sheetFormatPr defaultRowHeight="14.5" x14ac:dyDescent="0.35"/>
  <cols>
    <col min="1" max="1" width="13.453125" customWidth="1"/>
    <col min="4" max="4" width="11.6328125" customWidth="1"/>
    <col min="7" max="7" width="13.453125" customWidth="1"/>
  </cols>
  <sheetData>
    <row r="1" spans="1:21" ht="26.5" customHeight="1" x14ac:dyDescent="0.35">
      <c r="A1" s="4" t="s">
        <v>0</v>
      </c>
      <c r="B1" s="5"/>
      <c r="C1" s="5"/>
      <c r="D1" s="18" t="s">
        <v>5</v>
      </c>
      <c r="E1" s="18"/>
      <c r="F1" s="5"/>
      <c r="G1" s="5" t="s">
        <v>10</v>
      </c>
      <c r="H1" s="5"/>
      <c r="I1" s="5"/>
      <c r="J1" s="5"/>
      <c r="K1" s="5"/>
      <c r="L1" s="13" t="s">
        <v>21</v>
      </c>
      <c r="M1" s="13" t="s">
        <v>22</v>
      </c>
      <c r="N1" s="6"/>
      <c r="Q1" s="20" t="s">
        <v>23</v>
      </c>
      <c r="R1" s="20"/>
    </row>
    <row r="2" spans="1:21" x14ac:dyDescent="0.35">
      <c r="A2" s="7" t="s">
        <v>1</v>
      </c>
      <c r="B2" s="8">
        <v>35</v>
      </c>
      <c r="C2" s="8"/>
      <c r="D2" s="8" t="s">
        <v>6</v>
      </c>
      <c r="E2" s="8">
        <v>0.1</v>
      </c>
      <c r="F2" s="8"/>
      <c r="G2" s="8" t="s">
        <v>11</v>
      </c>
      <c r="H2" s="8"/>
      <c r="I2" s="8"/>
      <c r="J2" s="8">
        <f>L2/5*0.467</f>
        <v>0</v>
      </c>
      <c r="K2" s="8">
        <f>M2/5*0.0667</f>
        <v>0</v>
      </c>
      <c r="L2" s="1">
        <v>0</v>
      </c>
      <c r="M2" s="1">
        <v>0</v>
      </c>
      <c r="N2" s="9"/>
    </row>
    <row r="3" spans="1:21" x14ac:dyDescent="0.35">
      <c r="A3" s="7" t="s">
        <v>2</v>
      </c>
      <c r="B3" s="8">
        <v>400</v>
      </c>
      <c r="C3" s="8"/>
      <c r="D3" s="8" t="s">
        <v>8</v>
      </c>
      <c r="E3" s="8">
        <v>20</v>
      </c>
      <c r="F3" s="8"/>
      <c r="G3" s="8"/>
      <c r="H3" s="8"/>
      <c r="I3" s="8"/>
      <c r="J3" s="8">
        <f t="shared" ref="J3:J14" si="0">L3/5*0.467</f>
        <v>9.3400000000000011E-2</v>
      </c>
      <c r="K3" s="8">
        <f t="shared" ref="K3:K14" si="1">M3/5*0.0667</f>
        <v>4.0019999999999993E-2</v>
      </c>
      <c r="L3" s="2">
        <v>1</v>
      </c>
      <c r="M3" s="2">
        <v>3</v>
      </c>
      <c r="N3" s="9"/>
      <c r="O3" t="s">
        <v>26</v>
      </c>
      <c r="Q3" t="s">
        <v>24</v>
      </c>
      <c r="R3">
        <v>50</v>
      </c>
    </row>
    <row r="4" spans="1:21" x14ac:dyDescent="0.35">
      <c r="A4" s="7" t="s">
        <v>3</v>
      </c>
      <c r="B4" s="8">
        <v>3</v>
      </c>
      <c r="C4" s="8"/>
      <c r="D4" s="8" t="s">
        <v>9</v>
      </c>
      <c r="E4" s="8">
        <v>1.06</v>
      </c>
      <c r="F4" s="8"/>
      <c r="G4" s="8" t="s">
        <v>16</v>
      </c>
      <c r="H4" s="8">
        <f>E2/B7*B2/B5*100</f>
        <v>46.666666666666671</v>
      </c>
      <c r="I4" s="8"/>
      <c r="J4" s="8">
        <f t="shared" si="0"/>
        <v>0.1401</v>
      </c>
      <c r="K4" s="8">
        <f t="shared" si="1"/>
        <v>8.0039999999999986E-2</v>
      </c>
      <c r="L4" s="2">
        <v>1.5</v>
      </c>
      <c r="M4" s="2">
        <v>6</v>
      </c>
      <c r="N4" s="9"/>
      <c r="Q4" t="s">
        <v>25</v>
      </c>
      <c r="R4">
        <v>1.0900000000000001</v>
      </c>
      <c r="T4">
        <f>2*1.41*B7*R4/(R3/5)</f>
        <v>9.2214000000000004E-2</v>
      </c>
    </row>
    <row r="5" spans="1:21" x14ac:dyDescent="0.35">
      <c r="A5" s="7" t="s">
        <v>4</v>
      </c>
      <c r="B5" s="8">
        <v>25</v>
      </c>
      <c r="C5" s="8"/>
      <c r="D5" s="8"/>
      <c r="E5" s="8"/>
      <c r="F5" s="8"/>
      <c r="G5" s="8" t="s">
        <v>15</v>
      </c>
      <c r="H5" s="8">
        <f>B8*1000*B9/1000000*E3/1000/(B4/10000)/B3</f>
        <v>6.6666666666666666E-2</v>
      </c>
      <c r="I5" s="8"/>
      <c r="J5" s="8">
        <f t="shared" si="0"/>
        <v>0.2802</v>
      </c>
      <c r="K5" s="8">
        <f t="shared" si="1"/>
        <v>0.12006</v>
      </c>
      <c r="L5" s="2">
        <v>3</v>
      </c>
      <c r="M5" s="2">
        <v>9</v>
      </c>
      <c r="N5" s="9"/>
    </row>
    <row r="6" spans="1:21" x14ac:dyDescent="0.35">
      <c r="A6" s="7"/>
      <c r="B6" s="8"/>
      <c r="C6" s="8"/>
      <c r="D6" s="8"/>
      <c r="E6" s="8"/>
      <c r="F6" s="8"/>
      <c r="G6" s="8"/>
      <c r="H6" s="8"/>
      <c r="I6" s="8"/>
      <c r="J6" s="8">
        <f t="shared" si="0"/>
        <v>0.37360000000000004</v>
      </c>
      <c r="K6" s="8">
        <f t="shared" si="1"/>
        <v>0.13339999999999999</v>
      </c>
      <c r="L6" s="2">
        <v>4</v>
      </c>
      <c r="M6" s="2">
        <v>10</v>
      </c>
      <c r="N6" s="9"/>
      <c r="O6" t="s">
        <v>27</v>
      </c>
      <c r="Q6" t="str">
        <f>D3</f>
        <v>k_y, mv/div</v>
      </c>
      <c r="R6">
        <f>E3</f>
        <v>20</v>
      </c>
    </row>
    <row r="7" spans="1:21" x14ac:dyDescent="0.35">
      <c r="A7" s="7" t="s">
        <v>12</v>
      </c>
      <c r="B7" s="8">
        <v>0.3</v>
      </c>
      <c r="C7" s="8"/>
      <c r="D7" s="8"/>
      <c r="E7" s="8"/>
      <c r="F7" s="8"/>
      <c r="G7" s="8"/>
      <c r="H7" s="8"/>
      <c r="I7" s="8"/>
      <c r="J7" s="8">
        <f t="shared" si="0"/>
        <v>0.56040000000000001</v>
      </c>
      <c r="K7" s="8">
        <f t="shared" si="1"/>
        <v>0.14674000000000001</v>
      </c>
      <c r="L7" s="2">
        <v>6</v>
      </c>
      <c r="M7" s="2">
        <v>11</v>
      </c>
      <c r="N7" s="9"/>
      <c r="Q7" t="str">
        <f>Q3</f>
        <v>L_x, 1/5 деления(размах)</v>
      </c>
      <c r="R7">
        <v>40</v>
      </c>
    </row>
    <row r="8" spans="1:21" x14ac:dyDescent="0.35">
      <c r="A8" s="7" t="s">
        <v>13</v>
      </c>
      <c r="B8" s="8">
        <v>20</v>
      </c>
      <c r="C8" s="8"/>
      <c r="D8" s="8"/>
      <c r="E8" s="8"/>
      <c r="F8" s="8"/>
      <c r="G8" s="8"/>
      <c r="H8" s="8"/>
      <c r="I8" s="8"/>
      <c r="J8" s="8">
        <f t="shared" si="0"/>
        <v>0.70050000000000001</v>
      </c>
      <c r="K8" s="8">
        <f t="shared" si="1"/>
        <v>0.15340999999999999</v>
      </c>
      <c r="L8" s="2">
        <v>7.5</v>
      </c>
      <c r="M8" s="2">
        <v>11.5</v>
      </c>
      <c r="N8" s="9"/>
      <c r="Q8" t="s">
        <v>28</v>
      </c>
      <c r="R8">
        <v>56</v>
      </c>
      <c r="T8" t="s">
        <v>29</v>
      </c>
      <c r="U8">
        <f>2*1.414*R8/1000/8</f>
        <v>1.9796000000000001E-2</v>
      </c>
    </row>
    <row r="9" spans="1:21" x14ac:dyDescent="0.35">
      <c r="A9" s="7" t="s">
        <v>14</v>
      </c>
      <c r="B9" s="8">
        <v>20</v>
      </c>
      <c r="C9" s="8"/>
      <c r="D9" s="8"/>
      <c r="E9" s="8"/>
      <c r="F9" s="8"/>
      <c r="G9" s="8"/>
      <c r="H9" s="8"/>
      <c r="I9" s="8"/>
      <c r="J9" s="8">
        <f t="shared" si="0"/>
        <v>0.84060000000000001</v>
      </c>
      <c r="K9" s="8">
        <f t="shared" si="1"/>
        <v>0.16007999999999997</v>
      </c>
      <c r="L9" s="2">
        <v>9</v>
      </c>
      <c r="M9" s="2">
        <v>12</v>
      </c>
      <c r="N9" s="9"/>
    </row>
    <row r="10" spans="1:21" x14ac:dyDescent="0.35">
      <c r="A10" s="7"/>
      <c r="B10" s="8"/>
      <c r="C10" s="8"/>
      <c r="D10" s="8"/>
      <c r="E10" s="8"/>
      <c r="F10" s="8"/>
      <c r="G10" s="8"/>
      <c r="H10" s="8"/>
      <c r="I10" s="8"/>
      <c r="J10" s="8">
        <f t="shared" si="0"/>
        <v>1.1208</v>
      </c>
      <c r="K10" s="8">
        <f t="shared" si="1"/>
        <v>0.16541599999999998</v>
      </c>
      <c r="L10" s="2">
        <v>12</v>
      </c>
      <c r="M10" s="2">
        <v>12.4</v>
      </c>
      <c r="N10" s="9"/>
    </row>
    <row r="11" spans="1:21" x14ac:dyDescent="0.35">
      <c r="A11" s="7"/>
      <c r="B11" s="8"/>
      <c r="C11" s="8"/>
      <c r="D11" s="8"/>
      <c r="E11" s="8"/>
      <c r="F11" s="8"/>
      <c r="G11" s="8"/>
      <c r="H11" s="8"/>
      <c r="I11" s="8"/>
      <c r="J11" s="8">
        <f t="shared" si="0"/>
        <v>1.3076000000000001</v>
      </c>
      <c r="K11" s="8">
        <f t="shared" si="1"/>
        <v>0.16674999999999998</v>
      </c>
      <c r="L11" s="2">
        <v>14</v>
      </c>
      <c r="M11" s="2">
        <v>12.5</v>
      </c>
      <c r="N11" s="9"/>
    </row>
    <row r="12" spans="1:21" x14ac:dyDescent="0.35">
      <c r="A12" s="7"/>
      <c r="B12" s="8"/>
      <c r="C12" s="8"/>
      <c r="D12" s="14"/>
      <c r="E12" s="14"/>
      <c r="F12" s="14"/>
      <c r="G12" s="14"/>
      <c r="H12" s="14"/>
      <c r="I12" s="8"/>
      <c r="J12" s="8">
        <f t="shared" si="0"/>
        <v>1.4944000000000002</v>
      </c>
      <c r="K12" s="8">
        <f t="shared" si="1"/>
        <v>0.16808399999999998</v>
      </c>
      <c r="L12" s="17">
        <v>16</v>
      </c>
      <c r="M12" s="15">
        <v>12.6</v>
      </c>
      <c r="N12" s="9"/>
      <c r="Q12" t="str">
        <f>D17</f>
        <v>k_y, v/div</v>
      </c>
      <c r="R12">
        <f>E17</f>
        <v>0.1</v>
      </c>
    </row>
    <row r="13" spans="1:21" x14ac:dyDescent="0.35">
      <c r="A13" s="7"/>
      <c r="B13" s="8"/>
      <c r="C13" s="8"/>
      <c r="D13" s="14"/>
      <c r="E13" s="14"/>
      <c r="F13" s="14"/>
      <c r="G13" s="14"/>
      <c r="H13" s="14"/>
      <c r="I13" s="8"/>
      <c r="J13" s="8">
        <f t="shared" si="0"/>
        <v>1.7746</v>
      </c>
      <c r="K13" s="8">
        <f t="shared" si="1"/>
        <v>0.17341999999999999</v>
      </c>
      <c r="L13" s="17">
        <v>19</v>
      </c>
      <c r="M13" s="15">
        <v>13</v>
      </c>
      <c r="N13" s="9"/>
      <c r="Q13" t="str">
        <f t="shared" ref="Q13:Q14" si="2">Q7</f>
        <v>L_x, 1/5 деления(размах)</v>
      </c>
      <c r="R13">
        <v>22</v>
      </c>
    </row>
    <row r="14" spans="1:21" x14ac:dyDescent="0.35">
      <c r="A14" s="10"/>
      <c r="B14" s="11"/>
      <c r="C14" s="11"/>
      <c r="D14" s="11"/>
      <c r="E14" s="11"/>
      <c r="F14" s="11"/>
      <c r="G14" s="11"/>
      <c r="H14" s="11"/>
      <c r="I14" s="11"/>
      <c r="J14" s="8">
        <f t="shared" si="0"/>
        <v>2.335</v>
      </c>
      <c r="K14" s="8">
        <f t="shared" si="1"/>
        <v>0.17608799999999997</v>
      </c>
      <c r="L14" s="10">
        <v>25</v>
      </c>
      <c r="M14" s="3">
        <v>13.2</v>
      </c>
      <c r="N14" s="12"/>
      <c r="Q14" t="str">
        <f t="shared" si="2"/>
        <v>U_эф, mV</v>
      </c>
      <c r="R14">
        <v>150</v>
      </c>
      <c r="T14" t="s">
        <v>29</v>
      </c>
      <c r="U14">
        <f>2*1.414*R14/1000/4.4</f>
        <v>9.6409090909090889E-2</v>
      </c>
    </row>
    <row r="15" spans="1:21" ht="29" x14ac:dyDescent="0.35">
      <c r="A15" s="4" t="s">
        <v>17</v>
      </c>
      <c r="B15" s="5"/>
      <c r="C15" s="5"/>
      <c r="D15" s="18" t="str">
        <f>D1</f>
        <v>Фото предельной петли</v>
      </c>
      <c r="E15" s="18"/>
      <c r="F15" s="5"/>
      <c r="G15" s="5"/>
      <c r="H15" s="5"/>
      <c r="I15" s="5"/>
      <c r="J15" s="8" t="e">
        <f t="shared" ref="J3:J46" si="3">L15/5*0.467</f>
        <v>#VALUE!</v>
      </c>
      <c r="K15" s="8" t="e">
        <f t="shared" ref="J3:K15" si="4">M15/5</f>
        <v>#VALUE!</v>
      </c>
      <c r="L15" s="16" t="str">
        <f>L1</f>
        <v>x, 1/5 деления</v>
      </c>
      <c r="M15" s="16" t="str">
        <f>M1</f>
        <v>y, 1/5 деления</v>
      </c>
      <c r="N15" s="6"/>
    </row>
    <row r="16" spans="1:21" x14ac:dyDescent="0.35">
      <c r="A16" s="7" t="str">
        <f>A2</f>
        <v>N_0, витков</v>
      </c>
      <c r="B16" s="8">
        <v>40</v>
      </c>
      <c r="C16" s="8"/>
      <c r="D16" s="8" t="str">
        <f t="shared" ref="D16:D18" si="5">D2</f>
        <v>k_x, v/div</v>
      </c>
      <c r="E16" s="8">
        <v>0.1</v>
      </c>
      <c r="F16" s="8"/>
      <c r="G16" s="8" t="s">
        <v>18</v>
      </c>
      <c r="H16" s="8"/>
      <c r="I16" s="8"/>
      <c r="J16" s="8" t="e">
        <f>L16/K376</f>
        <v>#DIV/0!</v>
      </c>
      <c r="K16" s="8">
        <f>M16/5*0.526</f>
        <v>0</v>
      </c>
      <c r="L16" s="4">
        <v>0</v>
      </c>
      <c r="M16" s="1">
        <v>0</v>
      </c>
      <c r="N16" s="9"/>
    </row>
    <row r="17" spans="1:21" x14ac:dyDescent="0.35">
      <c r="A17" s="7" t="str">
        <f t="shared" ref="A17:A19" si="6">A3</f>
        <v>N_U, витков</v>
      </c>
      <c r="B17" s="8">
        <v>200</v>
      </c>
      <c r="C17" s="8"/>
      <c r="D17" s="8" t="s">
        <v>7</v>
      </c>
      <c r="E17" s="8">
        <v>0.1</v>
      </c>
      <c r="F17" s="8"/>
      <c r="G17" s="8"/>
      <c r="H17" s="8"/>
      <c r="I17" s="8"/>
      <c r="J17" s="8">
        <f t="shared" ref="J17:J28" si="7">L17/5*0.556</f>
        <v>0.22240000000000004</v>
      </c>
      <c r="K17" s="8">
        <f t="shared" ref="K17:K28" si="8">M17/5*0.526</f>
        <v>0.10520000000000002</v>
      </c>
      <c r="L17" s="7">
        <v>2</v>
      </c>
      <c r="M17" s="2">
        <v>1</v>
      </c>
      <c r="N17" s="9"/>
    </row>
    <row r="18" spans="1:21" x14ac:dyDescent="0.35">
      <c r="A18" s="7" t="str">
        <f t="shared" si="6"/>
        <v>S, cm^2</v>
      </c>
      <c r="B18" s="8">
        <v>3.8</v>
      </c>
      <c r="C18" s="8"/>
      <c r="D18" s="8" t="str">
        <f t="shared" si="5"/>
        <v>I_эф, А</v>
      </c>
      <c r="E18" s="8">
        <v>0.69</v>
      </c>
      <c r="F18" s="8"/>
      <c r="G18" s="8" t="str">
        <f>G4</f>
        <v>H, (А/м)/дел</v>
      </c>
      <c r="H18" s="8">
        <f>E16/B7*B16/(B19/100)</f>
        <v>55.555555555555564</v>
      </c>
      <c r="I18" s="8"/>
      <c r="J18" s="8">
        <f t="shared" si="7"/>
        <v>0.27800000000000002</v>
      </c>
      <c r="K18" s="8">
        <f t="shared" si="8"/>
        <v>0.21040000000000003</v>
      </c>
      <c r="L18" s="7">
        <v>2.5</v>
      </c>
      <c r="M18" s="2">
        <v>2</v>
      </c>
      <c r="N18" s="9"/>
      <c r="O18" t="s">
        <v>30</v>
      </c>
      <c r="Q18" t="s">
        <v>31</v>
      </c>
      <c r="R18">
        <v>1</v>
      </c>
      <c r="T18" t="s">
        <v>35</v>
      </c>
      <c r="U18">
        <f>R20/R25/(3.14*50*2)</f>
        <v>0.4312632696390658</v>
      </c>
    </row>
    <row r="19" spans="1:21" x14ac:dyDescent="0.35">
      <c r="A19" s="7" t="str">
        <f t="shared" si="6"/>
        <v>2*\pi*R, cm</v>
      </c>
      <c r="B19" s="8">
        <v>24</v>
      </c>
      <c r="C19" s="8"/>
      <c r="D19" s="8"/>
      <c r="E19" s="8"/>
      <c r="F19" s="8"/>
      <c r="G19" s="8" t="str">
        <f>G5</f>
        <v>B, Тл/дел</v>
      </c>
      <c r="H19" s="8">
        <f>B8*1000*B9/1000000*E17/(B18/10000)/B17</f>
        <v>0.5263157894736844</v>
      </c>
      <c r="I19" s="8"/>
      <c r="J19" s="8">
        <f t="shared" si="7"/>
        <v>0.27800000000000002</v>
      </c>
      <c r="K19" s="8">
        <f t="shared" si="8"/>
        <v>0.31559999999999999</v>
      </c>
      <c r="L19" s="7">
        <v>2.5</v>
      </c>
      <c r="M19" s="2">
        <v>3</v>
      </c>
      <c r="N19" s="9"/>
      <c r="Q19" t="s">
        <v>33</v>
      </c>
      <c r="R19">
        <v>32.5</v>
      </c>
    </row>
    <row r="20" spans="1:21" x14ac:dyDescent="0.35">
      <c r="A20" s="7"/>
      <c r="B20" s="8"/>
      <c r="C20" s="8"/>
      <c r="D20" s="8"/>
      <c r="E20" s="8"/>
      <c r="F20" s="8"/>
      <c r="G20" s="8"/>
      <c r="H20" s="8"/>
      <c r="I20" s="8"/>
      <c r="J20" s="8">
        <f t="shared" si="7"/>
        <v>0.27800000000000002</v>
      </c>
      <c r="K20" s="8">
        <f t="shared" si="8"/>
        <v>0.42080000000000006</v>
      </c>
      <c r="L20" s="7">
        <v>2.5</v>
      </c>
      <c r="M20" s="2">
        <v>4</v>
      </c>
      <c r="N20" s="9"/>
      <c r="Q20" t="s">
        <v>34</v>
      </c>
      <c r="R20">
        <f>R18*R19/5</f>
        <v>6.5</v>
      </c>
    </row>
    <row r="21" spans="1:21" x14ac:dyDescent="0.35">
      <c r="A21" s="7"/>
      <c r="B21" s="8"/>
      <c r="C21" s="8"/>
      <c r="D21" s="8"/>
      <c r="E21" s="8"/>
      <c r="F21" s="8"/>
      <c r="G21" s="8"/>
      <c r="H21" s="8"/>
      <c r="I21" s="8"/>
      <c r="J21" s="8">
        <f t="shared" si="7"/>
        <v>0.27800000000000002</v>
      </c>
      <c r="K21" s="8">
        <f t="shared" si="8"/>
        <v>0.63119999999999998</v>
      </c>
      <c r="L21" s="7">
        <v>2.5</v>
      </c>
      <c r="M21" s="2">
        <v>6</v>
      </c>
      <c r="N21" s="9"/>
    </row>
    <row r="22" spans="1:21" x14ac:dyDescent="0.35">
      <c r="A22" s="7"/>
      <c r="B22" s="8"/>
      <c r="C22" s="8"/>
      <c r="D22" s="8"/>
      <c r="E22" s="8"/>
      <c r="F22" s="8"/>
      <c r="G22" s="8"/>
      <c r="H22" s="8"/>
      <c r="I22" s="8"/>
      <c r="J22" s="8">
        <f t="shared" si="7"/>
        <v>0.33360000000000001</v>
      </c>
      <c r="K22" s="8">
        <f t="shared" si="8"/>
        <v>0.73639999999999994</v>
      </c>
      <c r="L22" s="7">
        <v>3</v>
      </c>
      <c r="M22" s="2">
        <v>7</v>
      </c>
      <c r="N22" s="9"/>
    </row>
    <row r="23" spans="1:21" x14ac:dyDescent="0.35">
      <c r="A23" s="7"/>
      <c r="B23" s="8"/>
      <c r="C23" s="8"/>
      <c r="D23" s="8"/>
      <c r="E23" s="8"/>
      <c r="F23" s="8"/>
      <c r="G23" s="8"/>
      <c r="H23" s="8"/>
      <c r="I23" s="8"/>
      <c r="J23" s="8">
        <f t="shared" si="7"/>
        <v>0.38919999999999999</v>
      </c>
      <c r="K23" s="8">
        <f t="shared" si="8"/>
        <v>0.84160000000000013</v>
      </c>
      <c r="L23" s="7">
        <v>3.5</v>
      </c>
      <c r="M23" s="2">
        <v>8</v>
      </c>
      <c r="N23" s="9"/>
      <c r="Q23" t="s">
        <v>32</v>
      </c>
      <c r="R23">
        <v>10</v>
      </c>
    </row>
    <row r="24" spans="1:21" x14ac:dyDescent="0.35">
      <c r="A24" s="7"/>
      <c r="B24" s="8"/>
      <c r="C24" s="8"/>
      <c r="D24" s="8"/>
      <c r="E24" s="8"/>
      <c r="F24" s="8"/>
      <c r="G24" s="8"/>
      <c r="H24" s="8"/>
      <c r="I24" s="8"/>
      <c r="J24" s="8">
        <f t="shared" si="7"/>
        <v>0.72280000000000011</v>
      </c>
      <c r="K24" s="8">
        <f t="shared" si="8"/>
        <v>0.89419999999999999</v>
      </c>
      <c r="L24" s="7">
        <v>6.5</v>
      </c>
      <c r="M24" s="2">
        <v>8.5</v>
      </c>
      <c r="N24" s="9"/>
      <c r="Q24" t="str">
        <f>Q19</f>
        <v>L_x, 1/5 дел</v>
      </c>
      <c r="R24">
        <v>24</v>
      </c>
    </row>
    <row r="25" spans="1:21" x14ac:dyDescent="0.35">
      <c r="A25" s="7"/>
      <c r="B25" s="8"/>
      <c r="C25" s="8"/>
      <c r="D25" s="8"/>
      <c r="E25" s="8"/>
      <c r="F25" s="8"/>
      <c r="G25" s="8"/>
      <c r="H25" s="8"/>
      <c r="I25" s="8"/>
      <c r="J25" s="8">
        <f t="shared" si="7"/>
        <v>1.1120000000000001</v>
      </c>
      <c r="K25" s="8">
        <f t="shared" si="8"/>
        <v>0.94680000000000009</v>
      </c>
      <c r="L25" s="7">
        <v>10</v>
      </c>
      <c r="M25" s="2">
        <v>9</v>
      </c>
      <c r="N25" s="9"/>
      <c r="Q25" t="s">
        <v>36</v>
      </c>
      <c r="R25">
        <f>R23/1000*R24/5</f>
        <v>4.8000000000000001E-2</v>
      </c>
    </row>
    <row r="26" spans="1:21" x14ac:dyDescent="0.35">
      <c r="A26" s="7"/>
      <c r="B26" s="8"/>
      <c r="C26" s="8"/>
      <c r="D26" s="8"/>
      <c r="E26" s="8"/>
      <c r="F26" s="8"/>
      <c r="G26" s="8"/>
      <c r="H26" s="8"/>
      <c r="I26" s="8"/>
      <c r="J26" s="8">
        <f t="shared" si="7"/>
        <v>1.4456000000000002</v>
      </c>
      <c r="K26" s="8">
        <f t="shared" si="8"/>
        <v>0.99939999999999996</v>
      </c>
      <c r="L26" s="7">
        <v>13</v>
      </c>
      <c r="M26" s="2">
        <v>9.5</v>
      </c>
      <c r="N26" s="9"/>
    </row>
    <row r="27" spans="1:21" x14ac:dyDescent="0.35">
      <c r="A27" s="7"/>
      <c r="B27" s="8"/>
      <c r="C27" s="8"/>
      <c r="D27" s="8"/>
      <c r="E27" s="8"/>
      <c r="F27" s="8"/>
      <c r="G27" s="8"/>
      <c r="H27" s="8"/>
      <c r="I27" s="8"/>
      <c r="J27" s="8">
        <f t="shared" si="7"/>
        <v>2.1128</v>
      </c>
      <c r="K27" s="8">
        <f t="shared" si="8"/>
        <v>0.99939999999999996</v>
      </c>
      <c r="L27" s="7">
        <v>19</v>
      </c>
      <c r="M27" s="2">
        <v>9.5</v>
      </c>
      <c r="N27" s="9"/>
    </row>
    <row r="28" spans="1:21" x14ac:dyDescent="0.35">
      <c r="A28" s="7"/>
      <c r="B28" s="8"/>
      <c r="C28" s="8"/>
      <c r="D28" s="8"/>
      <c r="E28" s="8"/>
      <c r="F28" s="8"/>
      <c r="G28" s="8"/>
      <c r="H28" s="8"/>
      <c r="I28" s="8"/>
      <c r="J28" s="8">
        <f t="shared" si="7"/>
        <v>2.5575999999999999</v>
      </c>
      <c r="K28" s="8">
        <f t="shared" si="8"/>
        <v>1.052</v>
      </c>
      <c r="L28" s="10">
        <v>23</v>
      </c>
      <c r="M28" s="3">
        <v>10</v>
      </c>
      <c r="N28" s="9"/>
    </row>
    <row r="29" spans="1:21" x14ac:dyDescent="0.35">
      <c r="A29" s="7"/>
      <c r="B29" s="8"/>
      <c r="C29" s="8"/>
      <c r="D29" s="8"/>
      <c r="E29" s="8"/>
      <c r="F29" s="8"/>
      <c r="G29" s="8"/>
      <c r="H29" s="8"/>
      <c r="I29" s="8"/>
      <c r="J29" s="8">
        <f t="shared" si="3"/>
        <v>0</v>
      </c>
      <c r="K29" s="8">
        <f>M29/5</f>
        <v>0</v>
      </c>
      <c r="L29" s="8"/>
      <c r="M29" s="8"/>
      <c r="N29" s="9"/>
    </row>
    <row r="30" spans="1:21" x14ac:dyDescent="0.35">
      <c r="A30" s="7"/>
      <c r="B30" s="8"/>
      <c r="C30" s="8"/>
      <c r="D30" s="8"/>
      <c r="E30" s="8"/>
      <c r="F30" s="8"/>
      <c r="G30" s="8"/>
      <c r="H30" s="8"/>
      <c r="I30" s="8"/>
      <c r="J30" s="8">
        <f t="shared" si="3"/>
        <v>0</v>
      </c>
      <c r="K30" s="8">
        <f t="shared" ref="K30:K46" si="9">M30/5</f>
        <v>0</v>
      </c>
      <c r="L30" s="8"/>
      <c r="M30" s="8"/>
      <c r="N30" s="9"/>
    </row>
    <row r="31" spans="1:21" x14ac:dyDescent="0.35">
      <c r="A31" s="10"/>
      <c r="B31" s="11"/>
      <c r="C31" s="11"/>
      <c r="D31" s="11"/>
      <c r="E31" s="11"/>
      <c r="F31" s="11"/>
      <c r="G31" s="11"/>
      <c r="H31" s="11"/>
      <c r="I31" s="11"/>
      <c r="J31" s="8">
        <f t="shared" si="3"/>
        <v>0</v>
      </c>
      <c r="K31" s="8">
        <f t="shared" si="9"/>
        <v>0</v>
      </c>
      <c r="L31" s="11"/>
      <c r="M31" s="11"/>
      <c r="N31" s="12"/>
    </row>
    <row r="32" spans="1:21" ht="29" x14ac:dyDescent="0.35">
      <c r="A32" s="4" t="s">
        <v>19</v>
      </c>
      <c r="B32" s="5"/>
      <c r="C32" s="5"/>
      <c r="D32" s="18" t="str">
        <f>D15</f>
        <v>Фото предельной петли</v>
      </c>
      <c r="E32" s="18"/>
      <c r="F32" s="5"/>
      <c r="G32" s="5"/>
      <c r="H32" s="5"/>
      <c r="I32" s="5"/>
      <c r="J32" s="8" t="e">
        <f t="shared" si="3"/>
        <v>#VALUE!</v>
      </c>
      <c r="K32" s="8" t="e">
        <f t="shared" si="9"/>
        <v>#VALUE!</v>
      </c>
      <c r="L32" s="13" t="str">
        <f>L1</f>
        <v>x, 1/5 деления</v>
      </c>
      <c r="M32" s="13" t="str">
        <f>M1</f>
        <v>y, 1/5 деления</v>
      </c>
      <c r="N32" s="6"/>
    </row>
    <row r="33" spans="1:14" x14ac:dyDescent="0.35">
      <c r="A33" s="7" t="str">
        <f>A2</f>
        <v>N_0, витков</v>
      </c>
      <c r="B33" s="8">
        <v>35</v>
      </c>
      <c r="C33" s="8"/>
      <c r="D33" s="8" t="str">
        <f>D16</f>
        <v>k_x, v/div</v>
      </c>
      <c r="E33" s="8">
        <v>0.1</v>
      </c>
      <c r="F33" s="8"/>
      <c r="G33" s="19" t="s">
        <v>20</v>
      </c>
      <c r="H33" s="19"/>
      <c r="I33" s="8"/>
      <c r="J33" s="8">
        <f>L33/5*1.167</f>
        <v>0</v>
      </c>
      <c r="K33" s="8">
        <f>M33/5*0.476</f>
        <v>0</v>
      </c>
      <c r="L33" s="4">
        <v>0</v>
      </c>
      <c r="M33" s="1">
        <v>0</v>
      </c>
      <c r="N33" s="9"/>
    </row>
    <row r="34" spans="1:14" x14ac:dyDescent="0.35">
      <c r="A34" s="7" t="str">
        <f t="shared" ref="A34:A36" si="10">A3</f>
        <v>N_U, витков</v>
      </c>
      <c r="B34" s="8">
        <v>350</v>
      </c>
      <c r="C34" s="8"/>
      <c r="D34" s="8" t="s">
        <v>8</v>
      </c>
      <c r="E34" s="8">
        <v>50</v>
      </c>
      <c r="F34" s="8"/>
      <c r="G34" s="8"/>
      <c r="H34" s="8"/>
      <c r="I34" s="8"/>
      <c r="J34" s="8">
        <f t="shared" ref="J34:J46" si="11">L34/5*1.167</f>
        <v>0.35010000000000002</v>
      </c>
      <c r="K34" s="8">
        <f t="shared" ref="K34:K46" si="12">M34/5*0.476</f>
        <v>0.19040000000000001</v>
      </c>
      <c r="L34" s="7">
        <v>1.5</v>
      </c>
      <c r="M34" s="2">
        <v>2</v>
      </c>
      <c r="N34" s="9"/>
    </row>
    <row r="35" spans="1:14" x14ac:dyDescent="0.35">
      <c r="A35" s="7" t="str">
        <f t="shared" si="10"/>
        <v>S, cm^2</v>
      </c>
      <c r="B35" s="8">
        <v>1.2</v>
      </c>
      <c r="C35" s="8"/>
      <c r="D35" s="8" t="str">
        <f t="shared" ref="D35" si="13">D18</f>
        <v>I_эф, А</v>
      </c>
      <c r="E35" s="8">
        <v>1</v>
      </c>
      <c r="F35" s="8"/>
      <c r="G35" s="8" t="str">
        <f>G18</f>
        <v>H, (А/м)/дел</v>
      </c>
      <c r="H35" s="8">
        <f>E33/B7*B33/(B36/100)</f>
        <v>116.66666666666667</v>
      </c>
      <c r="I35" s="8"/>
      <c r="J35" s="8">
        <f t="shared" si="11"/>
        <v>0.46680000000000005</v>
      </c>
      <c r="K35" s="8">
        <f t="shared" si="12"/>
        <v>0.38080000000000003</v>
      </c>
      <c r="L35" s="7">
        <v>2</v>
      </c>
      <c r="M35" s="2">
        <v>4</v>
      </c>
      <c r="N35" s="9"/>
    </row>
    <row r="36" spans="1:14" x14ac:dyDescent="0.35">
      <c r="A36" s="7" t="str">
        <f t="shared" si="10"/>
        <v>2*\pi*R, cm</v>
      </c>
      <c r="B36" s="8">
        <v>10</v>
      </c>
      <c r="C36" s="8"/>
      <c r="D36" s="8"/>
      <c r="E36" s="8"/>
      <c r="F36" s="8"/>
      <c r="G36" s="8" t="str">
        <f>G19</f>
        <v>B, Тл/дел</v>
      </c>
      <c r="H36" s="8">
        <f>B8*1000*B9/1000000*E34/1000/(B35/10000)/B34</f>
        <v>0.47619047619047622</v>
      </c>
      <c r="I36" s="8"/>
      <c r="J36" s="8">
        <f t="shared" si="11"/>
        <v>0.70020000000000004</v>
      </c>
      <c r="K36" s="8">
        <f t="shared" si="12"/>
        <v>0.57119999999999993</v>
      </c>
      <c r="L36" s="7">
        <v>3</v>
      </c>
      <c r="M36" s="2">
        <v>6</v>
      </c>
      <c r="N36" s="9"/>
    </row>
    <row r="37" spans="1:14" x14ac:dyDescent="0.35">
      <c r="A37" s="7"/>
      <c r="B37" s="8"/>
      <c r="C37" s="8"/>
      <c r="D37" s="8"/>
      <c r="E37" s="8"/>
      <c r="F37" s="8"/>
      <c r="G37" s="8"/>
      <c r="H37" s="8"/>
      <c r="I37" s="8"/>
      <c r="J37" s="8">
        <f t="shared" si="11"/>
        <v>1.167</v>
      </c>
      <c r="K37" s="8">
        <f t="shared" si="12"/>
        <v>0.80919999999999992</v>
      </c>
      <c r="L37" s="7">
        <v>5</v>
      </c>
      <c r="M37" s="2">
        <v>8.5</v>
      </c>
      <c r="N37" s="9"/>
    </row>
    <row r="38" spans="1:14" x14ac:dyDescent="0.35">
      <c r="A38" s="7"/>
      <c r="B38" s="8"/>
      <c r="C38" s="8"/>
      <c r="D38" s="8"/>
      <c r="E38" s="8"/>
      <c r="F38" s="8"/>
      <c r="G38" s="8"/>
      <c r="H38" s="8"/>
      <c r="I38" s="8"/>
      <c r="J38" s="8">
        <f t="shared" si="11"/>
        <v>1.5171000000000001</v>
      </c>
      <c r="K38" s="8">
        <f t="shared" si="12"/>
        <v>0.95199999999999996</v>
      </c>
      <c r="L38" s="7">
        <v>6.5</v>
      </c>
      <c r="M38" s="2">
        <v>10</v>
      </c>
      <c r="N38" s="9"/>
    </row>
    <row r="39" spans="1:14" x14ac:dyDescent="0.35">
      <c r="A39" s="7"/>
      <c r="B39" s="8"/>
      <c r="C39" s="8"/>
      <c r="D39" s="8"/>
      <c r="E39" s="8"/>
      <c r="F39" s="8"/>
      <c r="G39" s="8"/>
      <c r="H39" s="8"/>
      <c r="I39" s="8"/>
      <c r="J39" s="8">
        <f t="shared" si="11"/>
        <v>1.8672000000000002</v>
      </c>
      <c r="K39" s="8">
        <f t="shared" si="12"/>
        <v>1.1423999999999999</v>
      </c>
      <c r="L39" s="7">
        <v>8</v>
      </c>
      <c r="M39" s="2">
        <v>12</v>
      </c>
      <c r="N39" s="9"/>
    </row>
    <row r="40" spans="1:14" x14ac:dyDescent="0.35">
      <c r="A40" s="7"/>
      <c r="B40" s="8"/>
      <c r="C40" s="8"/>
      <c r="D40" s="8"/>
      <c r="E40" s="8"/>
      <c r="F40" s="8"/>
      <c r="G40" s="8"/>
      <c r="H40" s="8"/>
      <c r="I40" s="8"/>
      <c r="J40" s="8">
        <f t="shared" si="11"/>
        <v>2.3340000000000001</v>
      </c>
      <c r="K40" s="8">
        <f t="shared" si="12"/>
        <v>1.2376</v>
      </c>
      <c r="L40" s="7">
        <v>10</v>
      </c>
      <c r="M40" s="2">
        <v>13</v>
      </c>
      <c r="N40" s="9"/>
    </row>
    <row r="41" spans="1:14" x14ac:dyDescent="0.35">
      <c r="A41" s="7"/>
      <c r="B41" s="8"/>
      <c r="C41" s="8"/>
      <c r="D41" s="8"/>
      <c r="E41" s="8"/>
      <c r="F41" s="8"/>
      <c r="G41" s="8"/>
      <c r="H41" s="8"/>
      <c r="I41" s="8"/>
      <c r="J41" s="8">
        <f t="shared" si="11"/>
        <v>3.2675999999999998</v>
      </c>
      <c r="K41" s="8">
        <f t="shared" si="12"/>
        <v>1.3803999999999998</v>
      </c>
      <c r="L41" s="7">
        <v>14</v>
      </c>
      <c r="M41" s="2">
        <v>14.5</v>
      </c>
      <c r="N41" s="9"/>
    </row>
    <row r="42" spans="1:14" x14ac:dyDescent="0.35">
      <c r="A42" s="7"/>
      <c r="B42" s="8"/>
      <c r="C42" s="8"/>
      <c r="D42" s="8"/>
      <c r="E42" s="8"/>
      <c r="F42" s="8"/>
      <c r="G42" s="8"/>
      <c r="H42" s="8"/>
      <c r="I42" s="8"/>
      <c r="J42" s="8">
        <f t="shared" si="11"/>
        <v>3.7344000000000004</v>
      </c>
      <c r="K42" s="8">
        <f t="shared" si="12"/>
        <v>1.4279999999999999</v>
      </c>
      <c r="L42" s="7">
        <v>16</v>
      </c>
      <c r="M42" s="2">
        <v>15</v>
      </c>
      <c r="N42" s="9"/>
    </row>
    <row r="43" spans="1:14" x14ac:dyDescent="0.35">
      <c r="A43" s="7"/>
      <c r="B43" s="8"/>
      <c r="C43" s="8"/>
      <c r="D43" s="8"/>
      <c r="E43" s="8"/>
      <c r="F43" s="8"/>
      <c r="G43" s="8"/>
      <c r="H43" s="8"/>
      <c r="I43" s="8"/>
      <c r="J43" s="8">
        <f t="shared" si="11"/>
        <v>4.0845000000000002</v>
      </c>
      <c r="K43" s="8">
        <f t="shared" si="12"/>
        <v>1.5232000000000001</v>
      </c>
      <c r="L43" s="7">
        <v>17.5</v>
      </c>
      <c r="M43" s="2">
        <v>16</v>
      </c>
      <c r="N43" s="9"/>
    </row>
    <row r="44" spans="1:14" x14ac:dyDescent="0.35">
      <c r="A44" s="7"/>
      <c r="B44" s="8"/>
      <c r="C44" s="8"/>
      <c r="D44" s="8"/>
      <c r="E44" s="8"/>
      <c r="F44" s="8"/>
      <c r="G44" s="8"/>
      <c r="H44" s="8"/>
      <c r="I44" s="8"/>
      <c r="J44" s="8">
        <f t="shared" si="11"/>
        <v>4.6680000000000001</v>
      </c>
      <c r="K44" s="8">
        <f t="shared" si="12"/>
        <v>1.6183999999999998</v>
      </c>
      <c r="L44" s="7">
        <v>20</v>
      </c>
      <c r="M44" s="2">
        <v>17</v>
      </c>
      <c r="N44" s="9"/>
    </row>
    <row r="45" spans="1:14" x14ac:dyDescent="0.35">
      <c r="A45" s="7"/>
      <c r="B45" s="8"/>
      <c r="C45" s="8"/>
      <c r="D45" s="8"/>
      <c r="E45" s="8"/>
      <c r="F45" s="8"/>
      <c r="G45" s="8"/>
      <c r="H45" s="8"/>
      <c r="I45" s="8"/>
      <c r="J45" s="8">
        <f t="shared" si="11"/>
        <v>5.1348000000000003</v>
      </c>
      <c r="K45" s="8">
        <f t="shared" si="12"/>
        <v>1.6659999999999999</v>
      </c>
      <c r="L45" s="7">
        <v>22</v>
      </c>
      <c r="M45" s="2">
        <v>17.5</v>
      </c>
      <c r="N45" s="9"/>
    </row>
    <row r="46" spans="1:14" x14ac:dyDescent="0.35">
      <c r="A46" s="7"/>
      <c r="B46" s="8"/>
      <c r="C46" s="8"/>
      <c r="D46" s="8"/>
      <c r="E46" s="8"/>
      <c r="F46" s="8"/>
      <c r="G46" s="8"/>
      <c r="H46" s="8"/>
      <c r="I46" s="8"/>
      <c r="J46" s="8">
        <f t="shared" si="11"/>
        <v>5.6016000000000004</v>
      </c>
      <c r="K46" s="8">
        <f t="shared" si="12"/>
        <v>1.7136</v>
      </c>
      <c r="L46" s="10">
        <v>24</v>
      </c>
      <c r="M46" s="3">
        <v>18</v>
      </c>
      <c r="N46" s="9"/>
    </row>
    <row r="47" spans="1:14" x14ac:dyDescent="0.3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</row>
    <row r="48" spans="1:14" x14ac:dyDescent="0.3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</row>
    <row r="49" spans="1:14" x14ac:dyDescent="0.3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</row>
  </sheetData>
  <mergeCells count="5">
    <mergeCell ref="D15:E15"/>
    <mergeCell ref="D1:E1"/>
    <mergeCell ref="D32:E32"/>
    <mergeCell ref="G33:H33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2021-10-09T06:58:51Z</dcterms:created>
  <dcterms:modified xsi:type="dcterms:W3CDTF">2021-10-15T22:34:18Z</dcterms:modified>
</cp:coreProperties>
</file>