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Komaromy Lab\Vanessa Raphtis\"/>
    </mc:Choice>
  </mc:AlternateContent>
  <xr:revisionPtr revIDLastSave="0" documentId="13_ncr:1_{B27D6868-141C-4D2F-A597-E1494F52B752}" xr6:coauthVersionLast="47" xr6:coauthVersionMax="47" xr10:uidLastSave="{00000000-0000-0000-0000-000000000000}"/>
  <bookViews>
    <workbookView xWindow="-120" yWindow="-120" windowWidth="29040" windowHeight="15840" xr2:uid="{0E2195D4-75B0-9549-A800-6FCABE8C6023}"/>
  </bookViews>
  <sheets>
    <sheet name="Repeatability" sheetId="5" r:id="rId1"/>
    <sheet name="Sheet1" sheetId="1" r:id="rId2"/>
    <sheet name="CleanData" sheetId="2" r:id="rId3"/>
    <sheet name="Stats" sheetId="3" r:id="rId4"/>
    <sheet name="IOP Values 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5" l="1"/>
  <c r="G7" i="5"/>
  <c r="G8" i="5"/>
  <c r="G9" i="5"/>
  <c r="G10" i="5"/>
  <c r="G11" i="5"/>
  <c r="G12" i="5"/>
  <c r="G13" i="5"/>
  <c r="G14" i="5"/>
  <c r="G5" i="5"/>
  <c r="F58" i="1"/>
  <c r="Z50" i="1" l="1"/>
  <c r="Z51" i="1"/>
  <c r="Z52" i="1"/>
  <c r="Z53" i="1"/>
  <c r="Z54" i="1"/>
  <c r="Z55" i="1"/>
  <c r="Y50" i="1"/>
  <c r="Y51" i="1"/>
  <c r="Y52" i="1"/>
  <c r="Y53" i="1"/>
  <c r="Y54" i="1"/>
  <c r="Y55" i="1"/>
  <c r="AA55" i="1"/>
  <c r="AA54" i="1"/>
  <c r="AA53" i="1"/>
  <c r="Y49" i="1"/>
  <c r="Z49" i="1"/>
  <c r="F3" i="1"/>
  <c r="AA52" i="1"/>
  <c r="AA51" i="1"/>
  <c r="AA50" i="1"/>
  <c r="AA49" i="1"/>
  <c r="F54" i="1"/>
  <c r="F55" i="1"/>
  <c r="F53" i="1"/>
  <c r="F52" i="1" l="1"/>
  <c r="F51" i="1"/>
  <c r="F50" i="1"/>
  <c r="F49" i="1"/>
  <c r="AA47" i="2" l="1"/>
  <c r="Z47" i="2"/>
  <c r="Y47" i="2"/>
  <c r="F47" i="2"/>
  <c r="AA46" i="2"/>
  <c r="Z46" i="2"/>
  <c r="Y46" i="2"/>
  <c r="F46" i="2"/>
  <c r="AA45" i="2"/>
  <c r="Z45" i="2"/>
  <c r="Y45" i="2"/>
  <c r="F45" i="2"/>
  <c r="AA44" i="2"/>
  <c r="Z44" i="2"/>
  <c r="Y44" i="2"/>
  <c r="F44" i="2"/>
  <c r="AA43" i="2"/>
  <c r="Z43" i="2"/>
  <c r="Y43" i="2"/>
  <c r="F43" i="2"/>
  <c r="AA42" i="2"/>
  <c r="Z42" i="2"/>
  <c r="Y42" i="2"/>
  <c r="F42" i="2"/>
  <c r="AA41" i="2"/>
  <c r="Z41" i="2"/>
  <c r="Y41" i="2"/>
  <c r="F41" i="2"/>
  <c r="AA40" i="2"/>
  <c r="Z40" i="2"/>
  <c r="Y40" i="2"/>
  <c r="F40" i="2"/>
  <c r="AA39" i="2"/>
  <c r="Z39" i="2"/>
  <c r="Y39" i="2"/>
  <c r="F39" i="2"/>
  <c r="AA38" i="2"/>
  <c r="Z38" i="2"/>
  <c r="Y38" i="2"/>
  <c r="F38" i="2"/>
  <c r="AA37" i="2"/>
  <c r="Z37" i="2"/>
  <c r="Y37" i="2"/>
  <c r="F37" i="2"/>
  <c r="AA36" i="2"/>
  <c r="Z36" i="2"/>
  <c r="Y36" i="2"/>
  <c r="F36" i="2"/>
  <c r="AA35" i="2"/>
  <c r="Z35" i="2"/>
  <c r="Y35" i="2"/>
  <c r="F35" i="2"/>
  <c r="AA34" i="2"/>
  <c r="Z34" i="2"/>
  <c r="Y34" i="2"/>
  <c r="F34" i="2"/>
  <c r="AA33" i="2"/>
  <c r="Z33" i="2"/>
  <c r="Y33" i="2"/>
  <c r="F33" i="2"/>
  <c r="AA32" i="2"/>
  <c r="Z32" i="2"/>
  <c r="Y32" i="2"/>
  <c r="F32" i="2"/>
  <c r="AA31" i="2"/>
  <c r="Z31" i="2"/>
  <c r="Y31" i="2"/>
  <c r="F31" i="2"/>
  <c r="AA30" i="2"/>
  <c r="Z30" i="2"/>
  <c r="Y30" i="2"/>
  <c r="F30" i="2"/>
  <c r="AA29" i="2"/>
  <c r="Z29" i="2"/>
  <c r="Y29" i="2"/>
  <c r="F29" i="2"/>
  <c r="AA28" i="2"/>
  <c r="Z28" i="2"/>
  <c r="Y28" i="2"/>
  <c r="F28" i="2"/>
  <c r="AA27" i="2"/>
  <c r="Z27" i="2"/>
  <c r="Y27" i="2"/>
  <c r="F27" i="2"/>
  <c r="AA26" i="2"/>
  <c r="Z26" i="2"/>
  <c r="Y26" i="2"/>
  <c r="F26" i="2"/>
  <c r="AA25" i="2"/>
  <c r="Z25" i="2"/>
  <c r="Y25" i="2"/>
  <c r="F25" i="2"/>
  <c r="AA24" i="2"/>
  <c r="Z24" i="2"/>
  <c r="Y24" i="2"/>
  <c r="F24" i="2"/>
  <c r="AA23" i="2"/>
  <c r="Z23" i="2"/>
  <c r="Y23" i="2"/>
  <c r="F23" i="2"/>
  <c r="AA22" i="2"/>
  <c r="Z22" i="2"/>
  <c r="Y22" i="2"/>
  <c r="F22" i="2"/>
  <c r="AA21" i="2"/>
  <c r="Z21" i="2"/>
  <c r="Y21" i="2"/>
  <c r="F21" i="2"/>
  <c r="AA20" i="2"/>
  <c r="Z20" i="2"/>
  <c r="Y20" i="2"/>
  <c r="F20" i="2"/>
  <c r="AA19" i="2"/>
  <c r="Z19" i="2"/>
  <c r="Y19" i="2"/>
  <c r="F19" i="2"/>
  <c r="AA18" i="2"/>
  <c r="Z18" i="2"/>
  <c r="Y18" i="2"/>
  <c r="F18" i="2"/>
  <c r="AA17" i="2"/>
  <c r="Z17" i="2"/>
  <c r="Y17" i="2"/>
  <c r="F17" i="2"/>
  <c r="AA16" i="2"/>
  <c r="Z16" i="2"/>
  <c r="Y16" i="2"/>
  <c r="F16" i="2"/>
  <c r="AA15" i="2"/>
  <c r="Z15" i="2"/>
  <c r="Y15" i="2"/>
  <c r="F15" i="2"/>
  <c r="AA14" i="2"/>
  <c r="Z14" i="2"/>
  <c r="Y14" i="2"/>
  <c r="F14" i="2"/>
  <c r="AA13" i="2"/>
  <c r="Z13" i="2"/>
  <c r="Y13" i="2"/>
  <c r="F13" i="2"/>
  <c r="AA12" i="2"/>
  <c r="Z12" i="2"/>
  <c r="Y12" i="2"/>
  <c r="F12" i="2"/>
  <c r="AA11" i="2"/>
  <c r="Z11" i="2"/>
  <c r="Y11" i="2"/>
  <c r="F11" i="2"/>
  <c r="AA10" i="2"/>
  <c r="Z10" i="2"/>
  <c r="Y10" i="2"/>
  <c r="F10" i="2"/>
  <c r="AA9" i="2"/>
  <c r="Z9" i="2"/>
  <c r="Y9" i="2"/>
  <c r="F9" i="2"/>
  <c r="AA8" i="2"/>
  <c r="Z8" i="2"/>
  <c r="Y8" i="2"/>
  <c r="F8" i="2"/>
  <c r="AA7" i="2"/>
  <c r="Z7" i="2"/>
  <c r="Y7" i="2"/>
  <c r="F7" i="2"/>
  <c r="AA6" i="2"/>
  <c r="Z6" i="2"/>
  <c r="Y6" i="2"/>
  <c r="F6" i="2"/>
  <c r="AA5" i="2"/>
  <c r="Z5" i="2"/>
  <c r="Y5" i="2"/>
  <c r="F5" i="2"/>
  <c r="AA4" i="2"/>
  <c r="Z4" i="2"/>
  <c r="Y4" i="2"/>
  <c r="F4" i="2"/>
  <c r="AA3" i="2"/>
  <c r="Z3" i="2"/>
  <c r="Y3" i="2"/>
  <c r="F3" i="2"/>
  <c r="AA2" i="2"/>
  <c r="Z2" i="2"/>
  <c r="Y2" i="2"/>
  <c r="F2" i="2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3" i="1"/>
  <c r="Y48" i="1" l="1"/>
  <c r="Z48" i="1"/>
  <c r="F48" i="1"/>
  <c r="Z47" i="1"/>
  <c r="Y47" i="1"/>
  <c r="F47" i="1"/>
  <c r="Z46" i="1"/>
  <c r="Y46" i="1"/>
  <c r="F46" i="1"/>
  <c r="Y45" i="1"/>
  <c r="Z45" i="1"/>
  <c r="F45" i="1"/>
  <c r="Z44" i="1"/>
  <c r="Y44" i="1"/>
  <c r="F44" i="1"/>
  <c r="Y43" i="1"/>
  <c r="Z43" i="1"/>
  <c r="F43" i="1"/>
  <c r="Z42" i="1"/>
  <c r="Y42" i="1"/>
  <c r="F42" i="1"/>
  <c r="Z41" i="1"/>
  <c r="Y41" i="1"/>
  <c r="F41" i="1"/>
  <c r="F40" i="1"/>
  <c r="Z40" i="1"/>
  <c r="Y40" i="1"/>
  <c r="Y39" i="1" l="1"/>
  <c r="Z39" i="1"/>
  <c r="F39" i="1"/>
  <c r="F38" i="1"/>
  <c r="Y38" i="1"/>
  <c r="Z38" i="1"/>
  <c r="Y37" i="1"/>
  <c r="Z37" i="1"/>
  <c r="F37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I62" i="1" l="1"/>
  <c r="I63" i="1"/>
  <c r="J63" i="1"/>
  <c r="J6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Z3" i="1"/>
  <c r="Y3" i="1"/>
</calcChain>
</file>

<file path=xl/sharedStrings.xml><?xml version="1.0" encoding="utf-8"?>
<sst xmlns="http://schemas.openxmlformats.org/spreadsheetml/2006/main" count="717" uniqueCount="183">
  <si>
    <t># pulsations</t>
  </si>
  <si>
    <t>Animal ID</t>
  </si>
  <si>
    <t>DOB</t>
  </si>
  <si>
    <t>Disease State</t>
  </si>
  <si>
    <t>Scan Date</t>
  </si>
  <si>
    <t>Age at Scan (mnth)</t>
  </si>
  <si>
    <t>Position</t>
  </si>
  <si>
    <t>SD OD</t>
  </si>
  <si>
    <t>SD OS</t>
  </si>
  <si>
    <t>Tonovet OD</t>
  </si>
  <si>
    <t>Tonovet OS</t>
  </si>
  <si>
    <t>OD</t>
  </si>
  <si>
    <t>OS</t>
  </si>
  <si>
    <t>mutant: ADAMTS10</t>
  </si>
  <si>
    <t xml:space="preserve">Onyx </t>
  </si>
  <si>
    <t xml:space="preserve">seated </t>
  </si>
  <si>
    <t>Systolic</t>
  </si>
  <si>
    <t>Diastolic</t>
  </si>
  <si>
    <t xml:space="preserve">Mean </t>
  </si>
  <si>
    <t xml:space="preserve">Kepler </t>
  </si>
  <si>
    <t>Pressure OD</t>
  </si>
  <si>
    <t>Pressure OS</t>
  </si>
  <si>
    <t>Pulse Rate (bpm)</t>
  </si>
  <si>
    <t>Mokie</t>
  </si>
  <si>
    <t xml:space="preserve">Lumi </t>
  </si>
  <si>
    <t>Laser</t>
  </si>
  <si>
    <t xml:space="preserve">Grimm </t>
  </si>
  <si>
    <t xml:space="preserve">Georgette </t>
  </si>
  <si>
    <t xml:space="preserve">Lathe </t>
  </si>
  <si>
    <t xml:space="preserve">Lepton </t>
  </si>
  <si>
    <t xml:space="preserve">Murphy </t>
  </si>
  <si>
    <t xml:space="preserve">normal </t>
  </si>
  <si>
    <t>Oscar</t>
  </si>
  <si>
    <t xml:space="preserve">Quibble </t>
  </si>
  <si>
    <t xml:space="preserve">Queso </t>
  </si>
  <si>
    <t>Maurice</t>
  </si>
  <si>
    <t xml:space="preserve">Relish </t>
  </si>
  <si>
    <t xml:space="preserve">Ophelia </t>
  </si>
  <si>
    <t>Emulsion</t>
  </si>
  <si>
    <t>Quixi</t>
  </si>
  <si>
    <t>Queball</t>
  </si>
  <si>
    <t xml:space="preserve">Quentin </t>
  </si>
  <si>
    <t>Quackers</t>
  </si>
  <si>
    <t>Quinn</t>
  </si>
  <si>
    <t xml:space="preserve">Rocklatan </t>
  </si>
  <si>
    <t>Rowdy</t>
  </si>
  <si>
    <t>Quasimodo</t>
  </si>
  <si>
    <t>Quagmire</t>
  </si>
  <si>
    <t>Rhopressa</t>
  </si>
  <si>
    <t>Rainbow</t>
  </si>
  <si>
    <t>Retina</t>
  </si>
  <si>
    <t>Porter</t>
  </si>
  <si>
    <t>normal</t>
  </si>
  <si>
    <t>Gretel</t>
  </si>
  <si>
    <t>Grumpy</t>
  </si>
  <si>
    <t>Odette</t>
  </si>
  <si>
    <t>Hogwarts</t>
  </si>
  <si>
    <t>Eye Order</t>
  </si>
  <si>
    <t>1=OD first 2=OS first</t>
  </si>
  <si>
    <t>Pachymetry (μm)</t>
  </si>
  <si>
    <t>Blood Pressure (mmHg)</t>
  </si>
  <si>
    <t>IOP (mmHg)</t>
  </si>
  <si>
    <t>OPA (mmHg)</t>
  </si>
  <si>
    <t>Perfusion Pressure (mmHg)</t>
  </si>
  <si>
    <t>Frenchie</t>
  </si>
  <si>
    <t xml:space="preserve">OD </t>
  </si>
  <si>
    <t xml:space="preserve">SD OD </t>
  </si>
  <si>
    <t xml:space="preserve">OS </t>
  </si>
  <si>
    <t xml:space="preserve">SD OS </t>
  </si>
  <si>
    <t xml:space="preserve">A-Scan (mm) </t>
  </si>
  <si>
    <t>Aria</t>
  </si>
  <si>
    <t>Bellagio</t>
  </si>
  <si>
    <t>Oliver</t>
  </si>
  <si>
    <t>Newton</t>
  </si>
  <si>
    <t>Google</t>
  </si>
  <si>
    <t>Yahoo</t>
  </si>
  <si>
    <t>Bing</t>
  </si>
  <si>
    <t>Loretta</t>
  </si>
  <si>
    <t>Patsy</t>
  </si>
  <si>
    <t>Dolly</t>
  </si>
  <si>
    <t>Athena</t>
  </si>
  <si>
    <t>Sex</t>
  </si>
  <si>
    <t>female</t>
  </si>
  <si>
    <t>male</t>
  </si>
  <si>
    <t>Vascular Pulse Amplitude</t>
  </si>
  <si>
    <t>DOG</t>
  </si>
  <si>
    <t>Mutation</t>
  </si>
  <si>
    <t>ScanDate</t>
  </si>
  <si>
    <t>ScanAge</t>
  </si>
  <si>
    <t>BPS</t>
  </si>
  <si>
    <t>BPD</t>
  </si>
  <si>
    <t>BP</t>
  </si>
  <si>
    <t>IOP_TOD</t>
  </si>
  <si>
    <t>IOP_TOS</t>
  </si>
  <si>
    <t>IOP_OSsd</t>
  </si>
  <si>
    <t>IOP_OD</t>
  </si>
  <si>
    <t>IOP_ODsd</t>
  </si>
  <si>
    <t>IOP_OS</t>
  </si>
  <si>
    <t>PUL_OD</t>
  </si>
  <si>
    <t>PUL_OS</t>
  </si>
  <si>
    <t>PR_OD</t>
  </si>
  <si>
    <t>PR_OS</t>
  </si>
  <si>
    <t>OPA_OD</t>
  </si>
  <si>
    <t>OPA_OS</t>
  </si>
  <si>
    <t>PA_OD</t>
  </si>
  <si>
    <t>PA_OS</t>
  </si>
  <si>
    <t>PP_OD</t>
  </si>
  <si>
    <t>PP_OS</t>
  </si>
  <si>
    <t>VPA</t>
  </si>
  <si>
    <t>AS_OD</t>
  </si>
  <si>
    <t>AS_OS</t>
  </si>
  <si>
    <t xml:space="preserve">AS_ODsd </t>
  </si>
  <si>
    <t>AS_OSsd</t>
  </si>
  <si>
    <t>EORDER</t>
  </si>
  <si>
    <t>IOP</t>
  </si>
  <si>
    <t>OPA</t>
  </si>
  <si>
    <t>PP</t>
  </si>
  <si>
    <t>AS</t>
  </si>
  <si>
    <t>PA</t>
  </si>
  <si>
    <t>Mutant</t>
  </si>
  <si>
    <t>Normal</t>
  </si>
  <si>
    <t>Variable</t>
  </si>
  <si>
    <t>Mean</t>
  </si>
  <si>
    <t>S.D.</t>
  </si>
  <si>
    <t>Bivariate Correlations</t>
  </si>
  <si>
    <t xml:space="preserve">	OPA</t>
  </si>
  <si>
    <t>Bivariate Correllation Test p-values</t>
  </si>
  <si>
    <t>Total</t>
  </si>
  <si>
    <t>Freq.</t>
  </si>
  <si>
    <t>Perc.</t>
  </si>
  <si>
    <t>Mutation Summary Stats</t>
  </si>
  <si>
    <t>SumSq</t>
  </si>
  <si>
    <t>MeanSq</t>
  </si>
  <si>
    <t>Residuals</t>
  </si>
  <si>
    <t>Mutation:ScanAge</t>
  </si>
  <si>
    <t>D.F.</t>
  </si>
  <si>
    <t>p-value</t>
  </si>
  <si>
    <t>f-value</t>
  </si>
  <si>
    <t>ANOVA:  Effect of Mutation on OPA</t>
  </si>
  <si>
    <t>ANOVA: Effect of Mutation by Scan Age on OPA</t>
  </si>
  <si>
    <t>ANCOVA: Effect of Mutation by Scan Age on OPA (with Control Variables)</t>
  </si>
  <si>
    <t>Linear Model: Effect of Scan Age on OPA</t>
  </si>
  <si>
    <t>Estimate</t>
  </si>
  <si>
    <t>t-value</t>
  </si>
  <si>
    <t>Note: Not an appropriate model. Adjusted R-squared: -0.02194</t>
  </si>
  <si>
    <t>Intercept</t>
  </si>
  <si>
    <t>S.E.</t>
  </si>
  <si>
    <t>Mutation by ScanAge</t>
  </si>
  <si>
    <t>Tonovet IOP (mmHg)</t>
  </si>
  <si>
    <t>Legend</t>
  </si>
  <si>
    <t>Oasis</t>
  </si>
  <si>
    <t>Mabel</t>
  </si>
  <si>
    <t xml:space="preserve">Nightingale </t>
  </si>
  <si>
    <t>Nefertiti</t>
  </si>
  <si>
    <t>Orion</t>
  </si>
  <si>
    <t>Otto</t>
  </si>
  <si>
    <t xml:space="preserve">Napolean </t>
  </si>
  <si>
    <t>Male</t>
  </si>
  <si>
    <t>median age=</t>
  </si>
  <si>
    <t>median</t>
  </si>
  <si>
    <t>range</t>
  </si>
  <si>
    <t>Pneumotonometer OD</t>
  </si>
  <si>
    <t>Pneumotonometer OS</t>
  </si>
  <si>
    <t>Cornea Diameter (mm)</t>
  </si>
  <si>
    <t>Date</t>
  </si>
  <si>
    <t>x</t>
  </si>
  <si>
    <t>Repeatability Experiment</t>
  </si>
  <si>
    <t>0.2mg/kg trob/midaz IV</t>
  </si>
  <si>
    <t>F</t>
  </si>
  <si>
    <t>seated</t>
  </si>
  <si>
    <t>Session</t>
  </si>
  <si>
    <t>Lumi</t>
  </si>
  <si>
    <t>Nightingale</t>
  </si>
  <si>
    <t>M</t>
  </si>
  <si>
    <t>(1) OD</t>
  </si>
  <si>
    <t>(1) OS</t>
  </si>
  <si>
    <t>(2) OD</t>
  </si>
  <si>
    <t>(2) OS</t>
  </si>
  <si>
    <t>Design:</t>
  </si>
  <si>
    <t>Eye 1: Tonovet IOP; OPA x2, tonography unit IOP then move to Eye 2: Tonovet IOP; OPA x2, tonography IOP.</t>
  </si>
  <si>
    <t>OPA Test Start Time</t>
  </si>
  <si>
    <t>no print</t>
  </si>
  <si>
    <t>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</si>
</sst>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01F1E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165" fontId="0" fillId="0" borderId="1" xfId="0" applyNumberFormat="1" applyBorder="1"/>
    <xf numFmtId="165" fontId="0" fillId="2" borderId="1" xfId="0" applyNumberForma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Fill="1" applyAlignment="1">
      <alignment horizontal="center" wrapText="1"/>
    </xf>
    <xf numFmtId="0" fontId="3" fillId="0" borderId="0" xfId="0" applyFont="1"/>
    <xf numFmtId="14" fontId="2" fillId="0" borderId="0" xfId="0" applyNumberFormat="1" applyFont="1"/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IOP Measurements 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'IOP Values '!$A$1</c:f>
              <c:strCache>
                <c:ptCount val="1"/>
                <c:pt idx="0">
                  <c:v>Pneumotonometer 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'IOP Values '!$A$2:$A$54</c:f>
              <c:numCache>
                <c:formatCode>0.0</c:formatCode>
                <c:ptCount val="53"/>
                <c:pt idx="0">
                  <c:v>34</c:v>
                </c:pt>
                <c:pt idx="1">
                  <c:v>27.5</c:v>
                </c:pt>
                <c:pt idx="2">
                  <c:v>33.5</c:v>
                </c:pt>
                <c:pt idx="3">
                  <c:v>28</c:v>
                </c:pt>
                <c:pt idx="4">
                  <c:v>34</c:v>
                </c:pt>
                <c:pt idx="5">
                  <c:v>15</c:v>
                </c:pt>
                <c:pt idx="7">
                  <c:v>33</c:v>
                </c:pt>
                <c:pt idx="8">
                  <c:v>23.5</c:v>
                </c:pt>
                <c:pt idx="9">
                  <c:v>15.5</c:v>
                </c:pt>
                <c:pt idx="10" formatCode="General">
                  <c:v>28</c:v>
                </c:pt>
                <c:pt idx="11" formatCode="General">
                  <c:v>26.5</c:v>
                </c:pt>
                <c:pt idx="12" formatCode="General">
                  <c:v>25.5</c:v>
                </c:pt>
                <c:pt idx="13" formatCode="General">
                  <c:v>32</c:v>
                </c:pt>
                <c:pt idx="14" formatCode="General">
                  <c:v>25.5</c:v>
                </c:pt>
                <c:pt idx="17" formatCode="General">
                  <c:v>29</c:v>
                </c:pt>
                <c:pt idx="18" formatCode="General">
                  <c:v>20</c:v>
                </c:pt>
                <c:pt idx="19" formatCode="General">
                  <c:v>28.5</c:v>
                </c:pt>
                <c:pt idx="20" formatCode="General">
                  <c:v>25</c:v>
                </c:pt>
                <c:pt idx="21" formatCode="General">
                  <c:v>29</c:v>
                </c:pt>
                <c:pt idx="22" formatCode="General">
                  <c:v>25</c:v>
                </c:pt>
                <c:pt idx="23" formatCode="General">
                  <c:v>27</c:v>
                </c:pt>
                <c:pt idx="24" formatCode="General">
                  <c:v>27</c:v>
                </c:pt>
                <c:pt idx="25" formatCode="General">
                  <c:v>24</c:v>
                </c:pt>
                <c:pt idx="26" formatCode="General">
                  <c:v>27.5</c:v>
                </c:pt>
                <c:pt idx="27" formatCode="General">
                  <c:v>29</c:v>
                </c:pt>
                <c:pt idx="28" formatCode="General">
                  <c:v>29.5</c:v>
                </c:pt>
                <c:pt idx="29" formatCode="General">
                  <c:v>25.5</c:v>
                </c:pt>
                <c:pt idx="30" formatCode="General">
                  <c:v>24</c:v>
                </c:pt>
                <c:pt idx="31" formatCode="General">
                  <c:v>23.5</c:v>
                </c:pt>
                <c:pt idx="32" formatCode="General">
                  <c:v>33.5</c:v>
                </c:pt>
                <c:pt idx="34" formatCode="General">
                  <c:v>22</c:v>
                </c:pt>
                <c:pt idx="35" formatCode="General">
                  <c:v>33.5</c:v>
                </c:pt>
                <c:pt idx="36" formatCode="General">
                  <c:v>28</c:v>
                </c:pt>
                <c:pt idx="37" formatCode="General">
                  <c:v>40.5</c:v>
                </c:pt>
                <c:pt idx="38" formatCode="General">
                  <c:v>47.5</c:v>
                </c:pt>
                <c:pt idx="39" formatCode="General">
                  <c:v>28.5</c:v>
                </c:pt>
                <c:pt idx="40" formatCode="General">
                  <c:v>30.5</c:v>
                </c:pt>
                <c:pt idx="41" formatCode="General">
                  <c:v>29.5</c:v>
                </c:pt>
                <c:pt idx="42" formatCode="General">
                  <c:v>22</c:v>
                </c:pt>
                <c:pt idx="43" formatCode="General">
                  <c:v>34.5</c:v>
                </c:pt>
                <c:pt idx="44" formatCode="General">
                  <c:v>30.5</c:v>
                </c:pt>
                <c:pt idx="45" formatCode="General">
                  <c:v>25.5</c:v>
                </c:pt>
                <c:pt idx="46" formatCode="General">
                  <c:v>34.5</c:v>
                </c:pt>
                <c:pt idx="47" formatCode="General">
                  <c:v>47</c:v>
                </c:pt>
                <c:pt idx="48" formatCode="General">
                  <c:v>35.5</c:v>
                </c:pt>
                <c:pt idx="49" formatCode="General">
                  <c:v>37</c:v>
                </c:pt>
                <c:pt idx="50" formatCode="General">
                  <c:v>33</c:v>
                </c:pt>
                <c:pt idx="51" formatCode="General">
                  <c:v>36.5</c:v>
                </c:pt>
                <c:pt idx="52" formatCode="General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F-AA4F-9ADB-512DB5C75B29}"/>
            </c:ext>
          </c:extLst>
        </c:ser>
        <c:ser>
          <c:idx val="1"/>
          <c:order val="1"/>
          <c:tx>
            <c:strRef>
              <c:f>'IOP Values '!$C$1</c:f>
              <c:strCache>
                <c:ptCount val="1"/>
                <c:pt idx="0">
                  <c:v>Tonovet 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'IOP Values '!$C$2:$C$54</c:f>
              <c:numCache>
                <c:formatCode>0.0</c:formatCode>
                <c:ptCount val="53"/>
                <c:pt idx="0" formatCode="General">
                  <c:v>25</c:v>
                </c:pt>
                <c:pt idx="1">
                  <c:v>18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11</c:v>
                </c:pt>
                <c:pt idx="7">
                  <c:v>38</c:v>
                </c:pt>
                <c:pt idx="8">
                  <c:v>18</c:v>
                </c:pt>
                <c:pt idx="9" formatCode="General">
                  <c:v>9</c:v>
                </c:pt>
                <c:pt idx="10" formatCode="General">
                  <c:v>25</c:v>
                </c:pt>
                <c:pt idx="11" formatCode="General">
                  <c:v>18</c:v>
                </c:pt>
                <c:pt idx="12" formatCode="General">
                  <c:v>19</c:v>
                </c:pt>
                <c:pt idx="13" formatCode="General">
                  <c:v>28</c:v>
                </c:pt>
                <c:pt idx="14" formatCode="General">
                  <c:v>17</c:v>
                </c:pt>
                <c:pt idx="17" formatCode="General">
                  <c:v>21</c:v>
                </c:pt>
                <c:pt idx="18" formatCode="General">
                  <c:v>20</c:v>
                </c:pt>
                <c:pt idx="19" formatCode="General">
                  <c:v>23</c:v>
                </c:pt>
                <c:pt idx="20" formatCode="General">
                  <c:v>16</c:v>
                </c:pt>
                <c:pt idx="21" formatCode="General">
                  <c:v>20</c:v>
                </c:pt>
                <c:pt idx="22" formatCode="General">
                  <c:v>19</c:v>
                </c:pt>
                <c:pt idx="23" formatCode="General">
                  <c:v>21</c:v>
                </c:pt>
                <c:pt idx="24" formatCode="General">
                  <c:v>20</c:v>
                </c:pt>
                <c:pt idx="25" formatCode="General">
                  <c:v>14</c:v>
                </c:pt>
                <c:pt idx="26" formatCode="General">
                  <c:v>19</c:v>
                </c:pt>
                <c:pt idx="27" formatCode="General">
                  <c:v>21</c:v>
                </c:pt>
                <c:pt idx="28" formatCode="General">
                  <c:v>23</c:v>
                </c:pt>
                <c:pt idx="29" formatCode="General">
                  <c:v>20</c:v>
                </c:pt>
                <c:pt idx="30" formatCode="General">
                  <c:v>15</c:v>
                </c:pt>
                <c:pt idx="31" formatCode="General">
                  <c:v>19</c:v>
                </c:pt>
                <c:pt idx="32" formatCode="General">
                  <c:v>36</c:v>
                </c:pt>
                <c:pt idx="34" formatCode="General">
                  <c:v>10</c:v>
                </c:pt>
                <c:pt idx="35" formatCode="General">
                  <c:v>17</c:v>
                </c:pt>
                <c:pt idx="36" formatCode="General">
                  <c:v>13</c:v>
                </c:pt>
                <c:pt idx="37" formatCode="General">
                  <c:v>32</c:v>
                </c:pt>
                <c:pt idx="38" formatCode="General">
                  <c:v>37</c:v>
                </c:pt>
                <c:pt idx="39" formatCode="General">
                  <c:v>15</c:v>
                </c:pt>
                <c:pt idx="40" formatCode="General">
                  <c:v>18</c:v>
                </c:pt>
                <c:pt idx="41" formatCode="General">
                  <c:v>17</c:v>
                </c:pt>
                <c:pt idx="42" formatCode="General">
                  <c:v>8</c:v>
                </c:pt>
                <c:pt idx="43" formatCode="General">
                  <c:v>20</c:v>
                </c:pt>
                <c:pt idx="44" formatCode="General">
                  <c:v>14</c:v>
                </c:pt>
                <c:pt idx="45" formatCode="General">
                  <c:v>15</c:v>
                </c:pt>
                <c:pt idx="46" formatCode="General">
                  <c:v>33</c:v>
                </c:pt>
                <c:pt idx="47" formatCode="General">
                  <c:v>45</c:v>
                </c:pt>
                <c:pt idx="48" formatCode="General">
                  <c:v>44</c:v>
                </c:pt>
                <c:pt idx="49" formatCode="General">
                  <c:v>34</c:v>
                </c:pt>
                <c:pt idx="50" formatCode="General">
                  <c:v>30</c:v>
                </c:pt>
                <c:pt idx="51" formatCode="General">
                  <c:v>36</c:v>
                </c:pt>
                <c:pt idx="52" formatCode="General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F-AA4F-9ADB-512DB5C7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924815"/>
        <c:axId val="694926495"/>
      </c:lineChart>
      <c:catAx>
        <c:axId val="69492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26495"/>
        <c:crosses val="autoZero"/>
        <c:auto val="1"/>
        <c:lblAlgn val="ctr"/>
        <c:lblOffset val="100"/>
        <c:noMultiLvlLbl val="0"/>
      </c:catAx>
      <c:valAx>
        <c:axId val="6949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2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IOP Measurements 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'IOP Values '!$B$1</c:f>
              <c:strCache>
                <c:ptCount val="1"/>
                <c:pt idx="0">
                  <c:v>Pneumotonometer 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'IOP Values '!$B$2:$B$54</c:f>
              <c:numCache>
                <c:formatCode>0.0</c:formatCode>
                <c:ptCount val="5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26</c:v>
                </c:pt>
                <c:pt idx="4">
                  <c:v>40</c:v>
                </c:pt>
                <c:pt idx="5">
                  <c:v>22</c:v>
                </c:pt>
                <c:pt idx="6">
                  <c:v>17.5</c:v>
                </c:pt>
                <c:pt idx="7">
                  <c:v>36</c:v>
                </c:pt>
                <c:pt idx="8">
                  <c:v>35</c:v>
                </c:pt>
                <c:pt idx="9">
                  <c:v>16</c:v>
                </c:pt>
                <c:pt idx="11" formatCode="General">
                  <c:v>25.5</c:v>
                </c:pt>
                <c:pt idx="12" formatCode="General">
                  <c:v>26</c:v>
                </c:pt>
                <c:pt idx="13" formatCode="General">
                  <c:v>31.5</c:v>
                </c:pt>
                <c:pt idx="14" formatCode="General">
                  <c:v>27</c:v>
                </c:pt>
                <c:pt idx="15" formatCode="General">
                  <c:v>26.5</c:v>
                </c:pt>
                <c:pt idx="16" formatCode="General">
                  <c:v>13</c:v>
                </c:pt>
                <c:pt idx="17" formatCode="General">
                  <c:v>29.5</c:v>
                </c:pt>
                <c:pt idx="18" formatCode="General">
                  <c:v>26</c:v>
                </c:pt>
                <c:pt idx="19" formatCode="General">
                  <c:v>29</c:v>
                </c:pt>
                <c:pt idx="20" formatCode="General">
                  <c:v>24</c:v>
                </c:pt>
                <c:pt idx="21" formatCode="General">
                  <c:v>30.5</c:v>
                </c:pt>
                <c:pt idx="22" formatCode="General">
                  <c:v>24.5</c:v>
                </c:pt>
                <c:pt idx="23" formatCode="General">
                  <c:v>30</c:v>
                </c:pt>
                <c:pt idx="24" formatCode="General">
                  <c:v>24.5</c:v>
                </c:pt>
                <c:pt idx="25" formatCode="General">
                  <c:v>24.5</c:v>
                </c:pt>
                <c:pt idx="26" formatCode="General">
                  <c:v>28.5</c:v>
                </c:pt>
                <c:pt idx="27" formatCode="General">
                  <c:v>28.5</c:v>
                </c:pt>
                <c:pt idx="28" formatCode="General">
                  <c:v>33</c:v>
                </c:pt>
                <c:pt idx="29" formatCode="General">
                  <c:v>23</c:v>
                </c:pt>
                <c:pt idx="30" formatCode="General">
                  <c:v>29</c:v>
                </c:pt>
                <c:pt idx="31" formatCode="General">
                  <c:v>25</c:v>
                </c:pt>
                <c:pt idx="32" formatCode="General">
                  <c:v>25.5</c:v>
                </c:pt>
                <c:pt idx="33" formatCode="General">
                  <c:v>25</c:v>
                </c:pt>
                <c:pt idx="34" formatCode="General">
                  <c:v>21</c:v>
                </c:pt>
                <c:pt idx="35" formatCode="General">
                  <c:v>30.5</c:v>
                </c:pt>
                <c:pt idx="36" formatCode="General">
                  <c:v>27.5</c:v>
                </c:pt>
                <c:pt idx="37" formatCode="General">
                  <c:v>37.5</c:v>
                </c:pt>
                <c:pt idx="38" formatCode="General">
                  <c:v>47.5</c:v>
                </c:pt>
                <c:pt idx="39" formatCode="General">
                  <c:v>29.5</c:v>
                </c:pt>
                <c:pt idx="40" formatCode="General">
                  <c:v>31.5</c:v>
                </c:pt>
                <c:pt idx="41" formatCode="General">
                  <c:v>29.5</c:v>
                </c:pt>
                <c:pt idx="42" formatCode="General">
                  <c:v>32.5</c:v>
                </c:pt>
                <c:pt idx="43" formatCode="General">
                  <c:v>35.5</c:v>
                </c:pt>
                <c:pt idx="44" formatCode="General">
                  <c:v>34.5</c:v>
                </c:pt>
                <c:pt idx="45" formatCode="General">
                  <c:v>30</c:v>
                </c:pt>
                <c:pt idx="46" formatCode="General">
                  <c:v>32</c:v>
                </c:pt>
                <c:pt idx="47" formatCode="General">
                  <c:v>46</c:v>
                </c:pt>
                <c:pt idx="48" formatCode="General">
                  <c:v>35.5</c:v>
                </c:pt>
                <c:pt idx="49" formatCode="General">
                  <c:v>36.5</c:v>
                </c:pt>
                <c:pt idx="50" formatCode="General">
                  <c:v>32.5</c:v>
                </c:pt>
                <c:pt idx="51" formatCode="General">
                  <c:v>41</c:v>
                </c:pt>
                <c:pt idx="52" formatCode="General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E-DC4A-B0E5-408994BF2FB1}"/>
            </c:ext>
          </c:extLst>
        </c:ser>
        <c:ser>
          <c:idx val="1"/>
          <c:order val="1"/>
          <c:tx>
            <c:strRef>
              <c:f>'IOP Values '!$D$1</c:f>
              <c:strCache>
                <c:ptCount val="1"/>
                <c:pt idx="0">
                  <c:v>Tonovet 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'IOP Values '!$D$2:$D$54</c:f>
              <c:numCache>
                <c:formatCode>0.0</c:formatCode>
                <c:ptCount val="53"/>
                <c:pt idx="0" formatCode="General">
                  <c:v>35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36</c:v>
                </c:pt>
                <c:pt idx="5">
                  <c:v>21</c:v>
                </c:pt>
                <c:pt idx="6">
                  <c:v>11</c:v>
                </c:pt>
                <c:pt idx="7">
                  <c:v>37</c:v>
                </c:pt>
                <c:pt idx="8">
                  <c:v>23</c:v>
                </c:pt>
                <c:pt idx="9" formatCode="General">
                  <c:v>11</c:v>
                </c:pt>
                <c:pt idx="11" formatCode="General">
                  <c:v>16</c:v>
                </c:pt>
                <c:pt idx="12" formatCode="General">
                  <c:v>18</c:v>
                </c:pt>
                <c:pt idx="13" formatCode="General">
                  <c:v>29</c:v>
                </c:pt>
                <c:pt idx="14" formatCode="General">
                  <c:v>22</c:v>
                </c:pt>
                <c:pt idx="15" formatCode="General">
                  <c:v>27</c:v>
                </c:pt>
                <c:pt idx="16" formatCode="General">
                  <c:v>7</c:v>
                </c:pt>
                <c:pt idx="17" formatCode="General">
                  <c:v>20</c:v>
                </c:pt>
                <c:pt idx="18" formatCode="General">
                  <c:v>13</c:v>
                </c:pt>
                <c:pt idx="19" formatCode="General">
                  <c:v>21</c:v>
                </c:pt>
                <c:pt idx="20" formatCode="General">
                  <c:v>16</c:v>
                </c:pt>
                <c:pt idx="21" formatCode="General">
                  <c:v>18</c:v>
                </c:pt>
                <c:pt idx="22" formatCode="General">
                  <c:v>21</c:v>
                </c:pt>
                <c:pt idx="23" formatCode="General">
                  <c:v>24</c:v>
                </c:pt>
                <c:pt idx="24" formatCode="General">
                  <c:v>19</c:v>
                </c:pt>
                <c:pt idx="25" formatCode="General">
                  <c:v>13</c:v>
                </c:pt>
                <c:pt idx="26" formatCode="General">
                  <c:v>18</c:v>
                </c:pt>
                <c:pt idx="27" formatCode="General">
                  <c:v>21</c:v>
                </c:pt>
                <c:pt idx="28" formatCode="General">
                  <c:v>31</c:v>
                </c:pt>
                <c:pt idx="29" formatCode="General">
                  <c:v>19</c:v>
                </c:pt>
                <c:pt idx="30" formatCode="General">
                  <c:v>22</c:v>
                </c:pt>
                <c:pt idx="31" formatCode="General">
                  <c:v>22</c:v>
                </c:pt>
                <c:pt idx="32" formatCode="General">
                  <c:v>20</c:v>
                </c:pt>
                <c:pt idx="33" formatCode="General">
                  <c:v>18</c:v>
                </c:pt>
                <c:pt idx="34" formatCode="General">
                  <c:v>11</c:v>
                </c:pt>
                <c:pt idx="35" formatCode="General">
                  <c:v>22</c:v>
                </c:pt>
                <c:pt idx="36" formatCode="General">
                  <c:v>11</c:v>
                </c:pt>
                <c:pt idx="37" formatCode="General">
                  <c:v>29</c:v>
                </c:pt>
                <c:pt idx="38" formatCode="General">
                  <c:v>45</c:v>
                </c:pt>
                <c:pt idx="39" formatCode="General">
                  <c:v>16</c:v>
                </c:pt>
                <c:pt idx="40" formatCode="General">
                  <c:v>20</c:v>
                </c:pt>
                <c:pt idx="41" formatCode="General">
                  <c:v>15</c:v>
                </c:pt>
                <c:pt idx="42" formatCode="General">
                  <c:v>17</c:v>
                </c:pt>
                <c:pt idx="43" formatCode="General">
                  <c:v>20</c:v>
                </c:pt>
                <c:pt idx="44" formatCode="General">
                  <c:v>16</c:v>
                </c:pt>
                <c:pt idx="45" formatCode="General">
                  <c:v>15</c:v>
                </c:pt>
                <c:pt idx="46" formatCode="General">
                  <c:v>26</c:v>
                </c:pt>
                <c:pt idx="47" formatCode="General">
                  <c:v>37</c:v>
                </c:pt>
                <c:pt idx="48" formatCode="General">
                  <c:v>38</c:v>
                </c:pt>
                <c:pt idx="49" formatCode="General">
                  <c:v>34</c:v>
                </c:pt>
                <c:pt idx="50" formatCode="General">
                  <c:v>32</c:v>
                </c:pt>
                <c:pt idx="51" formatCode="General">
                  <c:v>35</c:v>
                </c:pt>
                <c:pt idx="52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E-DC4A-B0E5-408994BF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394639"/>
        <c:axId val="689396319"/>
      </c:lineChart>
      <c:catAx>
        <c:axId val="68939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96319"/>
        <c:crosses val="autoZero"/>
        <c:auto val="1"/>
        <c:lblAlgn val="ctr"/>
        <c:lblOffset val="100"/>
        <c:noMultiLvlLbl val="0"/>
      </c:catAx>
      <c:valAx>
        <c:axId val="6893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105833</xdr:colOff>
      <xdr:row>64</xdr:row>
      <xdr:rowOff>174625</xdr:rowOff>
    </xdr:from>
    <xdr:to>
      <xdr:col>7</xdr:col>
      <xdr:colOff>89958</xdr:colOff>
      <xdr:row>79</xdr:row>
      <xdr:rowOff>111125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BC730A-DBC4-7949-9788-66C724DB215D}"/>
            </a:ext>
          </a:extLst>
        </xdr:cNvPr>
        <xdr:cNvSpPr txBox="1"/>
      </xdr:nvSpPr>
      <xdr:spPr>
        <a:xfrm>
          <a:off x="105833" y="13890625"/>
          <a:ext cx="6270625" cy="311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IOP=intraocular pressure</a:t>
          </a:r>
        </a:p>
        <a:p>
          <a:r>
            <a:rPr lang="en-US" sz="1100"/>
            <a:t>OPA=Ocular Pulse Amplitude</a:t>
          </a:r>
          <a:r>
            <a:rPr lang="en-US" sz="1100" baseline="0"/>
            <a:t> </a:t>
          </a:r>
          <a:endParaRPr lang="en-US" sz="1100"/>
        </a:p>
        <a:p>
          <a:r>
            <a:rPr lang="en-US" sz="1100"/>
            <a:t>OD=right eye </a:t>
          </a:r>
        </a:p>
        <a:p>
          <a:r>
            <a:rPr lang="en-US" sz="1100"/>
            <a:t>OS=left eye </a:t>
          </a:r>
        </a:p>
        <a:p>
          <a:r>
            <a:rPr lang="en-US" sz="1100"/>
            <a:t>SD=deviation</a:t>
          </a:r>
          <a:r>
            <a:rPr lang="en-US" sz="1100" baseline="0"/>
            <a:t> index from pneumotonometer </a:t>
          </a:r>
        </a:p>
        <a:p>
          <a:r>
            <a:rPr lang="en-US" sz="1100" baseline="0"/>
            <a:t># pulsations=pulses detected </a:t>
          </a:r>
        </a:p>
        <a:p>
          <a:r>
            <a:rPr lang="en-US" sz="1100" baseline="0"/>
            <a:t>Pachymetry=corneal thickness</a:t>
          </a:r>
          <a:endParaRPr lang="en-US" sz="1100"/>
        </a:p>
        <a:p>
          <a:r>
            <a:rPr lang="en-US" sz="1100"/>
            <a:t>yellow highlight=dogs with only one eye of data </a:t>
          </a:r>
        </a:p>
        <a:p>
          <a:r>
            <a:rPr lang="en-US" sz="1100"/>
            <a:t>Perfusion Pressure = MAP-IOP</a:t>
          </a:r>
        </a:p>
        <a:p>
          <a:r>
            <a:rPr lang="en-US" sz="1100"/>
            <a:t>A-scan= Axial Length </a:t>
          </a:r>
        </a:p>
        <a:p>
          <a:r>
            <a:rPr lang="en-US" sz="1100"/>
            <a:t>eye order was randomized because deviation</a:t>
          </a:r>
          <a:r>
            <a:rPr lang="en-US" sz="1100" baseline="0"/>
            <a:t> index seemed to be higher for first eye due to loud noise exciting dogs.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</xdr:row>
      <xdr:rowOff>171450</xdr:rowOff>
    </xdr:from>
    <xdr:to>
      <xdr:col>11</xdr:col>
      <xdr:colOff>63500</xdr:colOff>
      <xdr:row>16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5F8B54-8708-3140-98B1-02916B0EE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17</xdr:row>
      <xdr:rowOff>120650</xdr:rowOff>
    </xdr:from>
    <xdr:to>
      <xdr:col>11</xdr:col>
      <xdr:colOff>63500</xdr:colOff>
      <xdr:row>31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4E2928-A77F-784A-9EC7-0DEDBD5FF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80C5-E3D6-4430-86BD-39E29DE3C452}">
  <dimension ref="A1:AF22"/>
  <sheetViews>
    <sheetView tabSelected="1" zoomScale="90" zoomScaleNormal="90" workbookViewId="0">
      <pane xSplit="7" ySplit="4" topLeftCell="I5" activePane="bottomRight" state="frozen"/>
      <selection pane="topRight" activeCell="H1" sqref="H1"/>
      <selection pane="bottomLeft" activeCell="A5" sqref="A5"/>
      <selection pane="bottomRight" activeCell="J14" sqref="J14"/>
    </sheetView>
  </sheetViews>
  <sheetFormatPr defaultRowHeight="12.75" x14ac:dyDescent="0.2"/>
  <cols>
    <col min="1" max="1" width="9" style="26"/>
    <col min="2" max="2" width="10.25" style="26" bestFit="1" customWidth="1"/>
    <col min="3" max="3" width="9" style="26"/>
    <col min="4" max="4" width="10.25" style="26" bestFit="1" customWidth="1"/>
    <col min="5" max="5" width="9" style="26"/>
    <col min="6" max="6" width="10.25" style="26" bestFit="1" customWidth="1"/>
    <col min="7" max="7" width="9" style="26"/>
    <col min="8" max="12" width="9" style="41"/>
    <col min="13" max="13" width="9" style="25"/>
    <col min="14" max="14" width="7.75" style="25" customWidth="1"/>
    <col min="15" max="32" width="9" style="41"/>
    <col min="33" max="16384" width="9" style="26"/>
  </cols>
  <sheetData>
    <row r="1" spans="1:31" x14ac:dyDescent="0.2">
      <c r="A1" s="26" t="s">
        <v>166</v>
      </c>
      <c r="D1" s="26" t="s">
        <v>178</v>
      </c>
      <c r="E1" s="26" t="s">
        <v>179</v>
      </c>
    </row>
    <row r="2" spans="1:31" x14ac:dyDescent="0.2">
      <c r="A2" s="26" t="s">
        <v>167</v>
      </c>
    </row>
    <row r="3" spans="1:31" ht="15.75" customHeight="1" x14ac:dyDescent="0.2">
      <c r="B3" s="41"/>
      <c r="C3" s="41"/>
      <c r="D3" s="41"/>
      <c r="E3" s="41"/>
      <c r="F3" s="41"/>
      <c r="G3" s="42"/>
      <c r="I3" s="46" t="s">
        <v>61</v>
      </c>
      <c r="J3" s="46"/>
      <c r="K3" s="46"/>
      <c r="L3" s="46"/>
      <c r="M3" s="41"/>
      <c r="N3" s="41"/>
      <c r="O3" s="46" t="s">
        <v>0</v>
      </c>
      <c r="P3" s="46"/>
      <c r="Q3" s="46"/>
      <c r="R3" s="46"/>
      <c r="S3" s="46" t="s">
        <v>22</v>
      </c>
      <c r="T3" s="46"/>
      <c r="U3" s="46"/>
      <c r="V3" s="46"/>
      <c r="W3" s="47" t="s">
        <v>62</v>
      </c>
      <c r="X3" s="47"/>
      <c r="Y3" s="47"/>
      <c r="Z3" s="47"/>
      <c r="AA3" s="46" t="s">
        <v>180</v>
      </c>
      <c r="AB3" s="46"/>
      <c r="AC3" s="46"/>
      <c r="AD3" s="46"/>
      <c r="AE3" s="41" t="s">
        <v>57</v>
      </c>
    </row>
    <row r="4" spans="1:31" ht="25.5" x14ac:dyDescent="0.2">
      <c r="A4" s="51" t="s">
        <v>170</v>
      </c>
      <c r="B4" s="5" t="s">
        <v>1</v>
      </c>
      <c r="C4" s="5" t="s">
        <v>81</v>
      </c>
      <c r="D4" s="5" t="s">
        <v>2</v>
      </c>
      <c r="E4" s="5" t="s">
        <v>3</v>
      </c>
      <c r="F4" s="5" t="s">
        <v>4</v>
      </c>
      <c r="G4" s="6" t="s">
        <v>5</v>
      </c>
      <c r="H4" s="5" t="s">
        <v>6</v>
      </c>
      <c r="I4" s="6" t="s">
        <v>20</v>
      </c>
      <c r="J4" s="6" t="s">
        <v>7</v>
      </c>
      <c r="K4" s="6" t="s">
        <v>21</v>
      </c>
      <c r="L4" s="6" t="s">
        <v>8</v>
      </c>
      <c r="M4" s="50" t="s">
        <v>9</v>
      </c>
      <c r="N4" s="50" t="s">
        <v>10</v>
      </c>
      <c r="O4" s="5" t="s">
        <v>174</v>
      </c>
      <c r="P4" s="5" t="s">
        <v>176</v>
      </c>
      <c r="Q4" s="5" t="s">
        <v>175</v>
      </c>
      <c r="R4" s="5" t="s">
        <v>177</v>
      </c>
      <c r="S4" s="5" t="s">
        <v>174</v>
      </c>
      <c r="T4" s="5" t="s">
        <v>176</v>
      </c>
      <c r="U4" s="5" t="s">
        <v>175</v>
      </c>
      <c r="V4" s="5" t="s">
        <v>177</v>
      </c>
      <c r="W4" s="5" t="s">
        <v>174</v>
      </c>
      <c r="X4" s="5" t="s">
        <v>176</v>
      </c>
      <c r="Y4" s="5" t="s">
        <v>175</v>
      </c>
      <c r="Z4" s="5" t="s">
        <v>177</v>
      </c>
      <c r="AA4" s="5" t="s">
        <v>174</v>
      </c>
      <c r="AB4" s="5" t="s">
        <v>176</v>
      </c>
      <c r="AC4" s="5" t="s">
        <v>175</v>
      </c>
      <c r="AD4" s="5" t="s">
        <v>177</v>
      </c>
      <c r="AE4" s="5" t="s">
        <v>58</v>
      </c>
    </row>
    <row r="5" spans="1:31" x14ac:dyDescent="0.2">
      <c r="A5" s="26">
        <v>1</v>
      </c>
      <c r="B5" s="26" t="s">
        <v>51</v>
      </c>
      <c r="C5" s="26" t="s">
        <v>168</v>
      </c>
      <c r="D5" s="52">
        <v>43846</v>
      </c>
      <c r="E5" s="26" t="s">
        <v>52</v>
      </c>
      <c r="F5" s="52">
        <v>45156</v>
      </c>
      <c r="G5" s="8">
        <f>(YEARFRAC(D5,F5,3))*12</f>
        <v>43.06849315068493</v>
      </c>
      <c r="H5" s="41" t="s">
        <v>169</v>
      </c>
      <c r="I5" s="42">
        <v>24</v>
      </c>
      <c r="J5" s="42">
        <v>0.3</v>
      </c>
      <c r="K5" s="42">
        <v>22.5</v>
      </c>
      <c r="L5" s="42">
        <v>0.5</v>
      </c>
      <c r="M5" s="25">
        <v>19</v>
      </c>
      <c r="N5" s="25">
        <v>20</v>
      </c>
      <c r="O5" s="41">
        <v>10</v>
      </c>
      <c r="P5" s="41">
        <v>10</v>
      </c>
      <c r="Q5" s="41">
        <v>10</v>
      </c>
      <c r="R5" s="41">
        <v>10</v>
      </c>
      <c r="S5" s="41">
        <v>57.6</v>
      </c>
      <c r="T5" s="41">
        <v>68.900000000000006</v>
      </c>
      <c r="U5" s="41">
        <v>82.1</v>
      </c>
      <c r="V5" s="41">
        <v>52.6</v>
      </c>
      <c r="W5" s="41">
        <v>3.6</v>
      </c>
      <c r="X5" s="41">
        <v>5.6</v>
      </c>
      <c r="Y5" s="41">
        <v>3.8</v>
      </c>
      <c r="Z5" s="41">
        <v>3.3</v>
      </c>
      <c r="AA5" s="53">
        <v>0.34166666666666662</v>
      </c>
      <c r="AB5" s="53">
        <v>0.34236111111111112</v>
      </c>
      <c r="AC5" s="53">
        <v>0.34027777777777773</v>
      </c>
      <c r="AD5" s="53">
        <v>0.34097222222222223</v>
      </c>
      <c r="AE5" s="41">
        <v>2</v>
      </c>
    </row>
    <row r="6" spans="1:31" x14ac:dyDescent="0.2">
      <c r="A6" s="26">
        <v>2</v>
      </c>
      <c r="B6" s="26" t="s">
        <v>51</v>
      </c>
      <c r="C6" s="26" t="s">
        <v>168</v>
      </c>
      <c r="D6" s="52">
        <v>43846</v>
      </c>
      <c r="E6" s="26" t="s">
        <v>52</v>
      </c>
      <c r="F6" s="52">
        <v>45156</v>
      </c>
      <c r="G6" s="8">
        <f t="shared" ref="G6:G14" si="0">(YEARFRAC(D6,F6,3))*12</f>
        <v>43.06849315068493</v>
      </c>
      <c r="H6" s="41" t="s">
        <v>169</v>
      </c>
      <c r="I6" s="42">
        <v>22</v>
      </c>
      <c r="J6" s="42">
        <v>0.1</v>
      </c>
      <c r="K6" s="42">
        <v>22</v>
      </c>
      <c r="L6" s="42">
        <v>0.5</v>
      </c>
      <c r="M6" s="25">
        <v>19</v>
      </c>
      <c r="N6" s="25">
        <v>21</v>
      </c>
      <c r="O6" s="41">
        <v>10</v>
      </c>
      <c r="P6" s="41">
        <v>10</v>
      </c>
      <c r="Q6" s="41">
        <v>10</v>
      </c>
      <c r="R6" s="41">
        <v>10</v>
      </c>
      <c r="S6" s="41">
        <v>53.5</v>
      </c>
      <c r="T6" s="41">
        <v>52.1</v>
      </c>
      <c r="U6" s="41">
        <v>70.5</v>
      </c>
      <c r="V6" s="41">
        <v>72.2</v>
      </c>
      <c r="W6" s="41">
        <v>3.7</v>
      </c>
      <c r="X6" s="41">
        <v>4.7</v>
      </c>
      <c r="Y6" s="41">
        <v>4.7</v>
      </c>
      <c r="Z6" s="41">
        <v>5.9</v>
      </c>
      <c r="AA6" s="53">
        <v>0.3520833333333333</v>
      </c>
      <c r="AB6" s="53">
        <v>0.3520833333333333</v>
      </c>
      <c r="AC6" s="53">
        <v>0.35069444444444442</v>
      </c>
      <c r="AD6" s="53">
        <v>0.35138888888888892</v>
      </c>
      <c r="AE6" s="41">
        <v>2</v>
      </c>
    </row>
    <row r="7" spans="1:31" x14ac:dyDescent="0.2">
      <c r="A7" s="26">
        <v>1</v>
      </c>
      <c r="B7" s="26" t="s">
        <v>171</v>
      </c>
      <c r="C7" s="26" t="s">
        <v>168</v>
      </c>
      <c r="D7" s="52">
        <v>43020</v>
      </c>
      <c r="E7" s="41" t="s">
        <v>13</v>
      </c>
      <c r="F7" s="52">
        <v>45156</v>
      </c>
      <c r="G7" s="8">
        <f t="shared" si="0"/>
        <v>70.224657534246575</v>
      </c>
      <c r="H7" s="41" t="s">
        <v>169</v>
      </c>
      <c r="I7" s="42" t="s">
        <v>165</v>
      </c>
      <c r="J7" s="42" t="s">
        <v>165</v>
      </c>
      <c r="K7" s="42">
        <v>25.5</v>
      </c>
      <c r="L7" s="42">
        <v>0.2</v>
      </c>
      <c r="M7" s="25" t="s">
        <v>165</v>
      </c>
      <c r="N7" s="25">
        <v>18</v>
      </c>
      <c r="O7" s="41" t="s">
        <v>165</v>
      </c>
      <c r="P7" s="41" t="s">
        <v>165</v>
      </c>
      <c r="Q7" s="41">
        <v>10</v>
      </c>
      <c r="R7" s="41">
        <v>10</v>
      </c>
      <c r="S7" s="41" t="s">
        <v>165</v>
      </c>
      <c r="T7" s="41" t="s">
        <v>165</v>
      </c>
      <c r="U7" s="41">
        <v>55</v>
      </c>
      <c r="V7" s="41">
        <v>58.2</v>
      </c>
      <c r="W7" s="41" t="s">
        <v>165</v>
      </c>
      <c r="X7" s="41" t="s">
        <v>165</v>
      </c>
      <c r="Y7" s="41">
        <v>8.5</v>
      </c>
      <c r="Z7" s="41">
        <v>4.4000000000000004</v>
      </c>
      <c r="AA7" s="41" t="s">
        <v>165</v>
      </c>
      <c r="AB7" s="41" t="s">
        <v>165</v>
      </c>
      <c r="AC7" s="53">
        <v>0.34513888888888888</v>
      </c>
      <c r="AD7" s="53">
        <v>0.34583333333333338</v>
      </c>
      <c r="AE7" s="41">
        <v>2</v>
      </c>
    </row>
    <row r="8" spans="1:31" x14ac:dyDescent="0.2">
      <c r="A8" s="26">
        <v>2</v>
      </c>
      <c r="B8" s="26" t="s">
        <v>171</v>
      </c>
      <c r="C8" s="26" t="s">
        <v>168</v>
      </c>
      <c r="D8" s="52">
        <v>43020</v>
      </c>
      <c r="E8" s="41" t="s">
        <v>13</v>
      </c>
      <c r="F8" s="52">
        <v>45156</v>
      </c>
      <c r="G8" s="8">
        <f t="shared" si="0"/>
        <v>70.224657534246575</v>
      </c>
      <c r="H8" s="41" t="s">
        <v>169</v>
      </c>
      <c r="I8" s="42" t="s">
        <v>165</v>
      </c>
      <c r="J8" s="42" t="s">
        <v>165</v>
      </c>
      <c r="K8" s="42">
        <v>24.5</v>
      </c>
      <c r="L8" s="42">
        <v>0.4</v>
      </c>
      <c r="M8" s="25" t="s">
        <v>165</v>
      </c>
      <c r="N8" s="25">
        <v>19</v>
      </c>
      <c r="O8" s="41" t="s">
        <v>165</v>
      </c>
      <c r="P8" s="41" t="s">
        <v>165</v>
      </c>
      <c r="Q8" s="41">
        <v>10</v>
      </c>
      <c r="R8" s="41">
        <v>10</v>
      </c>
      <c r="S8" s="41" t="s">
        <v>165</v>
      </c>
      <c r="T8" s="41" t="s">
        <v>165</v>
      </c>
      <c r="U8" s="41">
        <v>75</v>
      </c>
      <c r="V8" s="41">
        <v>70.5</v>
      </c>
      <c r="W8" s="41" t="s">
        <v>165</v>
      </c>
      <c r="X8" s="41" t="s">
        <v>165</v>
      </c>
      <c r="Y8" s="41">
        <v>5.3</v>
      </c>
      <c r="Z8" s="41">
        <v>2.4</v>
      </c>
      <c r="AA8" s="41" t="s">
        <v>165</v>
      </c>
      <c r="AB8" s="41" t="s">
        <v>165</v>
      </c>
      <c r="AC8" s="53">
        <v>0.35347222222222219</v>
      </c>
      <c r="AD8" s="53">
        <v>0.35416666666666669</v>
      </c>
      <c r="AE8" s="41">
        <v>2</v>
      </c>
    </row>
    <row r="9" spans="1:31" x14ac:dyDescent="0.2">
      <c r="A9" s="26">
        <v>1</v>
      </c>
      <c r="B9" s="26" t="s">
        <v>53</v>
      </c>
      <c r="C9" s="26" t="s">
        <v>168</v>
      </c>
      <c r="D9" s="52">
        <v>42311</v>
      </c>
      <c r="E9" s="41" t="s">
        <v>13</v>
      </c>
      <c r="F9" s="52">
        <v>45156</v>
      </c>
      <c r="G9" s="8">
        <f t="shared" si="0"/>
        <v>93.534246575342465</v>
      </c>
      <c r="H9" s="41" t="s">
        <v>169</v>
      </c>
      <c r="I9" s="42">
        <v>28</v>
      </c>
      <c r="J9" s="42">
        <v>0.5</v>
      </c>
      <c r="K9" s="42">
        <v>33</v>
      </c>
      <c r="L9" s="42">
        <v>0.6</v>
      </c>
      <c r="M9" s="25">
        <v>24</v>
      </c>
      <c r="N9" s="25">
        <v>32</v>
      </c>
      <c r="O9" s="41">
        <v>10</v>
      </c>
      <c r="P9" s="41">
        <v>10</v>
      </c>
      <c r="Q9" s="41">
        <v>10</v>
      </c>
      <c r="R9" s="41">
        <v>10</v>
      </c>
      <c r="S9" s="41">
        <v>59.4</v>
      </c>
      <c r="T9" s="41">
        <v>57.6</v>
      </c>
      <c r="U9" s="41">
        <v>59.4</v>
      </c>
      <c r="V9" s="41">
        <v>78.900000000000006</v>
      </c>
      <c r="W9" s="41">
        <v>6.7</v>
      </c>
      <c r="X9" s="41">
        <v>4.5999999999999996</v>
      </c>
      <c r="Y9" s="41">
        <v>10.7</v>
      </c>
      <c r="Z9" s="41">
        <v>5.3</v>
      </c>
      <c r="AA9" s="53">
        <v>0.34791666666666665</v>
      </c>
      <c r="AB9" s="53">
        <v>0.34791666666666665</v>
      </c>
      <c r="AC9" s="53">
        <v>0.34861111111111115</v>
      </c>
      <c r="AD9" s="53">
        <v>0.34930555555555554</v>
      </c>
      <c r="AE9" s="41">
        <v>1</v>
      </c>
    </row>
    <row r="10" spans="1:31" x14ac:dyDescent="0.2">
      <c r="A10" s="26">
        <v>2</v>
      </c>
      <c r="B10" s="26" t="s">
        <v>53</v>
      </c>
      <c r="C10" s="26" t="s">
        <v>168</v>
      </c>
      <c r="D10" s="52">
        <v>42311</v>
      </c>
      <c r="E10" s="41" t="s">
        <v>13</v>
      </c>
      <c r="F10" s="52">
        <v>45156</v>
      </c>
      <c r="G10" s="8">
        <f t="shared" si="0"/>
        <v>93.534246575342465</v>
      </c>
      <c r="H10" s="41" t="s">
        <v>169</v>
      </c>
      <c r="I10" s="42">
        <v>29.5</v>
      </c>
      <c r="J10" s="42">
        <v>0.3</v>
      </c>
      <c r="K10" s="42">
        <v>33.5</v>
      </c>
      <c r="L10" s="42">
        <v>0.4</v>
      </c>
      <c r="M10" s="25">
        <v>27</v>
      </c>
      <c r="N10" s="25">
        <v>38</v>
      </c>
      <c r="O10" s="41">
        <v>10</v>
      </c>
      <c r="P10" s="41">
        <v>10</v>
      </c>
      <c r="Q10" s="41">
        <v>10</v>
      </c>
      <c r="R10" s="41">
        <v>10</v>
      </c>
      <c r="S10" s="41">
        <v>58.8</v>
      </c>
      <c r="T10" s="41">
        <v>58.8</v>
      </c>
      <c r="U10" s="41">
        <v>57.1</v>
      </c>
      <c r="V10" s="41">
        <v>64.5</v>
      </c>
      <c r="W10" s="41">
        <v>3.8</v>
      </c>
      <c r="X10" s="41">
        <v>1.6</v>
      </c>
      <c r="Y10" s="41">
        <v>7.9</v>
      </c>
      <c r="Z10" s="41">
        <v>12.3</v>
      </c>
      <c r="AA10" s="53">
        <v>0.35625000000000001</v>
      </c>
      <c r="AB10" s="53">
        <v>0.35625000000000001</v>
      </c>
      <c r="AC10" s="53">
        <v>0.35694444444444445</v>
      </c>
      <c r="AD10" s="53">
        <v>0.3576388888888889</v>
      </c>
      <c r="AE10" s="41">
        <v>1</v>
      </c>
    </row>
    <row r="11" spans="1:31" x14ac:dyDescent="0.2">
      <c r="A11" s="26">
        <v>1</v>
      </c>
      <c r="B11" s="26" t="s">
        <v>172</v>
      </c>
      <c r="C11" s="26" t="s">
        <v>168</v>
      </c>
      <c r="D11" s="52">
        <v>43154</v>
      </c>
      <c r="E11" s="41" t="s">
        <v>13</v>
      </c>
      <c r="F11" s="52">
        <v>45156</v>
      </c>
      <c r="G11" s="8">
        <f t="shared" si="0"/>
        <v>65.819178082191783</v>
      </c>
      <c r="H11" s="41" t="s">
        <v>169</v>
      </c>
      <c r="I11" s="42">
        <v>37</v>
      </c>
      <c r="J11" s="42">
        <v>0.9</v>
      </c>
      <c r="K11" s="42">
        <v>48.5</v>
      </c>
      <c r="L11" s="42">
        <v>0.2</v>
      </c>
      <c r="M11" s="25">
        <v>42</v>
      </c>
      <c r="N11" s="25">
        <v>50</v>
      </c>
      <c r="O11" s="41">
        <v>10</v>
      </c>
      <c r="P11" s="41">
        <v>10</v>
      </c>
      <c r="Q11" s="41">
        <v>10</v>
      </c>
      <c r="R11" s="41">
        <v>10</v>
      </c>
      <c r="S11" s="41">
        <v>60</v>
      </c>
      <c r="T11" s="41">
        <v>54.5</v>
      </c>
      <c r="U11" s="41">
        <v>57.1</v>
      </c>
      <c r="V11" s="41">
        <v>68.900000000000006</v>
      </c>
      <c r="W11" s="41">
        <v>27</v>
      </c>
      <c r="X11" s="41">
        <v>7.5</v>
      </c>
      <c r="Y11" s="41">
        <v>19.5</v>
      </c>
      <c r="Z11" s="41">
        <v>13.8</v>
      </c>
      <c r="AA11" s="53">
        <v>0.39097222222222222</v>
      </c>
      <c r="AB11" s="53">
        <v>0.39166666666666666</v>
      </c>
      <c r="AC11" s="53">
        <v>0.38958333333333334</v>
      </c>
      <c r="AD11" s="53">
        <v>0.39027777777777778</v>
      </c>
      <c r="AE11" s="41">
        <v>2</v>
      </c>
    </row>
    <row r="12" spans="1:31" x14ac:dyDescent="0.2">
      <c r="A12" s="26">
        <v>2</v>
      </c>
      <c r="B12" s="26" t="s">
        <v>172</v>
      </c>
      <c r="C12" s="26" t="s">
        <v>168</v>
      </c>
      <c r="D12" s="52">
        <v>43154</v>
      </c>
      <c r="E12" s="41" t="s">
        <v>13</v>
      </c>
      <c r="F12" s="52">
        <v>45156</v>
      </c>
      <c r="G12" s="8">
        <f t="shared" si="0"/>
        <v>65.819178082191783</v>
      </c>
      <c r="H12" s="41" t="s">
        <v>169</v>
      </c>
      <c r="I12" s="42">
        <v>34.5</v>
      </c>
      <c r="J12" s="42">
        <v>0.4</v>
      </c>
      <c r="K12" s="42" t="s">
        <v>181</v>
      </c>
      <c r="L12" s="42" t="s">
        <v>181</v>
      </c>
      <c r="M12" s="25">
        <v>34</v>
      </c>
      <c r="N12" s="25">
        <v>48</v>
      </c>
      <c r="O12" s="41">
        <v>10</v>
      </c>
      <c r="P12" s="41">
        <v>10</v>
      </c>
      <c r="Q12" s="41">
        <v>10</v>
      </c>
      <c r="R12" s="41">
        <v>10</v>
      </c>
      <c r="S12" s="41">
        <v>51.2</v>
      </c>
      <c r="T12" s="41">
        <v>67.400000000000006</v>
      </c>
      <c r="U12" s="41">
        <v>56.6</v>
      </c>
      <c r="V12" s="41">
        <v>61.2</v>
      </c>
      <c r="W12" s="41">
        <v>6.5</v>
      </c>
      <c r="X12" s="41">
        <v>2.9</v>
      </c>
      <c r="Y12" s="41">
        <v>2.9</v>
      </c>
      <c r="Z12" s="41">
        <v>3.5</v>
      </c>
      <c r="AA12" s="53">
        <v>0.39861111111111108</v>
      </c>
      <c r="AB12" s="53">
        <v>0.39930555555555558</v>
      </c>
      <c r="AC12" s="53">
        <v>0.39652777777777781</v>
      </c>
      <c r="AD12" s="53">
        <v>0.3972222222222222</v>
      </c>
      <c r="AE12" s="41">
        <v>2</v>
      </c>
    </row>
    <row r="13" spans="1:31" x14ac:dyDescent="0.2">
      <c r="A13" s="26">
        <v>1</v>
      </c>
      <c r="B13" s="26" t="s">
        <v>32</v>
      </c>
      <c r="C13" s="26" t="s">
        <v>173</v>
      </c>
      <c r="D13" s="52">
        <v>43244</v>
      </c>
      <c r="E13" s="41" t="s">
        <v>13</v>
      </c>
      <c r="F13" s="52">
        <v>45156</v>
      </c>
      <c r="G13" s="8">
        <f t="shared" si="0"/>
        <v>62.860273972602741</v>
      </c>
      <c r="H13" s="41" t="s">
        <v>169</v>
      </c>
      <c r="I13" s="42">
        <v>29.5</v>
      </c>
      <c r="J13" s="42">
        <v>0.7</v>
      </c>
      <c r="K13" s="42" t="s">
        <v>165</v>
      </c>
      <c r="L13" s="42" t="s">
        <v>165</v>
      </c>
      <c r="M13" s="25">
        <v>21</v>
      </c>
      <c r="N13" s="25" t="s">
        <v>165</v>
      </c>
      <c r="O13" s="41">
        <v>10</v>
      </c>
      <c r="P13" s="41">
        <v>10</v>
      </c>
      <c r="Q13" s="41" t="s">
        <v>165</v>
      </c>
      <c r="R13" s="41" t="s">
        <v>165</v>
      </c>
      <c r="S13" s="41">
        <v>55</v>
      </c>
      <c r="T13" s="41">
        <v>74</v>
      </c>
      <c r="U13" s="41" t="s">
        <v>165</v>
      </c>
      <c r="V13" s="41" t="s">
        <v>165</v>
      </c>
      <c r="W13" s="41">
        <v>2.2999999999999998</v>
      </c>
      <c r="X13" s="41">
        <v>7.4</v>
      </c>
      <c r="Y13" s="41" t="s">
        <v>165</v>
      </c>
      <c r="Z13" s="41" t="s">
        <v>165</v>
      </c>
      <c r="AA13" s="53">
        <v>0.39374999999999999</v>
      </c>
      <c r="AB13" s="53">
        <v>0.39374999999999999</v>
      </c>
      <c r="AC13" s="41" t="s">
        <v>165</v>
      </c>
      <c r="AD13" s="41" t="s">
        <v>165</v>
      </c>
      <c r="AE13" s="41">
        <v>1</v>
      </c>
    </row>
    <row r="14" spans="1:31" x14ac:dyDescent="0.2">
      <c r="A14" s="26">
        <v>2</v>
      </c>
      <c r="B14" s="26" t="s">
        <v>32</v>
      </c>
      <c r="C14" s="26" t="s">
        <v>173</v>
      </c>
      <c r="D14" s="52">
        <v>43244</v>
      </c>
      <c r="E14" s="41" t="s">
        <v>13</v>
      </c>
      <c r="F14" s="52">
        <v>45156</v>
      </c>
      <c r="G14" s="8">
        <f t="shared" si="0"/>
        <v>62.860273972602741</v>
      </c>
      <c r="H14" s="41" t="s">
        <v>169</v>
      </c>
      <c r="I14" s="42">
        <v>30</v>
      </c>
      <c r="J14" s="42">
        <v>0.1</v>
      </c>
      <c r="K14" s="42" t="s">
        <v>165</v>
      </c>
      <c r="L14" s="42" t="s">
        <v>165</v>
      </c>
      <c r="M14" s="25">
        <v>36</v>
      </c>
      <c r="N14" s="25" t="s">
        <v>165</v>
      </c>
      <c r="O14" s="41">
        <v>10</v>
      </c>
      <c r="P14" s="41">
        <v>10</v>
      </c>
      <c r="Q14" s="41" t="s">
        <v>165</v>
      </c>
      <c r="R14" s="41" t="s">
        <v>165</v>
      </c>
      <c r="S14" s="41">
        <v>71.400000000000006</v>
      </c>
      <c r="T14" s="41">
        <v>44.7</v>
      </c>
      <c r="U14" s="41" t="s">
        <v>165</v>
      </c>
      <c r="V14" s="41" t="s">
        <v>165</v>
      </c>
      <c r="W14" s="41">
        <v>5.8</v>
      </c>
      <c r="X14" s="41">
        <v>3.3</v>
      </c>
      <c r="Y14" s="41" t="s">
        <v>165</v>
      </c>
      <c r="Z14" s="41" t="s">
        <v>165</v>
      </c>
      <c r="AA14" s="53">
        <v>0.40069444444444446</v>
      </c>
      <c r="AB14" s="41" t="s">
        <v>182</v>
      </c>
      <c r="AC14" s="41" t="s">
        <v>165</v>
      </c>
      <c r="AD14" s="41" t="s">
        <v>165</v>
      </c>
      <c r="AE14" s="41">
        <v>1</v>
      </c>
    </row>
    <row r="15" spans="1:31" x14ac:dyDescent="0.2">
      <c r="G15" s="8"/>
    </row>
    <row r="16" spans="1:31" x14ac:dyDescent="0.2">
      <c r="G16" s="8"/>
    </row>
    <row r="17" spans="7:7" x14ac:dyDescent="0.2">
      <c r="G17" s="8"/>
    </row>
    <row r="18" spans="7:7" x14ac:dyDescent="0.2">
      <c r="G18" s="8"/>
    </row>
    <row r="19" spans="7:7" x14ac:dyDescent="0.2">
      <c r="G19" s="8"/>
    </row>
    <row r="20" spans="7:7" x14ac:dyDescent="0.2">
      <c r="G20" s="8"/>
    </row>
    <row r="21" spans="7:7" x14ac:dyDescent="0.2">
      <c r="G21" s="8"/>
    </row>
    <row r="22" spans="7:7" x14ac:dyDescent="0.2">
      <c r="G22" s="8"/>
    </row>
  </sheetData>
  <mergeCells count="5">
    <mergeCell ref="AA3:AD3"/>
    <mergeCell ref="I3:L3"/>
    <mergeCell ref="O3:R3"/>
    <mergeCell ref="S3:V3"/>
    <mergeCell ref="W3:Z3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DB2E-3D63-9D46-A53F-01C205037549}">
  <dimension ref="A1:AI63"/>
  <sheetViews>
    <sheetView zoomScale="80" zoomScaleNormal="80" workbookViewId="0">
      <pane xSplit="6" ySplit="2" topLeftCell="G15" activePane="bottomRight" state="frozen"/>
      <selection pane="topRight" activeCell="G1" sqref="G1"/>
      <selection pane="bottomLeft" activeCell="A3" sqref="A3"/>
      <selection pane="bottomRight" activeCell="D29" sqref="D29"/>
    </sheetView>
  </sheetViews>
  <sheetFormatPr defaultColWidth="11" defaultRowHeight="15.75" x14ac:dyDescent="0.25"/>
  <cols>
    <col min="4" max="4" width="15.875" bestFit="1" customWidth="1"/>
    <col min="33" max="34" width="11" style="40"/>
    <col min="35" max="35" width="13" style="40" customWidth="1"/>
  </cols>
  <sheetData>
    <row r="1" spans="1:35" x14ac:dyDescent="0.25">
      <c r="A1" s="1"/>
      <c r="B1" s="19"/>
      <c r="C1" s="1"/>
      <c r="D1" s="1"/>
      <c r="E1" s="1"/>
      <c r="F1" s="2"/>
      <c r="G1" s="1"/>
      <c r="H1" s="46" t="s">
        <v>61</v>
      </c>
      <c r="I1" s="46"/>
      <c r="J1" s="46"/>
      <c r="K1" s="46"/>
      <c r="L1" s="46"/>
      <c r="M1" s="46"/>
      <c r="N1" s="46" t="s">
        <v>0</v>
      </c>
      <c r="O1" s="46"/>
      <c r="P1" s="46" t="s">
        <v>22</v>
      </c>
      <c r="Q1" s="46"/>
      <c r="R1" s="47" t="s">
        <v>62</v>
      </c>
      <c r="S1" s="47"/>
      <c r="T1" s="44" t="s">
        <v>59</v>
      </c>
      <c r="U1" s="45"/>
      <c r="V1" s="45" t="s">
        <v>60</v>
      </c>
      <c r="W1" s="45"/>
      <c r="X1" s="45"/>
      <c r="Y1" s="44" t="s">
        <v>63</v>
      </c>
      <c r="Z1" s="45"/>
      <c r="AA1" s="18"/>
      <c r="AB1" s="43" t="s">
        <v>69</v>
      </c>
      <c r="AC1" s="43"/>
      <c r="AD1" s="43"/>
      <c r="AE1" s="43"/>
      <c r="AF1" s="9" t="s">
        <v>57</v>
      </c>
      <c r="AG1" s="12" t="s">
        <v>163</v>
      </c>
    </row>
    <row r="2" spans="1:35" ht="39" x14ac:dyDescent="0.25">
      <c r="A2" s="5" t="s">
        <v>1</v>
      </c>
      <c r="B2" s="5" t="s">
        <v>81</v>
      </c>
      <c r="C2" s="5" t="s">
        <v>2</v>
      </c>
      <c r="D2" s="5" t="s">
        <v>3</v>
      </c>
      <c r="E2" s="5" t="s">
        <v>4</v>
      </c>
      <c r="F2" s="6" t="s">
        <v>5</v>
      </c>
      <c r="G2" s="5" t="s">
        <v>6</v>
      </c>
      <c r="H2" s="6" t="s">
        <v>20</v>
      </c>
      <c r="I2" s="6" t="s">
        <v>7</v>
      </c>
      <c r="J2" s="6" t="s">
        <v>21</v>
      </c>
      <c r="K2" s="6" t="s">
        <v>8</v>
      </c>
      <c r="L2" s="24" t="s">
        <v>9</v>
      </c>
      <c r="M2" s="24" t="s">
        <v>10</v>
      </c>
      <c r="N2" s="5" t="s">
        <v>11</v>
      </c>
      <c r="O2" s="5" t="s">
        <v>12</v>
      </c>
      <c r="P2" s="5" t="s">
        <v>11</v>
      </c>
      <c r="Q2" s="5" t="s">
        <v>12</v>
      </c>
      <c r="R2" s="6" t="s">
        <v>11</v>
      </c>
      <c r="S2" s="6" t="s">
        <v>12</v>
      </c>
      <c r="T2" s="5" t="s">
        <v>11</v>
      </c>
      <c r="U2" s="5" t="s">
        <v>12</v>
      </c>
      <c r="V2" s="5" t="s">
        <v>16</v>
      </c>
      <c r="W2" s="5" t="s">
        <v>17</v>
      </c>
      <c r="X2" s="5" t="s">
        <v>18</v>
      </c>
      <c r="Y2" s="5" t="s">
        <v>11</v>
      </c>
      <c r="Z2" s="5" t="s">
        <v>12</v>
      </c>
      <c r="AA2" s="5" t="s">
        <v>84</v>
      </c>
      <c r="AB2" s="5" t="s">
        <v>65</v>
      </c>
      <c r="AC2" s="5" t="s">
        <v>66</v>
      </c>
      <c r="AD2" s="5" t="s">
        <v>67</v>
      </c>
      <c r="AE2" s="5" t="s">
        <v>68</v>
      </c>
      <c r="AF2" s="5" t="s">
        <v>58</v>
      </c>
      <c r="AG2" s="5" t="s">
        <v>11</v>
      </c>
      <c r="AH2" s="5" t="s">
        <v>12</v>
      </c>
      <c r="AI2" s="5" t="s">
        <v>164</v>
      </c>
    </row>
    <row r="3" spans="1:35" x14ac:dyDescent="0.25">
      <c r="A3" s="1" t="s">
        <v>14</v>
      </c>
      <c r="B3" s="19" t="s">
        <v>82</v>
      </c>
      <c r="C3" s="7">
        <v>43244</v>
      </c>
      <c r="D3" s="1" t="s">
        <v>13</v>
      </c>
      <c r="E3" s="7">
        <v>44348</v>
      </c>
      <c r="F3" s="8">
        <f>(YEARFRAC(C3,E3,3))*12</f>
        <v>36.295890410958904</v>
      </c>
      <c r="G3" s="1" t="s">
        <v>15</v>
      </c>
      <c r="H3" s="2">
        <v>34</v>
      </c>
      <c r="I3" s="2">
        <v>1.9</v>
      </c>
      <c r="J3" s="2">
        <v>36</v>
      </c>
      <c r="K3" s="2">
        <v>3</v>
      </c>
      <c r="L3" s="1">
        <v>25</v>
      </c>
      <c r="M3" s="1">
        <v>35</v>
      </c>
      <c r="N3" s="1">
        <v>10</v>
      </c>
      <c r="O3" s="1">
        <v>10</v>
      </c>
      <c r="P3" s="3">
        <v>54.5</v>
      </c>
      <c r="Q3" s="3">
        <v>68.099999999999994</v>
      </c>
      <c r="R3" s="2">
        <v>3.9</v>
      </c>
      <c r="S3" s="2">
        <v>9.4</v>
      </c>
      <c r="T3" s="1">
        <v>492</v>
      </c>
      <c r="U3" s="1">
        <v>541</v>
      </c>
      <c r="V3" s="1">
        <v>107</v>
      </c>
      <c r="W3" s="1">
        <v>56</v>
      </c>
      <c r="X3" s="1">
        <v>91</v>
      </c>
      <c r="Y3" s="14">
        <f>(X3-H3)</f>
        <v>57</v>
      </c>
      <c r="Z3" s="14">
        <f>X3-J3</f>
        <v>55</v>
      </c>
      <c r="AA3" s="20">
        <f>V3-W3</f>
        <v>51</v>
      </c>
      <c r="AB3" s="17">
        <v>20.79</v>
      </c>
      <c r="AC3" s="17">
        <v>0.14000000000000001</v>
      </c>
      <c r="AD3" s="17">
        <v>20.64</v>
      </c>
      <c r="AE3" s="17">
        <v>0.11</v>
      </c>
      <c r="AF3" s="9">
        <v>1</v>
      </c>
    </row>
    <row r="4" spans="1:35" x14ac:dyDescent="0.25">
      <c r="A4" s="1" t="s">
        <v>19</v>
      </c>
      <c r="B4" s="19" t="s">
        <v>82</v>
      </c>
      <c r="C4" s="7">
        <v>42964</v>
      </c>
      <c r="D4" s="3" t="s">
        <v>13</v>
      </c>
      <c r="E4" s="7">
        <v>44348</v>
      </c>
      <c r="F4" s="8">
        <f t="shared" ref="F4:F55" si="0">(YEARFRAC(C4,E4,3))*12</f>
        <v>45.5013698630137</v>
      </c>
      <c r="G4" s="3" t="s">
        <v>15</v>
      </c>
      <c r="H4" s="2">
        <v>27.5</v>
      </c>
      <c r="I4" s="2">
        <v>1.5</v>
      </c>
      <c r="J4" s="2">
        <v>37</v>
      </c>
      <c r="K4" s="2">
        <v>1.4</v>
      </c>
      <c r="L4" s="2">
        <v>18</v>
      </c>
      <c r="M4" s="2">
        <v>32</v>
      </c>
      <c r="N4" s="2">
        <v>10</v>
      </c>
      <c r="O4" s="2">
        <v>10</v>
      </c>
      <c r="P4" s="1">
        <v>75.900000000000006</v>
      </c>
      <c r="Q4" s="1">
        <v>95.2</v>
      </c>
      <c r="R4" s="1">
        <v>3.3</v>
      </c>
      <c r="S4" s="1">
        <v>5.4</v>
      </c>
      <c r="T4" s="1">
        <v>626</v>
      </c>
      <c r="U4" s="1">
        <v>669</v>
      </c>
      <c r="V4" s="2">
        <v>119</v>
      </c>
      <c r="W4" s="2">
        <v>87</v>
      </c>
      <c r="X4" s="3">
        <v>96</v>
      </c>
      <c r="Y4" s="14">
        <f t="shared" ref="Y4:Y34" si="1">(X4-H4)</f>
        <v>68.5</v>
      </c>
      <c r="Z4" s="14">
        <f t="shared" ref="Z4:Z34" si="2">X4-J4</f>
        <v>59</v>
      </c>
      <c r="AA4" s="20">
        <f t="shared" ref="AA4:AA55" si="3">V4-W4</f>
        <v>32</v>
      </c>
      <c r="AB4" s="17">
        <v>20.92</v>
      </c>
      <c r="AC4" s="17">
        <v>0.24</v>
      </c>
      <c r="AD4" s="17">
        <v>20.89</v>
      </c>
      <c r="AE4" s="17">
        <v>0.13</v>
      </c>
      <c r="AF4" s="9">
        <v>1</v>
      </c>
    </row>
    <row r="5" spans="1:35" x14ac:dyDescent="0.25">
      <c r="A5" s="1" t="s">
        <v>23</v>
      </c>
      <c r="B5" s="19" t="s">
        <v>82</v>
      </c>
      <c r="C5" s="7">
        <v>43111</v>
      </c>
      <c r="D5" s="3" t="s">
        <v>13</v>
      </c>
      <c r="E5" s="7">
        <v>44348</v>
      </c>
      <c r="F5" s="8">
        <f t="shared" si="0"/>
        <v>40.668493150684931</v>
      </c>
      <c r="G5" s="3" t="s">
        <v>15</v>
      </c>
      <c r="H5" s="2">
        <v>33.5</v>
      </c>
      <c r="I5" s="2">
        <v>1.5</v>
      </c>
      <c r="J5" s="2">
        <v>38</v>
      </c>
      <c r="K5" s="2">
        <v>2</v>
      </c>
      <c r="L5" s="2">
        <v>25</v>
      </c>
      <c r="M5" s="2">
        <v>32</v>
      </c>
      <c r="N5" s="2">
        <v>10</v>
      </c>
      <c r="O5" s="2">
        <v>10</v>
      </c>
      <c r="P5" s="1">
        <v>55</v>
      </c>
      <c r="Q5" s="1">
        <v>85.7</v>
      </c>
      <c r="R5" s="1">
        <v>5</v>
      </c>
      <c r="S5" s="1">
        <v>5.2</v>
      </c>
      <c r="T5" s="2">
        <v>683</v>
      </c>
      <c r="U5" s="2">
        <v>639</v>
      </c>
      <c r="V5" s="3">
        <v>132</v>
      </c>
      <c r="W5" s="3">
        <v>46</v>
      </c>
      <c r="X5" s="3">
        <v>71</v>
      </c>
      <c r="Y5" s="14">
        <f t="shared" si="1"/>
        <v>37.5</v>
      </c>
      <c r="Z5" s="14">
        <f t="shared" si="2"/>
        <v>33</v>
      </c>
      <c r="AA5" s="20">
        <f t="shared" si="3"/>
        <v>86</v>
      </c>
      <c r="AB5" s="17">
        <v>20.98</v>
      </c>
      <c r="AC5" s="17">
        <v>0.08</v>
      </c>
      <c r="AD5" s="17">
        <v>20.73</v>
      </c>
      <c r="AE5" s="17">
        <v>0.05</v>
      </c>
      <c r="AF5" s="9">
        <v>2</v>
      </c>
      <c r="AG5" s="40">
        <v>17</v>
      </c>
      <c r="AH5" s="40">
        <v>17</v>
      </c>
      <c r="AI5" s="7">
        <v>44257</v>
      </c>
    </row>
    <row r="6" spans="1:35" x14ac:dyDescent="0.25">
      <c r="A6" s="1" t="s">
        <v>24</v>
      </c>
      <c r="B6" s="19" t="s">
        <v>82</v>
      </c>
      <c r="C6" s="7">
        <v>43020</v>
      </c>
      <c r="D6" s="3" t="s">
        <v>13</v>
      </c>
      <c r="E6" s="7">
        <v>44357</v>
      </c>
      <c r="F6" s="8">
        <f t="shared" si="0"/>
        <v>43.956164383561642</v>
      </c>
      <c r="G6" s="3" t="s">
        <v>15</v>
      </c>
      <c r="H6" s="2">
        <v>28</v>
      </c>
      <c r="I6" s="2">
        <v>1.6</v>
      </c>
      <c r="J6" s="2">
        <v>26</v>
      </c>
      <c r="K6" s="2">
        <v>1.4</v>
      </c>
      <c r="L6" s="2">
        <v>30</v>
      </c>
      <c r="M6" s="2">
        <v>24</v>
      </c>
      <c r="N6" s="2">
        <v>10</v>
      </c>
      <c r="O6" s="2">
        <v>10</v>
      </c>
      <c r="P6" s="1">
        <v>59.4</v>
      </c>
      <c r="Q6" s="1">
        <v>61.2</v>
      </c>
      <c r="R6" s="1">
        <v>7</v>
      </c>
      <c r="S6" s="1">
        <v>3.3</v>
      </c>
      <c r="T6" s="2">
        <v>707</v>
      </c>
      <c r="U6" s="2">
        <v>712</v>
      </c>
      <c r="V6" s="3">
        <v>125</v>
      </c>
      <c r="W6" s="3">
        <v>75</v>
      </c>
      <c r="X6" s="3">
        <v>86</v>
      </c>
      <c r="Y6" s="14">
        <f t="shared" si="1"/>
        <v>58</v>
      </c>
      <c r="Z6" s="14">
        <f t="shared" si="2"/>
        <v>60</v>
      </c>
      <c r="AA6" s="20">
        <f t="shared" si="3"/>
        <v>50</v>
      </c>
      <c r="AB6" s="15">
        <v>21.44</v>
      </c>
      <c r="AC6" s="17">
        <v>0.12</v>
      </c>
      <c r="AD6" s="17">
        <v>21.39</v>
      </c>
      <c r="AE6" s="17">
        <v>0.08</v>
      </c>
      <c r="AF6" s="9">
        <v>1</v>
      </c>
    </row>
    <row r="7" spans="1:35" x14ac:dyDescent="0.25">
      <c r="A7" s="1" t="s">
        <v>25</v>
      </c>
      <c r="B7" s="25" t="s">
        <v>83</v>
      </c>
      <c r="C7" s="7">
        <v>43020</v>
      </c>
      <c r="D7" s="3" t="s">
        <v>13</v>
      </c>
      <c r="E7" s="7">
        <v>44357</v>
      </c>
      <c r="F7" s="8">
        <f t="shared" si="0"/>
        <v>43.956164383561642</v>
      </c>
      <c r="G7" s="3" t="s">
        <v>15</v>
      </c>
      <c r="H7" s="2">
        <v>34</v>
      </c>
      <c r="I7" s="2">
        <v>1.2</v>
      </c>
      <c r="J7" s="2">
        <v>40</v>
      </c>
      <c r="K7" s="2">
        <v>1.4</v>
      </c>
      <c r="L7" s="2">
        <v>30</v>
      </c>
      <c r="M7" s="2">
        <v>36</v>
      </c>
      <c r="N7" s="2">
        <v>10</v>
      </c>
      <c r="O7" s="2">
        <v>10</v>
      </c>
      <c r="P7" s="1">
        <v>54</v>
      </c>
      <c r="Q7" s="1">
        <v>57.1</v>
      </c>
      <c r="R7" s="1">
        <v>2.8</v>
      </c>
      <c r="S7" s="1">
        <v>4.7</v>
      </c>
      <c r="T7" s="2">
        <v>717</v>
      </c>
      <c r="U7" s="2">
        <v>703</v>
      </c>
      <c r="V7" s="3">
        <v>131</v>
      </c>
      <c r="W7" s="3">
        <v>94</v>
      </c>
      <c r="X7" s="3">
        <v>102</v>
      </c>
      <c r="Y7" s="14">
        <f t="shared" si="1"/>
        <v>68</v>
      </c>
      <c r="Z7" s="14">
        <f t="shared" si="2"/>
        <v>62</v>
      </c>
      <c r="AA7" s="20">
        <f t="shared" si="3"/>
        <v>37</v>
      </c>
      <c r="AB7" s="17">
        <v>21.51</v>
      </c>
      <c r="AC7" s="17">
        <v>0.13</v>
      </c>
      <c r="AD7" s="17">
        <v>21.39</v>
      </c>
      <c r="AE7" s="17">
        <v>0.2</v>
      </c>
      <c r="AF7" s="9">
        <v>2</v>
      </c>
    </row>
    <row r="8" spans="1:35" x14ac:dyDescent="0.25">
      <c r="A8" s="1" t="s">
        <v>26</v>
      </c>
      <c r="B8" s="25" t="s">
        <v>83</v>
      </c>
      <c r="C8" s="7">
        <v>42311</v>
      </c>
      <c r="D8" s="3" t="s">
        <v>13</v>
      </c>
      <c r="E8" s="7">
        <v>44357</v>
      </c>
      <c r="F8" s="8">
        <f t="shared" si="0"/>
        <v>67.265753424657532</v>
      </c>
      <c r="G8" s="3" t="s">
        <v>15</v>
      </c>
      <c r="H8" s="2">
        <v>15</v>
      </c>
      <c r="I8" s="2">
        <v>1.1000000000000001</v>
      </c>
      <c r="J8" s="2">
        <v>22</v>
      </c>
      <c r="K8" s="2">
        <v>0.5</v>
      </c>
      <c r="L8" s="2">
        <v>11</v>
      </c>
      <c r="M8" s="2">
        <v>21</v>
      </c>
      <c r="N8" s="2">
        <v>10</v>
      </c>
      <c r="O8" s="2">
        <v>10</v>
      </c>
      <c r="P8" s="1">
        <v>77.900000000000006</v>
      </c>
      <c r="Q8" s="1">
        <v>58.2</v>
      </c>
      <c r="R8" s="1">
        <v>2</v>
      </c>
      <c r="S8" s="1">
        <v>1.3</v>
      </c>
      <c r="T8" s="2">
        <v>685</v>
      </c>
      <c r="U8" s="2">
        <v>723</v>
      </c>
      <c r="V8" s="3">
        <v>127</v>
      </c>
      <c r="W8" s="3">
        <v>70</v>
      </c>
      <c r="X8" s="3">
        <v>88</v>
      </c>
      <c r="Y8" s="14">
        <f t="shared" si="1"/>
        <v>73</v>
      </c>
      <c r="Z8" s="14">
        <f t="shared" si="2"/>
        <v>66</v>
      </c>
      <c r="AA8" s="20">
        <f t="shared" si="3"/>
        <v>57</v>
      </c>
      <c r="AB8" s="17">
        <v>21.77</v>
      </c>
      <c r="AC8" s="17">
        <v>0.09</v>
      </c>
      <c r="AD8" s="17">
        <v>22.11</v>
      </c>
      <c r="AE8" s="17">
        <v>0.09</v>
      </c>
      <c r="AF8" s="9">
        <v>2</v>
      </c>
    </row>
    <row r="9" spans="1:35" x14ac:dyDescent="0.25">
      <c r="A9" s="11" t="s">
        <v>27</v>
      </c>
      <c r="B9" s="25" t="s">
        <v>82</v>
      </c>
      <c r="C9" s="7">
        <v>42635</v>
      </c>
      <c r="D9" s="12" t="s">
        <v>31</v>
      </c>
      <c r="E9" s="7">
        <v>44357</v>
      </c>
      <c r="F9" s="8">
        <f t="shared" si="0"/>
        <v>56.613698630136994</v>
      </c>
      <c r="G9" s="3" t="s">
        <v>15</v>
      </c>
      <c r="H9" s="2"/>
      <c r="I9" s="2"/>
      <c r="J9" s="2">
        <v>17.5</v>
      </c>
      <c r="K9" s="2">
        <v>1.2</v>
      </c>
      <c r="L9" s="2"/>
      <c r="M9" s="2">
        <v>11</v>
      </c>
      <c r="N9" s="2"/>
      <c r="O9" s="2">
        <v>10</v>
      </c>
      <c r="P9" s="1"/>
      <c r="Q9" s="1">
        <v>56</v>
      </c>
      <c r="R9" s="1"/>
      <c r="S9" s="1">
        <v>5.2</v>
      </c>
      <c r="T9" s="2"/>
      <c r="U9" s="2">
        <v>689</v>
      </c>
      <c r="V9" s="3">
        <v>138</v>
      </c>
      <c r="W9" s="3">
        <v>95</v>
      </c>
      <c r="X9" s="3">
        <v>116</v>
      </c>
      <c r="Y9" s="14">
        <f t="shared" si="1"/>
        <v>116</v>
      </c>
      <c r="Z9" s="14">
        <f t="shared" si="2"/>
        <v>98.5</v>
      </c>
      <c r="AA9" s="20">
        <f t="shared" si="3"/>
        <v>43</v>
      </c>
      <c r="AB9" s="17">
        <v>20.73</v>
      </c>
      <c r="AC9" s="17">
        <v>0.09</v>
      </c>
      <c r="AD9" s="17"/>
      <c r="AE9" s="17"/>
      <c r="AF9" s="9">
        <v>2</v>
      </c>
      <c r="AG9" s="40">
        <v>15</v>
      </c>
      <c r="AH9" s="40">
        <v>15</v>
      </c>
      <c r="AI9" s="7">
        <v>44257</v>
      </c>
    </row>
    <row r="10" spans="1:35" x14ac:dyDescent="0.25">
      <c r="A10" s="1" t="s">
        <v>28</v>
      </c>
      <c r="B10" s="25" t="s">
        <v>82</v>
      </c>
      <c r="C10" s="7">
        <v>43020</v>
      </c>
      <c r="D10" s="3" t="s">
        <v>13</v>
      </c>
      <c r="E10" s="7">
        <v>44357</v>
      </c>
      <c r="F10" s="8">
        <f t="shared" si="0"/>
        <v>43.956164383561642</v>
      </c>
      <c r="G10" s="3" t="s">
        <v>15</v>
      </c>
      <c r="H10" s="2">
        <v>33</v>
      </c>
      <c r="I10" s="2">
        <v>1.8</v>
      </c>
      <c r="J10" s="2">
        <v>36</v>
      </c>
      <c r="K10" s="2">
        <v>2.9</v>
      </c>
      <c r="L10" s="2">
        <v>38</v>
      </c>
      <c r="M10" s="2">
        <v>37</v>
      </c>
      <c r="N10" s="2">
        <v>10</v>
      </c>
      <c r="O10" s="2">
        <v>10</v>
      </c>
      <c r="P10" s="1">
        <v>65.900000000000006</v>
      </c>
      <c r="Q10" s="1">
        <v>53.5</v>
      </c>
      <c r="R10" s="1">
        <v>8.1999999999999993</v>
      </c>
      <c r="S10" s="1">
        <v>4.5</v>
      </c>
      <c r="T10" s="2">
        <v>725</v>
      </c>
      <c r="U10" s="2">
        <v>716</v>
      </c>
      <c r="V10" s="3">
        <v>117</v>
      </c>
      <c r="W10" s="3">
        <v>76</v>
      </c>
      <c r="X10" s="3">
        <v>87</v>
      </c>
      <c r="Y10" s="14">
        <f t="shared" si="1"/>
        <v>54</v>
      </c>
      <c r="Z10" s="14">
        <f t="shared" si="2"/>
        <v>51</v>
      </c>
      <c r="AA10" s="20">
        <f t="shared" si="3"/>
        <v>41</v>
      </c>
      <c r="AB10" s="17">
        <v>21.43</v>
      </c>
      <c r="AC10" s="17">
        <v>0.13</v>
      </c>
      <c r="AD10" s="17">
        <v>21.03</v>
      </c>
      <c r="AE10" s="17">
        <v>0.15</v>
      </c>
      <c r="AF10" s="9">
        <v>1</v>
      </c>
    </row>
    <row r="11" spans="1:35" x14ac:dyDescent="0.25">
      <c r="A11" s="1" t="s">
        <v>29</v>
      </c>
      <c r="B11" s="25" t="s">
        <v>83</v>
      </c>
      <c r="C11" s="7">
        <v>43020</v>
      </c>
      <c r="D11" s="3" t="s">
        <v>13</v>
      </c>
      <c r="E11" s="7">
        <v>44357</v>
      </c>
      <c r="F11" s="8">
        <f t="shared" si="0"/>
        <v>43.956164383561642</v>
      </c>
      <c r="G11" s="3" t="s">
        <v>15</v>
      </c>
      <c r="H11" s="2">
        <v>23.5</v>
      </c>
      <c r="I11" s="2">
        <v>1.8</v>
      </c>
      <c r="J11" s="2">
        <v>35</v>
      </c>
      <c r="K11" s="2">
        <v>1</v>
      </c>
      <c r="L11" s="2">
        <v>18</v>
      </c>
      <c r="M11" s="2">
        <v>23</v>
      </c>
      <c r="N11" s="4">
        <v>10</v>
      </c>
      <c r="O11" s="4">
        <v>10</v>
      </c>
      <c r="P11" s="1">
        <v>73.099999999999994</v>
      </c>
      <c r="Q11" s="1">
        <v>75</v>
      </c>
      <c r="R11" s="1">
        <v>5</v>
      </c>
      <c r="S11" s="1">
        <v>4.7</v>
      </c>
      <c r="T11" s="2">
        <v>735</v>
      </c>
      <c r="U11" s="2">
        <v>720</v>
      </c>
      <c r="V11" s="3">
        <v>109</v>
      </c>
      <c r="W11" s="3">
        <v>63</v>
      </c>
      <c r="X11" s="3">
        <v>79</v>
      </c>
      <c r="Y11" s="14">
        <f t="shared" si="1"/>
        <v>55.5</v>
      </c>
      <c r="Z11" s="14">
        <f t="shared" si="2"/>
        <v>44</v>
      </c>
      <c r="AA11" s="20">
        <f t="shared" si="3"/>
        <v>46</v>
      </c>
      <c r="AB11" s="17">
        <v>22.23</v>
      </c>
      <c r="AC11" s="17">
        <v>0.13</v>
      </c>
      <c r="AD11" s="17">
        <v>22.54</v>
      </c>
      <c r="AE11" s="17">
        <v>0.09</v>
      </c>
      <c r="AF11" s="9">
        <v>1</v>
      </c>
    </row>
    <row r="12" spans="1:35" x14ac:dyDescent="0.25">
      <c r="A12" s="3" t="s">
        <v>30</v>
      </c>
      <c r="B12" s="25" t="s">
        <v>83</v>
      </c>
      <c r="C12" s="7">
        <v>39996</v>
      </c>
      <c r="D12" s="9" t="s">
        <v>31</v>
      </c>
      <c r="E12" s="7">
        <v>44357</v>
      </c>
      <c r="F12" s="8">
        <f t="shared" si="0"/>
        <v>143.37534246575342</v>
      </c>
      <c r="G12" s="9" t="s">
        <v>15</v>
      </c>
      <c r="H12" s="4">
        <v>15.5</v>
      </c>
      <c r="I12" s="4">
        <v>1.7</v>
      </c>
      <c r="J12" s="4">
        <v>16</v>
      </c>
      <c r="K12" s="4">
        <v>1.6</v>
      </c>
      <c r="L12" s="3">
        <v>9</v>
      </c>
      <c r="M12" s="3">
        <v>11</v>
      </c>
      <c r="N12" s="4">
        <v>10</v>
      </c>
      <c r="O12" s="4">
        <v>10</v>
      </c>
      <c r="P12" s="3">
        <v>62.5</v>
      </c>
      <c r="Q12" s="3">
        <v>68.900000000000006</v>
      </c>
      <c r="R12" s="3">
        <v>4.3</v>
      </c>
      <c r="S12" s="3">
        <v>3.1</v>
      </c>
      <c r="T12" s="3">
        <v>552</v>
      </c>
      <c r="U12" s="3">
        <v>512</v>
      </c>
      <c r="V12" s="3">
        <v>130</v>
      </c>
      <c r="W12" s="3">
        <v>54</v>
      </c>
      <c r="X12" s="3">
        <v>76</v>
      </c>
      <c r="Y12" s="14">
        <f t="shared" si="1"/>
        <v>60.5</v>
      </c>
      <c r="Z12" s="14">
        <f t="shared" si="2"/>
        <v>60</v>
      </c>
      <c r="AA12" s="20">
        <f t="shared" si="3"/>
        <v>76</v>
      </c>
      <c r="AB12" s="17">
        <v>20.55</v>
      </c>
      <c r="AC12" s="17">
        <v>0.17</v>
      </c>
      <c r="AD12" s="17">
        <v>20.69</v>
      </c>
      <c r="AE12" s="17">
        <v>0.18</v>
      </c>
      <c r="AF12" s="9">
        <v>2</v>
      </c>
    </row>
    <row r="13" spans="1:35" x14ac:dyDescent="0.25">
      <c r="A13" s="11" t="s">
        <v>32</v>
      </c>
      <c r="B13" s="25" t="s">
        <v>83</v>
      </c>
      <c r="C13" s="7">
        <v>43244</v>
      </c>
      <c r="D13" s="3" t="s">
        <v>13</v>
      </c>
      <c r="E13" s="7">
        <v>44357</v>
      </c>
      <c r="F13" s="8">
        <f t="shared" si="0"/>
        <v>36.591780821917808</v>
      </c>
      <c r="G13" s="9" t="s">
        <v>15</v>
      </c>
      <c r="H13" s="3">
        <v>28</v>
      </c>
      <c r="I13" s="3">
        <v>0.9</v>
      </c>
      <c r="J13" s="3"/>
      <c r="K13" s="3"/>
      <c r="L13" s="3">
        <v>25</v>
      </c>
      <c r="M13" s="3"/>
      <c r="N13" s="4">
        <v>10</v>
      </c>
      <c r="O13" s="4"/>
      <c r="P13" s="3">
        <v>54</v>
      </c>
      <c r="Q13" s="3"/>
      <c r="R13" s="3">
        <v>4.3</v>
      </c>
      <c r="S13" s="3"/>
      <c r="T13" s="3">
        <v>644</v>
      </c>
      <c r="U13" s="3"/>
      <c r="V13" s="3">
        <v>143</v>
      </c>
      <c r="W13" s="3">
        <v>82</v>
      </c>
      <c r="X13" s="3">
        <v>88</v>
      </c>
      <c r="Y13" s="14">
        <f t="shared" si="1"/>
        <v>60</v>
      </c>
      <c r="Z13" s="14">
        <f t="shared" si="2"/>
        <v>88</v>
      </c>
      <c r="AA13" s="20">
        <f t="shared" si="3"/>
        <v>61</v>
      </c>
      <c r="AB13" s="17">
        <v>21.39</v>
      </c>
      <c r="AC13" s="17">
        <v>0.16</v>
      </c>
      <c r="AD13" s="17"/>
      <c r="AE13" s="17"/>
      <c r="AF13" s="9">
        <v>1</v>
      </c>
      <c r="AG13" s="40">
        <v>17</v>
      </c>
      <c r="AH13" s="40">
        <v>17</v>
      </c>
      <c r="AI13" s="7">
        <v>44214</v>
      </c>
    </row>
    <row r="14" spans="1:35" x14ac:dyDescent="0.25">
      <c r="A14" s="3" t="s">
        <v>33</v>
      </c>
      <c r="B14" s="25" t="s">
        <v>83</v>
      </c>
      <c r="C14" s="7">
        <v>44148</v>
      </c>
      <c r="D14" s="3" t="s">
        <v>13</v>
      </c>
      <c r="E14" s="7">
        <v>44362</v>
      </c>
      <c r="F14" s="8">
        <f t="shared" si="0"/>
        <v>7.0356164383561648</v>
      </c>
      <c r="G14" s="9" t="s">
        <v>15</v>
      </c>
      <c r="H14" s="3">
        <v>26.5</v>
      </c>
      <c r="I14" s="3">
        <v>1.1000000000000001</v>
      </c>
      <c r="J14" s="3">
        <v>25.5</v>
      </c>
      <c r="K14" s="3">
        <v>1.1000000000000001</v>
      </c>
      <c r="L14" s="3">
        <v>18</v>
      </c>
      <c r="M14" s="3">
        <v>16</v>
      </c>
      <c r="N14" s="4">
        <v>10</v>
      </c>
      <c r="O14" s="4">
        <v>10</v>
      </c>
      <c r="P14" s="3">
        <v>58.8</v>
      </c>
      <c r="Q14" s="3">
        <v>58.8</v>
      </c>
      <c r="R14" s="3">
        <v>2.1</v>
      </c>
      <c r="S14" s="3">
        <v>4.0999999999999996</v>
      </c>
      <c r="T14" s="3">
        <v>652</v>
      </c>
      <c r="U14" s="3">
        <v>639</v>
      </c>
      <c r="V14" s="3">
        <v>175</v>
      </c>
      <c r="W14" s="3">
        <v>69</v>
      </c>
      <c r="X14" s="3">
        <v>125</v>
      </c>
      <c r="Y14" s="14">
        <f t="shared" si="1"/>
        <v>98.5</v>
      </c>
      <c r="Z14" s="14">
        <f t="shared" si="2"/>
        <v>99.5</v>
      </c>
      <c r="AA14" s="20">
        <f t="shared" si="3"/>
        <v>106</v>
      </c>
      <c r="AB14" s="17">
        <v>20.59</v>
      </c>
      <c r="AC14" s="17">
        <v>0.06</v>
      </c>
      <c r="AD14" s="17">
        <v>20.28</v>
      </c>
      <c r="AE14" s="17">
        <v>0.19</v>
      </c>
      <c r="AF14" s="9">
        <v>1</v>
      </c>
    </row>
    <row r="15" spans="1:35" x14ac:dyDescent="0.25">
      <c r="A15" s="3" t="s">
        <v>34</v>
      </c>
      <c r="B15" s="25" t="s">
        <v>83</v>
      </c>
      <c r="C15" s="7">
        <v>44148</v>
      </c>
      <c r="D15" s="3" t="s">
        <v>13</v>
      </c>
      <c r="E15" s="7">
        <v>44362</v>
      </c>
      <c r="F15" s="8">
        <f t="shared" si="0"/>
        <v>7.0356164383561648</v>
      </c>
      <c r="G15" s="9" t="s">
        <v>15</v>
      </c>
      <c r="H15" s="3">
        <v>25.5</v>
      </c>
      <c r="I15" s="3">
        <v>3.1</v>
      </c>
      <c r="J15" s="3">
        <v>26</v>
      </c>
      <c r="K15" s="3">
        <v>1.9</v>
      </c>
      <c r="L15" s="3">
        <v>19</v>
      </c>
      <c r="M15" s="3">
        <v>18</v>
      </c>
      <c r="N15" s="4">
        <v>10</v>
      </c>
      <c r="O15" s="4">
        <v>10</v>
      </c>
      <c r="P15" s="3">
        <v>59.4</v>
      </c>
      <c r="Q15" s="3">
        <v>68.099999999999994</v>
      </c>
      <c r="R15" s="3">
        <v>7.4</v>
      </c>
      <c r="S15" s="3">
        <v>4.5</v>
      </c>
      <c r="T15" s="3">
        <v>689</v>
      </c>
      <c r="U15" s="3">
        <v>693</v>
      </c>
      <c r="V15" s="3">
        <v>151</v>
      </c>
      <c r="W15" s="3">
        <v>61</v>
      </c>
      <c r="X15" s="3">
        <v>91</v>
      </c>
      <c r="Y15" s="14">
        <f t="shared" si="1"/>
        <v>65.5</v>
      </c>
      <c r="Z15" s="14">
        <f t="shared" si="2"/>
        <v>65</v>
      </c>
      <c r="AA15" s="20">
        <f t="shared" si="3"/>
        <v>90</v>
      </c>
      <c r="AB15" s="17">
        <v>19.981249999999999</v>
      </c>
      <c r="AC15" s="17">
        <v>9.0148686703055134E-2</v>
      </c>
      <c r="AD15" s="17">
        <v>20.421250000000001</v>
      </c>
      <c r="AE15" s="17">
        <v>0.15923365581075236</v>
      </c>
      <c r="AF15" s="9">
        <v>2</v>
      </c>
      <c r="AG15" s="40">
        <v>15</v>
      </c>
      <c r="AH15" s="40">
        <v>15</v>
      </c>
      <c r="AI15" s="7">
        <v>44462</v>
      </c>
    </row>
    <row r="16" spans="1:35" x14ac:dyDescent="0.25">
      <c r="A16" s="3" t="s">
        <v>35</v>
      </c>
      <c r="B16" s="25" t="s">
        <v>83</v>
      </c>
      <c r="C16" s="7">
        <v>43111</v>
      </c>
      <c r="D16" s="3" t="s">
        <v>13</v>
      </c>
      <c r="E16" s="7">
        <v>44362</v>
      </c>
      <c r="F16" s="8">
        <f t="shared" si="0"/>
        <v>41.128767123287673</v>
      </c>
      <c r="G16" s="9" t="s">
        <v>15</v>
      </c>
      <c r="H16" s="3">
        <v>32</v>
      </c>
      <c r="I16" s="3">
        <v>1.2</v>
      </c>
      <c r="J16" s="3">
        <v>31.5</v>
      </c>
      <c r="K16" s="3">
        <v>3.7</v>
      </c>
      <c r="L16" s="3">
        <v>28</v>
      </c>
      <c r="M16" s="3">
        <v>29</v>
      </c>
      <c r="N16" s="4">
        <v>10</v>
      </c>
      <c r="O16" s="4">
        <v>10</v>
      </c>
      <c r="P16" s="3">
        <v>57.6</v>
      </c>
      <c r="Q16" s="3">
        <v>65.2</v>
      </c>
      <c r="R16" s="3">
        <v>4.9000000000000004</v>
      </c>
      <c r="S16" s="3">
        <v>14</v>
      </c>
      <c r="T16" s="3">
        <v>660</v>
      </c>
      <c r="U16" s="3">
        <v>666</v>
      </c>
      <c r="V16" s="3">
        <v>163</v>
      </c>
      <c r="W16" s="3">
        <v>65</v>
      </c>
      <c r="X16" s="3">
        <v>89</v>
      </c>
      <c r="Y16" s="14">
        <f t="shared" si="1"/>
        <v>57</v>
      </c>
      <c r="Z16" s="14">
        <f t="shared" si="2"/>
        <v>57.5</v>
      </c>
      <c r="AA16" s="20">
        <f t="shared" si="3"/>
        <v>98</v>
      </c>
      <c r="AB16" s="17">
        <v>21.914999999999999</v>
      </c>
      <c r="AC16" s="17">
        <v>0.12071217242444342</v>
      </c>
      <c r="AD16" s="17">
        <v>21.97625</v>
      </c>
      <c r="AE16" s="17">
        <v>0.19471132478620726</v>
      </c>
      <c r="AF16" s="9">
        <v>2</v>
      </c>
    </row>
    <row r="17" spans="1:35" x14ac:dyDescent="0.25">
      <c r="A17" s="3" t="s">
        <v>36</v>
      </c>
      <c r="B17" s="25" t="s">
        <v>83</v>
      </c>
      <c r="C17" s="7">
        <v>44170</v>
      </c>
      <c r="D17" s="3" t="s">
        <v>13</v>
      </c>
      <c r="E17" s="7">
        <v>44362</v>
      </c>
      <c r="F17" s="8">
        <f t="shared" si="0"/>
        <v>6.3123287671232866</v>
      </c>
      <c r="G17" s="9" t="s">
        <v>15</v>
      </c>
      <c r="H17" s="3">
        <v>25.5</v>
      </c>
      <c r="I17" s="3">
        <v>1.1000000000000001</v>
      </c>
      <c r="J17" s="3">
        <v>27</v>
      </c>
      <c r="K17" s="3">
        <v>1.7</v>
      </c>
      <c r="L17" s="3">
        <v>17</v>
      </c>
      <c r="M17" s="3">
        <v>22</v>
      </c>
      <c r="N17" s="4">
        <v>10</v>
      </c>
      <c r="O17" s="4">
        <v>10</v>
      </c>
      <c r="P17" s="3">
        <v>54.5</v>
      </c>
      <c r="Q17" s="3">
        <v>76.900000000000006</v>
      </c>
      <c r="R17" s="3">
        <v>2.5</v>
      </c>
      <c r="S17" s="3">
        <v>4.7</v>
      </c>
      <c r="T17" s="3">
        <v>663</v>
      </c>
      <c r="U17" s="3">
        <v>707</v>
      </c>
      <c r="V17" s="3">
        <v>143</v>
      </c>
      <c r="W17" s="3">
        <v>79</v>
      </c>
      <c r="X17" s="3">
        <v>100</v>
      </c>
      <c r="Y17" s="14">
        <f t="shared" si="1"/>
        <v>74.5</v>
      </c>
      <c r="Z17" s="14">
        <f t="shared" si="2"/>
        <v>73</v>
      </c>
      <c r="AA17" s="20">
        <f t="shared" si="3"/>
        <v>64</v>
      </c>
      <c r="AB17" s="23">
        <v>20.64</v>
      </c>
      <c r="AC17" s="23">
        <v>0.04</v>
      </c>
      <c r="AD17" s="23">
        <v>20.61</v>
      </c>
      <c r="AE17" s="23">
        <v>0.08</v>
      </c>
      <c r="AF17" s="9">
        <v>1</v>
      </c>
    </row>
    <row r="18" spans="1:35" x14ac:dyDescent="0.25">
      <c r="A18" s="11" t="s">
        <v>37</v>
      </c>
      <c r="B18" s="25" t="s">
        <v>82</v>
      </c>
      <c r="C18" s="7">
        <v>43244</v>
      </c>
      <c r="D18" s="3" t="s">
        <v>13</v>
      </c>
      <c r="E18" s="7">
        <v>44362</v>
      </c>
      <c r="F18" s="8">
        <f t="shared" si="0"/>
        <v>36.756164383561647</v>
      </c>
      <c r="G18" s="9" t="s">
        <v>15</v>
      </c>
      <c r="H18" s="3"/>
      <c r="I18" s="3"/>
      <c r="J18" s="3">
        <v>26.5</v>
      </c>
      <c r="K18" s="3">
        <v>2</v>
      </c>
      <c r="L18" s="3"/>
      <c r="M18" s="3">
        <v>27</v>
      </c>
      <c r="N18" s="4"/>
      <c r="O18" s="4">
        <v>10</v>
      </c>
      <c r="P18" s="3"/>
      <c r="Q18" s="3">
        <v>62.5</v>
      </c>
      <c r="R18" s="3"/>
      <c r="S18" s="3">
        <v>4.9000000000000004</v>
      </c>
      <c r="T18" s="3"/>
      <c r="U18" s="3">
        <v>720</v>
      </c>
      <c r="V18" s="3">
        <v>124</v>
      </c>
      <c r="W18" s="3">
        <v>88</v>
      </c>
      <c r="X18" s="3">
        <v>96</v>
      </c>
      <c r="Y18" s="14">
        <f t="shared" si="1"/>
        <v>96</v>
      </c>
      <c r="Z18" s="14">
        <f t="shared" si="2"/>
        <v>69.5</v>
      </c>
      <c r="AA18" s="20">
        <f t="shared" si="3"/>
        <v>36</v>
      </c>
      <c r="AB18" s="15"/>
      <c r="AC18" s="15"/>
      <c r="AD18" s="17">
        <v>21.414999999999999</v>
      </c>
      <c r="AE18" s="17">
        <v>0.13846092795958242</v>
      </c>
      <c r="AF18" s="15">
        <v>2</v>
      </c>
      <c r="AG18" s="40" t="s">
        <v>165</v>
      </c>
      <c r="AH18" s="40">
        <v>16</v>
      </c>
      <c r="AI18" s="7">
        <v>44496</v>
      </c>
    </row>
    <row r="19" spans="1:35" x14ac:dyDescent="0.25">
      <c r="A19" s="11" t="s">
        <v>38</v>
      </c>
      <c r="B19" s="25" t="s">
        <v>83</v>
      </c>
      <c r="C19" s="7">
        <v>41959</v>
      </c>
      <c r="D19" s="3" t="s">
        <v>13</v>
      </c>
      <c r="E19" s="7">
        <v>44362</v>
      </c>
      <c r="F19" s="8">
        <f t="shared" si="0"/>
        <v>79.0027397260274</v>
      </c>
      <c r="G19" s="9" t="s">
        <v>15</v>
      </c>
      <c r="H19" s="3"/>
      <c r="I19" s="3"/>
      <c r="J19" s="3">
        <v>13</v>
      </c>
      <c r="K19" s="3">
        <v>0.7</v>
      </c>
      <c r="L19" s="3"/>
      <c r="M19" s="3">
        <v>7</v>
      </c>
      <c r="N19" s="4"/>
      <c r="O19" s="4">
        <v>10</v>
      </c>
      <c r="P19" s="3"/>
      <c r="Q19" s="3">
        <v>51.7</v>
      </c>
      <c r="R19" s="3"/>
      <c r="S19" s="3">
        <v>1.5</v>
      </c>
      <c r="T19" s="3"/>
      <c r="U19" s="3">
        <v>598</v>
      </c>
      <c r="V19" s="3">
        <v>139</v>
      </c>
      <c r="W19" s="3">
        <v>77</v>
      </c>
      <c r="X19" s="3">
        <v>102</v>
      </c>
      <c r="Y19" s="14">
        <f t="shared" si="1"/>
        <v>102</v>
      </c>
      <c r="Z19" s="14">
        <f t="shared" si="2"/>
        <v>89</v>
      </c>
      <c r="AA19" s="20">
        <f t="shared" si="3"/>
        <v>62</v>
      </c>
      <c r="AB19" s="17"/>
      <c r="AC19" s="17"/>
      <c r="AD19" s="17">
        <v>21.034999999999997</v>
      </c>
      <c r="AE19" s="17">
        <v>8.6354750055470497E-2</v>
      </c>
      <c r="AF19" s="15">
        <v>2</v>
      </c>
      <c r="AG19" s="40" t="s">
        <v>165</v>
      </c>
      <c r="AH19" s="40">
        <v>16</v>
      </c>
      <c r="AI19" s="7">
        <v>44257</v>
      </c>
    </row>
    <row r="20" spans="1:35" x14ac:dyDescent="0.25">
      <c r="A20" s="3" t="s">
        <v>39</v>
      </c>
      <c r="B20" s="25" t="s">
        <v>82</v>
      </c>
      <c r="C20" s="7">
        <v>44148</v>
      </c>
      <c r="D20" s="3" t="s">
        <v>13</v>
      </c>
      <c r="E20" s="7">
        <v>44362</v>
      </c>
      <c r="F20" s="8">
        <f t="shared" si="0"/>
        <v>7.0356164383561648</v>
      </c>
      <c r="G20" s="9" t="s">
        <v>15</v>
      </c>
      <c r="H20" s="3">
        <v>29</v>
      </c>
      <c r="I20" s="3">
        <v>0.7</v>
      </c>
      <c r="J20" s="3">
        <v>29.5</v>
      </c>
      <c r="K20" s="3">
        <v>0.4</v>
      </c>
      <c r="L20" s="3">
        <v>21</v>
      </c>
      <c r="M20" s="3">
        <v>20</v>
      </c>
      <c r="N20" s="4">
        <v>10</v>
      </c>
      <c r="O20" s="4">
        <v>10</v>
      </c>
      <c r="P20" s="3">
        <v>71.400000000000006</v>
      </c>
      <c r="Q20" s="3">
        <v>68.099999999999994</v>
      </c>
      <c r="R20" s="3">
        <v>1.4</v>
      </c>
      <c r="S20" s="3">
        <v>1.1000000000000001</v>
      </c>
      <c r="T20" s="3">
        <v>749</v>
      </c>
      <c r="U20" s="3">
        <v>737</v>
      </c>
      <c r="V20" s="3">
        <v>143</v>
      </c>
      <c r="W20" s="3">
        <v>75</v>
      </c>
      <c r="X20" s="3">
        <v>107</v>
      </c>
      <c r="Y20" s="14">
        <f t="shared" si="1"/>
        <v>78</v>
      </c>
      <c r="Z20" s="14">
        <f t="shared" si="2"/>
        <v>77.5</v>
      </c>
      <c r="AA20" s="20">
        <f t="shared" si="3"/>
        <v>68</v>
      </c>
      <c r="AB20" s="17">
        <v>19.170000000000002</v>
      </c>
      <c r="AC20" s="17">
        <v>0.15</v>
      </c>
      <c r="AD20" s="17">
        <v>19.62</v>
      </c>
      <c r="AE20" s="17">
        <v>0.4</v>
      </c>
      <c r="AF20" s="9">
        <v>2</v>
      </c>
    </row>
    <row r="21" spans="1:35" x14ac:dyDescent="0.25">
      <c r="A21" s="3" t="s">
        <v>40</v>
      </c>
      <c r="B21" s="25" t="s">
        <v>83</v>
      </c>
      <c r="C21" s="7">
        <v>44148</v>
      </c>
      <c r="D21" s="3" t="s">
        <v>13</v>
      </c>
      <c r="E21" s="7">
        <v>44362</v>
      </c>
      <c r="F21" s="8">
        <f t="shared" si="0"/>
        <v>7.0356164383561648</v>
      </c>
      <c r="G21" s="9" t="s">
        <v>15</v>
      </c>
      <c r="H21" s="3">
        <v>20</v>
      </c>
      <c r="I21" s="3">
        <v>0.8</v>
      </c>
      <c r="J21" s="3">
        <v>26</v>
      </c>
      <c r="K21" s="3">
        <v>0.8</v>
      </c>
      <c r="L21" s="3">
        <v>20</v>
      </c>
      <c r="M21" s="3">
        <v>13</v>
      </c>
      <c r="N21" s="10">
        <v>10</v>
      </c>
      <c r="O21" s="10">
        <v>10</v>
      </c>
      <c r="P21" s="3">
        <v>76.900000000000006</v>
      </c>
      <c r="Q21" s="3">
        <v>55</v>
      </c>
      <c r="R21" s="3">
        <v>2.6</v>
      </c>
      <c r="S21" s="3">
        <v>1.8</v>
      </c>
      <c r="T21" s="3">
        <v>584</v>
      </c>
      <c r="U21" s="3">
        <v>623</v>
      </c>
      <c r="V21" s="3">
        <v>169</v>
      </c>
      <c r="W21" s="3">
        <v>95</v>
      </c>
      <c r="X21" s="3">
        <v>127</v>
      </c>
      <c r="Y21" s="14">
        <f t="shared" si="1"/>
        <v>107</v>
      </c>
      <c r="Z21" s="14">
        <f t="shared" si="2"/>
        <v>101</v>
      </c>
      <c r="AA21" s="20">
        <f t="shared" si="3"/>
        <v>74</v>
      </c>
      <c r="AB21" s="17">
        <v>20.79</v>
      </c>
      <c r="AC21" s="17">
        <v>9.5468768266306347E-2</v>
      </c>
      <c r="AD21" s="17">
        <v>20.987499999999997</v>
      </c>
      <c r="AE21" s="17">
        <v>7.4976186695700345E-2</v>
      </c>
      <c r="AF21" s="9">
        <v>2</v>
      </c>
    </row>
    <row r="22" spans="1:35" x14ac:dyDescent="0.25">
      <c r="A22" s="3" t="s">
        <v>41</v>
      </c>
      <c r="B22" s="25" t="s">
        <v>83</v>
      </c>
      <c r="C22" s="7">
        <v>44148</v>
      </c>
      <c r="D22" s="3" t="s">
        <v>13</v>
      </c>
      <c r="E22" s="7">
        <v>44362</v>
      </c>
      <c r="F22" s="8">
        <f t="shared" si="0"/>
        <v>7.0356164383561648</v>
      </c>
      <c r="G22" s="9" t="s">
        <v>15</v>
      </c>
      <c r="H22" s="3">
        <v>28.5</v>
      </c>
      <c r="I22" s="3">
        <v>1.6</v>
      </c>
      <c r="J22" s="3">
        <v>29</v>
      </c>
      <c r="K22" s="3">
        <v>1</v>
      </c>
      <c r="L22" s="3">
        <v>23</v>
      </c>
      <c r="M22" s="3">
        <v>21</v>
      </c>
      <c r="N22" s="10">
        <v>10</v>
      </c>
      <c r="O22" s="10">
        <v>10</v>
      </c>
      <c r="P22" s="3">
        <v>62.5</v>
      </c>
      <c r="Q22" s="3">
        <v>51.7</v>
      </c>
      <c r="R22" s="3">
        <v>6.7</v>
      </c>
      <c r="S22" s="3">
        <v>3.3</v>
      </c>
      <c r="T22" s="3">
        <v>691</v>
      </c>
      <c r="U22" s="3">
        <v>605</v>
      </c>
      <c r="V22" s="3">
        <v>153</v>
      </c>
      <c r="W22" s="3">
        <v>101</v>
      </c>
      <c r="X22" s="3">
        <v>108</v>
      </c>
      <c r="Y22" s="14">
        <f t="shared" si="1"/>
        <v>79.5</v>
      </c>
      <c r="Z22" s="14">
        <f t="shared" si="2"/>
        <v>79</v>
      </c>
      <c r="AA22" s="20">
        <f t="shared" si="3"/>
        <v>52</v>
      </c>
      <c r="AB22" s="17">
        <v>20.575000000000003</v>
      </c>
      <c r="AC22" s="17">
        <v>0.12739141034061705</v>
      </c>
      <c r="AD22" s="17">
        <v>20.606250000000003</v>
      </c>
      <c r="AE22" s="17">
        <v>8.2451284318161566E-2</v>
      </c>
      <c r="AF22" s="9">
        <v>1</v>
      </c>
    </row>
    <row r="23" spans="1:35" x14ac:dyDescent="0.25">
      <c r="A23" s="3" t="s">
        <v>42</v>
      </c>
      <c r="B23" s="25" t="s">
        <v>83</v>
      </c>
      <c r="C23" s="7">
        <v>44148</v>
      </c>
      <c r="D23" s="3" t="s">
        <v>13</v>
      </c>
      <c r="E23" s="7">
        <v>44362</v>
      </c>
      <c r="F23" s="8">
        <f t="shared" si="0"/>
        <v>7.0356164383561648</v>
      </c>
      <c r="G23" s="9" t="s">
        <v>15</v>
      </c>
      <c r="H23" s="3">
        <v>25</v>
      </c>
      <c r="I23" s="3">
        <v>0.4</v>
      </c>
      <c r="J23" s="3">
        <v>24</v>
      </c>
      <c r="K23" s="3">
        <v>1.4</v>
      </c>
      <c r="L23" s="3">
        <v>16</v>
      </c>
      <c r="M23" s="3">
        <v>16</v>
      </c>
      <c r="N23" s="10">
        <v>10</v>
      </c>
      <c r="O23" s="10">
        <v>10</v>
      </c>
      <c r="P23" s="3">
        <v>93.7</v>
      </c>
      <c r="Q23" s="3">
        <v>65.900000000000006</v>
      </c>
      <c r="R23" s="3">
        <v>1.4</v>
      </c>
      <c r="S23" s="3">
        <v>2.9</v>
      </c>
      <c r="T23" s="3">
        <v>629</v>
      </c>
      <c r="U23" s="3">
        <v>622</v>
      </c>
      <c r="V23" s="3">
        <v>162</v>
      </c>
      <c r="W23" s="3">
        <v>55</v>
      </c>
      <c r="X23" s="3">
        <v>117</v>
      </c>
      <c r="Y23" s="14">
        <f t="shared" si="1"/>
        <v>92</v>
      </c>
      <c r="Z23" s="14">
        <f t="shared" si="2"/>
        <v>93</v>
      </c>
      <c r="AA23" s="20">
        <f t="shared" si="3"/>
        <v>107</v>
      </c>
      <c r="AB23" s="17">
        <v>20.421250000000001</v>
      </c>
      <c r="AC23" s="17">
        <v>0.17545349404166513</v>
      </c>
      <c r="AD23" s="17">
        <v>20.273749999999996</v>
      </c>
      <c r="AE23" s="17">
        <v>0.12105931249952266</v>
      </c>
      <c r="AF23" s="9">
        <v>2</v>
      </c>
    </row>
    <row r="24" spans="1:35" x14ac:dyDescent="0.25">
      <c r="A24" s="3" t="s">
        <v>43</v>
      </c>
      <c r="B24" s="25" t="s">
        <v>82</v>
      </c>
      <c r="C24" s="7">
        <v>44148</v>
      </c>
      <c r="D24" s="3" t="s">
        <v>13</v>
      </c>
      <c r="E24" s="7">
        <v>44362</v>
      </c>
      <c r="F24" s="8">
        <f t="shared" si="0"/>
        <v>7.0356164383561648</v>
      </c>
      <c r="G24" s="9" t="s">
        <v>15</v>
      </c>
      <c r="H24" s="3">
        <v>29</v>
      </c>
      <c r="I24" s="3">
        <v>0.8</v>
      </c>
      <c r="J24" s="3">
        <v>30.5</v>
      </c>
      <c r="K24" s="3">
        <v>0.7</v>
      </c>
      <c r="L24" s="3">
        <v>20</v>
      </c>
      <c r="M24" s="3">
        <v>18</v>
      </c>
      <c r="N24" s="10">
        <v>10</v>
      </c>
      <c r="O24" s="10">
        <v>10</v>
      </c>
      <c r="P24" s="3">
        <v>68.099999999999994</v>
      </c>
      <c r="Q24" s="3">
        <v>84.5</v>
      </c>
      <c r="R24" s="3">
        <v>2.6</v>
      </c>
      <c r="S24" s="3">
        <v>2.1</v>
      </c>
      <c r="T24" s="3">
        <v>661</v>
      </c>
      <c r="U24" s="3">
        <v>674</v>
      </c>
      <c r="V24" s="3">
        <v>182</v>
      </c>
      <c r="W24" s="3">
        <v>108</v>
      </c>
      <c r="X24" s="3">
        <v>136</v>
      </c>
      <c r="Y24" s="14">
        <f t="shared" si="1"/>
        <v>107</v>
      </c>
      <c r="Z24" s="14">
        <f t="shared" si="2"/>
        <v>105.5</v>
      </c>
      <c r="AA24" s="20">
        <f t="shared" si="3"/>
        <v>74</v>
      </c>
      <c r="AB24" s="17">
        <v>20.606249999999999</v>
      </c>
      <c r="AC24" s="17">
        <v>0.10927520957916957</v>
      </c>
      <c r="AD24" s="17">
        <v>20.6325</v>
      </c>
      <c r="AE24" s="17">
        <v>6.0415229867972792E-2</v>
      </c>
      <c r="AF24" s="9">
        <v>2</v>
      </c>
      <c r="AG24" s="40">
        <v>16</v>
      </c>
      <c r="AH24" s="40">
        <v>16</v>
      </c>
      <c r="AI24" s="7">
        <v>44462</v>
      </c>
    </row>
    <row r="25" spans="1:35" x14ac:dyDescent="0.25">
      <c r="A25" s="3" t="s">
        <v>44</v>
      </c>
      <c r="B25" s="25" t="s">
        <v>83</v>
      </c>
      <c r="C25" s="7">
        <v>44170</v>
      </c>
      <c r="D25" s="3" t="s">
        <v>13</v>
      </c>
      <c r="E25" s="7">
        <v>44362</v>
      </c>
      <c r="F25" s="8">
        <f t="shared" si="0"/>
        <v>6.3123287671232866</v>
      </c>
      <c r="G25" s="9" t="s">
        <v>15</v>
      </c>
      <c r="H25" s="3">
        <v>25</v>
      </c>
      <c r="I25" s="3">
        <v>1.3</v>
      </c>
      <c r="J25" s="3">
        <v>24.5</v>
      </c>
      <c r="K25" s="3">
        <v>1.3</v>
      </c>
      <c r="L25" s="3">
        <v>19</v>
      </c>
      <c r="M25" s="3">
        <v>21</v>
      </c>
      <c r="N25" s="10">
        <v>10</v>
      </c>
      <c r="O25" s="10">
        <v>10</v>
      </c>
      <c r="P25" s="3">
        <v>61.2</v>
      </c>
      <c r="Q25" s="3">
        <v>69.7</v>
      </c>
      <c r="R25" s="3">
        <v>3.4</v>
      </c>
      <c r="S25" s="3">
        <v>1.9</v>
      </c>
      <c r="T25" s="3">
        <v>658</v>
      </c>
      <c r="U25" s="3">
        <v>648</v>
      </c>
      <c r="V25" s="3">
        <v>140</v>
      </c>
      <c r="W25" s="3">
        <v>64</v>
      </c>
      <c r="X25" s="3">
        <v>106</v>
      </c>
      <c r="Y25" s="14">
        <f t="shared" si="1"/>
        <v>81</v>
      </c>
      <c r="Z25" s="14">
        <f t="shared" si="2"/>
        <v>81.5</v>
      </c>
      <c r="AA25" s="20">
        <f t="shared" si="3"/>
        <v>76</v>
      </c>
      <c r="AB25" s="17">
        <v>20.60125</v>
      </c>
      <c r="AC25" s="17">
        <v>4.4541313086039418E-2</v>
      </c>
      <c r="AD25" s="17">
        <v>20.641249999999999</v>
      </c>
      <c r="AE25" s="17">
        <v>0.10749584709586261</v>
      </c>
      <c r="AF25" s="9">
        <v>2</v>
      </c>
    </row>
    <row r="26" spans="1:35" x14ac:dyDescent="0.25">
      <c r="A26" s="3" t="s">
        <v>45</v>
      </c>
      <c r="B26" s="25" t="s">
        <v>83</v>
      </c>
      <c r="C26" s="7">
        <v>44170</v>
      </c>
      <c r="D26" s="3" t="s">
        <v>13</v>
      </c>
      <c r="E26" s="7">
        <v>44362</v>
      </c>
      <c r="F26" s="8">
        <f t="shared" si="0"/>
        <v>6.3123287671232866</v>
      </c>
      <c r="G26" s="9" t="s">
        <v>15</v>
      </c>
      <c r="H26" s="3">
        <v>27</v>
      </c>
      <c r="I26" s="3">
        <v>0.5</v>
      </c>
      <c r="J26" s="3">
        <v>30</v>
      </c>
      <c r="K26" s="3">
        <v>2.1</v>
      </c>
      <c r="L26" s="3">
        <v>21</v>
      </c>
      <c r="M26" s="3">
        <v>24</v>
      </c>
      <c r="N26" s="10">
        <v>10</v>
      </c>
      <c r="O26" s="10">
        <v>10</v>
      </c>
      <c r="P26" s="3">
        <v>76.900000000000006</v>
      </c>
      <c r="Q26" s="3">
        <v>62.5</v>
      </c>
      <c r="R26" s="3">
        <v>1.9</v>
      </c>
      <c r="S26" s="3">
        <v>6.7</v>
      </c>
      <c r="T26" s="3">
        <v>640</v>
      </c>
      <c r="U26" s="3">
        <v>655</v>
      </c>
      <c r="V26" s="3">
        <v>147</v>
      </c>
      <c r="W26" s="3">
        <v>63</v>
      </c>
      <c r="X26" s="3">
        <v>101</v>
      </c>
      <c r="Y26" s="14">
        <f t="shared" si="1"/>
        <v>74</v>
      </c>
      <c r="Z26" s="14">
        <f t="shared" si="2"/>
        <v>71</v>
      </c>
      <c r="AA26" s="20">
        <f t="shared" si="3"/>
        <v>84</v>
      </c>
      <c r="AB26" s="23">
        <v>20.65</v>
      </c>
      <c r="AC26" s="23">
        <v>0.14000000000000001</v>
      </c>
      <c r="AD26" s="23">
        <v>20.67</v>
      </c>
      <c r="AE26" s="23">
        <v>0.11</v>
      </c>
      <c r="AF26" s="9">
        <v>2</v>
      </c>
    </row>
    <row r="27" spans="1:35" x14ac:dyDescent="0.25">
      <c r="A27" s="3" t="s">
        <v>46</v>
      </c>
      <c r="B27" s="25" t="s">
        <v>83</v>
      </c>
      <c r="C27" s="7">
        <v>44148</v>
      </c>
      <c r="D27" s="3" t="s">
        <v>13</v>
      </c>
      <c r="E27" s="7">
        <v>44362</v>
      </c>
      <c r="F27" s="8">
        <f t="shared" si="0"/>
        <v>7.0356164383561648</v>
      </c>
      <c r="G27" s="9" t="s">
        <v>15</v>
      </c>
      <c r="H27" s="3">
        <v>27</v>
      </c>
      <c r="I27" s="3">
        <v>0.4</v>
      </c>
      <c r="J27" s="3">
        <v>24.5</v>
      </c>
      <c r="K27" s="3">
        <v>2.2999999999999998</v>
      </c>
      <c r="L27" s="3">
        <v>20</v>
      </c>
      <c r="M27" s="3">
        <v>19</v>
      </c>
      <c r="N27" s="10">
        <v>10</v>
      </c>
      <c r="O27" s="10">
        <v>10</v>
      </c>
      <c r="P27" s="3">
        <v>86.9</v>
      </c>
      <c r="Q27" s="3">
        <v>73.099999999999994</v>
      </c>
      <c r="R27" s="3">
        <v>1.2</v>
      </c>
      <c r="S27" s="3">
        <v>7.5</v>
      </c>
      <c r="T27" s="3">
        <v>660</v>
      </c>
      <c r="U27" s="3">
        <v>679</v>
      </c>
      <c r="V27" s="3">
        <v>128</v>
      </c>
      <c r="W27" s="3">
        <v>54</v>
      </c>
      <c r="X27" s="3">
        <v>78</v>
      </c>
      <c r="Y27" s="14">
        <f t="shared" si="1"/>
        <v>51</v>
      </c>
      <c r="Z27" s="14">
        <f t="shared" si="2"/>
        <v>53.5</v>
      </c>
      <c r="AA27" s="20">
        <f t="shared" si="3"/>
        <v>74</v>
      </c>
      <c r="AB27" s="17">
        <v>20.28</v>
      </c>
      <c r="AC27" s="17">
        <v>0.18446834803990519</v>
      </c>
      <c r="AD27" s="17">
        <v>20.355</v>
      </c>
      <c r="AE27" s="17">
        <v>0.1488047618285695</v>
      </c>
      <c r="AF27" s="9">
        <v>2</v>
      </c>
    </row>
    <row r="28" spans="1:35" x14ac:dyDescent="0.25">
      <c r="A28" s="3" t="s">
        <v>47</v>
      </c>
      <c r="B28" s="25" t="s">
        <v>83</v>
      </c>
      <c r="C28" s="7">
        <v>44148</v>
      </c>
      <c r="D28" s="9" t="s">
        <v>13</v>
      </c>
      <c r="E28" s="7">
        <v>44362</v>
      </c>
      <c r="F28" s="8">
        <f t="shared" si="0"/>
        <v>7.0356164383561648</v>
      </c>
      <c r="G28" s="9" t="s">
        <v>15</v>
      </c>
      <c r="H28" s="9">
        <v>24</v>
      </c>
      <c r="I28" s="9">
        <v>0.9</v>
      </c>
      <c r="J28" s="9">
        <v>24.5</v>
      </c>
      <c r="K28" s="9">
        <v>2.7</v>
      </c>
      <c r="L28" s="3">
        <v>14</v>
      </c>
      <c r="M28" s="3">
        <v>13</v>
      </c>
      <c r="N28" s="10">
        <v>10</v>
      </c>
      <c r="O28" s="10">
        <v>10</v>
      </c>
      <c r="P28" s="9">
        <v>47.6</v>
      </c>
      <c r="Q28" s="9">
        <v>47.2</v>
      </c>
      <c r="R28" s="9">
        <v>2.1</v>
      </c>
      <c r="S28" s="9">
        <v>2.7</v>
      </c>
      <c r="T28" s="3">
        <v>707</v>
      </c>
      <c r="U28" s="3">
        <v>703</v>
      </c>
      <c r="V28" s="3">
        <v>167</v>
      </c>
      <c r="W28" s="3">
        <v>76</v>
      </c>
      <c r="X28" s="3">
        <v>109</v>
      </c>
      <c r="Y28" s="14">
        <f t="shared" si="1"/>
        <v>85</v>
      </c>
      <c r="Z28" s="14">
        <f t="shared" si="2"/>
        <v>84.5</v>
      </c>
      <c r="AA28" s="20">
        <f t="shared" si="3"/>
        <v>91</v>
      </c>
      <c r="AB28" s="17">
        <v>19.9375</v>
      </c>
      <c r="AC28" s="17">
        <v>0.13719121171353749</v>
      </c>
      <c r="AD28" s="17">
        <v>19.899999999999999</v>
      </c>
      <c r="AE28" s="17">
        <v>0.17598701250782292</v>
      </c>
      <c r="AF28" s="9">
        <v>1</v>
      </c>
    </row>
    <row r="29" spans="1:35" x14ac:dyDescent="0.25">
      <c r="A29" s="9" t="s">
        <v>48</v>
      </c>
      <c r="B29" s="25" t="s">
        <v>82</v>
      </c>
      <c r="C29" s="7">
        <v>44170</v>
      </c>
      <c r="D29" s="9" t="s">
        <v>13</v>
      </c>
      <c r="E29" s="7">
        <v>44368</v>
      </c>
      <c r="F29" s="8">
        <f t="shared" si="0"/>
        <v>6.5095890410958903</v>
      </c>
      <c r="G29" s="9" t="s">
        <v>15</v>
      </c>
      <c r="H29" s="9">
        <v>27.5</v>
      </c>
      <c r="I29" s="9">
        <v>0.8</v>
      </c>
      <c r="J29" s="9">
        <v>28.5</v>
      </c>
      <c r="K29" s="9">
        <v>0.7</v>
      </c>
      <c r="L29" s="9">
        <v>19</v>
      </c>
      <c r="M29" s="9">
        <v>18</v>
      </c>
      <c r="N29" s="10">
        <v>10</v>
      </c>
      <c r="O29" s="10">
        <v>10</v>
      </c>
      <c r="P29" s="9">
        <v>56</v>
      </c>
      <c r="Q29" s="9">
        <v>74</v>
      </c>
      <c r="R29" s="9">
        <v>2.2999999999999998</v>
      </c>
      <c r="S29" s="9">
        <v>2.1</v>
      </c>
      <c r="T29" s="9">
        <v>593</v>
      </c>
      <c r="U29" s="9">
        <v>593</v>
      </c>
      <c r="V29" s="9">
        <v>162</v>
      </c>
      <c r="W29" s="9">
        <v>82</v>
      </c>
      <c r="X29" s="9">
        <v>107</v>
      </c>
      <c r="Y29" s="14">
        <f t="shared" si="1"/>
        <v>79.5</v>
      </c>
      <c r="Z29" s="14">
        <f t="shared" si="2"/>
        <v>78.5</v>
      </c>
      <c r="AA29" s="20">
        <f t="shared" si="3"/>
        <v>80</v>
      </c>
      <c r="AB29" s="17">
        <v>20.1175</v>
      </c>
      <c r="AC29" s="17">
        <v>9.55809305547623E-2</v>
      </c>
      <c r="AD29" s="17">
        <v>20.161249999999999</v>
      </c>
      <c r="AE29" s="17">
        <v>9.5832815733592078E-2</v>
      </c>
      <c r="AF29" s="9">
        <v>2</v>
      </c>
      <c r="AG29" s="40">
        <v>15</v>
      </c>
      <c r="AH29" s="40">
        <v>15</v>
      </c>
      <c r="AI29" s="7">
        <v>44425</v>
      </c>
    </row>
    <row r="30" spans="1:35" x14ac:dyDescent="0.25">
      <c r="A30" s="9" t="s">
        <v>49</v>
      </c>
      <c r="B30" s="25" t="s">
        <v>82</v>
      </c>
      <c r="C30" s="7">
        <v>44170</v>
      </c>
      <c r="D30" s="9" t="s">
        <v>13</v>
      </c>
      <c r="E30" s="7">
        <v>44368</v>
      </c>
      <c r="F30" s="8">
        <f t="shared" si="0"/>
        <v>6.5095890410958903</v>
      </c>
      <c r="G30" s="9" t="s">
        <v>15</v>
      </c>
      <c r="H30" s="9">
        <v>29</v>
      </c>
      <c r="I30" s="9">
        <v>0.6</v>
      </c>
      <c r="J30" s="9">
        <v>28.5</v>
      </c>
      <c r="K30" s="9">
        <v>1.6</v>
      </c>
      <c r="L30" s="9">
        <v>21</v>
      </c>
      <c r="M30" s="9">
        <v>21</v>
      </c>
      <c r="N30" s="10">
        <v>10</v>
      </c>
      <c r="O30" s="10">
        <v>10</v>
      </c>
      <c r="P30" s="9">
        <v>77.900000000000006</v>
      </c>
      <c r="Q30" s="9">
        <v>68.099999999999994</v>
      </c>
      <c r="R30" s="9">
        <v>1.9</v>
      </c>
      <c r="S30" s="9">
        <v>4.3</v>
      </c>
      <c r="T30" s="9">
        <v>600</v>
      </c>
      <c r="U30" s="9">
        <v>616</v>
      </c>
      <c r="V30" s="9">
        <v>126</v>
      </c>
      <c r="W30" s="9">
        <v>57</v>
      </c>
      <c r="X30" s="9">
        <v>73</v>
      </c>
      <c r="Y30" s="14">
        <f t="shared" si="1"/>
        <v>44</v>
      </c>
      <c r="Z30" s="14">
        <f t="shared" si="2"/>
        <v>44.5</v>
      </c>
      <c r="AA30" s="20">
        <f t="shared" si="3"/>
        <v>69</v>
      </c>
      <c r="AB30" s="23">
        <v>20.47</v>
      </c>
      <c r="AC30" s="23">
        <v>0.02</v>
      </c>
      <c r="AD30" s="23">
        <v>20.39</v>
      </c>
      <c r="AE30" s="23">
        <v>0.04</v>
      </c>
      <c r="AF30" s="9">
        <v>1</v>
      </c>
      <c r="AG30" s="40">
        <v>15</v>
      </c>
      <c r="AH30" s="40">
        <v>15</v>
      </c>
      <c r="AI30" s="7">
        <v>44425</v>
      </c>
    </row>
    <row r="31" spans="1:35" x14ac:dyDescent="0.25">
      <c r="A31" s="9" t="s">
        <v>50</v>
      </c>
      <c r="B31" s="25" t="s">
        <v>82</v>
      </c>
      <c r="C31" s="7">
        <v>44170</v>
      </c>
      <c r="D31" s="9" t="s">
        <v>13</v>
      </c>
      <c r="E31" s="7">
        <v>44368</v>
      </c>
      <c r="F31" s="8">
        <f t="shared" si="0"/>
        <v>6.5095890410958903</v>
      </c>
      <c r="G31" s="9" t="s">
        <v>15</v>
      </c>
      <c r="H31" s="9">
        <v>29.5</v>
      </c>
      <c r="I31" s="9">
        <v>1.3</v>
      </c>
      <c r="J31" s="9">
        <v>33</v>
      </c>
      <c r="K31" s="9">
        <v>1.7</v>
      </c>
      <c r="L31" s="9">
        <v>23</v>
      </c>
      <c r="M31" s="9">
        <v>31</v>
      </c>
      <c r="N31" s="10">
        <v>10</v>
      </c>
      <c r="O31" s="10">
        <v>10</v>
      </c>
      <c r="P31" s="9">
        <v>69.7</v>
      </c>
      <c r="Q31" s="9">
        <v>60</v>
      </c>
      <c r="R31" s="9">
        <v>2.5</v>
      </c>
      <c r="S31" s="9">
        <v>5.4</v>
      </c>
      <c r="T31" s="9">
        <v>624</v>
      </c>
      <c r="U31" s="9">
        <v>608</v>
      </c>
      <c r="V31" s="9">
        <v>133</v>
      </c>
      <c r="W31" s="9">
        <v>87</v>
      </c>
      <c r="X31" s="9">
        <v>99</v>
      </c>
      <c r="Y31" s="14">
        <f t="shared" si="1"/>
        <v>69.5</v>
      </c>
      <c r="Z31" s="14">
        <f t="shared" si="2"/>
        <v>66</v>
      </c>
      <c r="AA31" s="20">
        <f t="shared" si="3"/>
        <v>46</v>
      </c>
      <c r="AB31" s="17">
        <v>20.37</v>
      </c>
      <c r="AC31" s="17">
        <v>9.870591240071247E-2</v>
      </c>
      <c r="AD31" s="17">
        <v>20.237500000000001</v>
      </c>
      <c r="AE31" s="17">
        <v>7.4976186695700969E-2</v>
      </c>
      <c r="AF31" s="9">
        <v>1</v>
      </c>
      <c r="AG31" s="40">
        <v>16</v>
      </c>
      <c r="AH31" s="40">
        <v>16</v>
      </c>
      <c r="AI31" s="7">
        <v>44462</v>
      </c>
    </row>
    <row r="32" spans="1:35" x14ac:dyDescent="0.25">
      <c r="A32" s="9" t="s">
        <v>51</v>
      </c>
      <c r="B32" s="25" t="s">
        <v>82</v>
      </c>
      <c r="C32" s="7">
        <v>43846</v>
      </c>
      <c r="D32" s="9" t="s">
        <v>52</v>
      </c>
      <c r="E32" s="7">
        <v>44368</v>
      </c>
      <c r="F32" s="8">
        <f t="shared" si="0"/>
        <v>17.161643835616438</v>
      </c>
      <c r="G32" s="9" t="s">
        <v>15</v>
      </c>
      <c r="H32" s="9">
        <v>25.5</v>
      </c>
      <c r="I32" s="9">
        <v>1.9</v>
      </c>
      <c r="J32" s="9">
        <v>23</v>
      </c>
      <c r="K32" s="9">
        <v>2.9</v>
      </c>
      <c r="L32" s="9">
        <v>20</v>
      </c>
      <c r="M32" s="9">
        <v>19</v>
      </c>
      <c r="N32" s="10">
        <v>10</v>
      </c>
      <c r="O32" s="10">
        <v>10</v>
      </c>
      <c r="P32" s="9">
        <v>46.8</v>
      </c>
      <c r="Q32" s="9">
        <v>56.6</v>
      </c>
      <c r="R32" s="9">
        <v>6.1</v>
      </c>
      <c r="S32" s="9">
        <v>7</v>
      </c>
      <c r="T32" s="9">
        <v>627</v>
      </c>
      <c r="U32" s="9">
        <v>651</v>
      </c>
      <c r="V32" s="9">
        <v>163</v>
      </c>
      <c r="W32" s="9">
        <v>82</v>
      </c>
      <c r="X32" s="9">
        <v>109</v>
      </c>
      <c r="Y32" s="14">
        <f t="shared" si="1"/>
        <v>83.5</v>
      </c>
      <c r="Z32" s="14">
        <f t="shared" si="2"/>
        <v>86</v>
      </c>
      <c r="AA32" s="20">
        <f t="shared" si="3"/>
        <v>81</v>
      </c>
      <c r="AB32" s="17">
        <v>20.177499999999998</v>
      </c>
      <c r="AC32" s="17">
        <v>4.2678197846541116E-2</v>
      </c>
      <c r="AD32" s="17">
        <v>20.193750000000001</v>
      </c>
      <c r="AE32" s="17">
        <v>7.9451242910353645E-2</v>
      </c>
      <c r="AF32" s="9">
        <v>1</v>
      </c>
      <c r="AG32" s="40">
        <v>15</v>
      </c>
      <c r="AH32" s="40">
        <v>15</v>
      </c>
      <c r="AI32" s="7">
        <v>44462</v>
      </c>
    </row>
    <row r="33" spans="1:35" x14ac:dyDescent="0.25">
      <c r="A33" s="9" t="s">
        <v>53</v>
      </c>
      <c r="B33" s="25" t="s">
        <v>82</v>
      </c>
      <c r="C33" s="7">
        <v>42311</v>
      </c>
      <c r="D33" s="9" t="s">
        <v>13</v>
      </c>
      <c r="E33" s="7">
        <v>44368</v>
      </c>
      <c r="F33" s="8">
        <f t="shared" si="0"/>
        <v>67.627397260273966</v>
      </c>
      <c r="G33" s="9" t="s">
        <v>15</v>
      </c>
      <c r="H33" s="9">
        <v>24</v>
      </c>
      <c r="I33" s="9">
        <v>1.5</v>
      </c>
      <c r="J33" s="9">
        <v>29</v>
      </c>
      <c r="K33" s="9">
        <v>1.2</v>
      </c>
      <c r="L33" s="9">
        <v>15</v>
      </c>
      <c r="M33" s="9">
        <v>22</v>
      </c>
      <c r="N33" s="10">
        <v>10</v>
      </c>
      <c r="O33" s="10">
        <v>10</v>
      </c>
      <c r="P33" s="9">
        <v>65.900000000000006</v>
      </c>
      <c r="Q33" s="9">
        <v>75.900000000000006</v>
      </c>
      <c r="R33" s="9">
        <v>3.5</v>
      </c>
      <c r="S33" s="9">
        <v>1.6</v>
      </c>
      <c r="T33" s="9">
        <v>724</v>
      </c>
      <c r="U33" s="9">
        <v>735</v>
      </c>
      <c r="V33" s="9">
        <v>149</v>
      </c>
      <c r="W33" s="9">
        <v>77</v>
      </c>
      <c r="X33" s="9">
        <v>124</v>
      </c>
      <c r="Y33" s="14">
        <f t="shared" si="1"/>
        <v>100</v>
      </c>
      <c r="Z33" s="14">
        <f t="shared" si="2"/>
        <v>95</v>
      </c>
      <c r="AA33" s="20">
        <f t="shared" si="3"/>
        <v>72</v>
      </c>
      <c r="AB33" s="17">
        <v>20.873749999999998</v>
      </c>
      <c r="AC33" s="17">
        <v>0.12783220028056871</v>
      </c>
      <c r="AD33" s="17">
        <v>21.318750000000005</v>
      </c>
      <c r="AE33" s="17">
        <v>9.9202174515336902E-2</v>
      </c>
      <c r="AF33" s="9">
        <v>2</v>
      </c>
    </row>
    <row r="34" spans="1:35" x14ac:dyDescent="0.25">
      <c r="A34" s="9" t="s">
        <v>54</v>
      </c>
      <c r="B34" s="25" t="s">
        <v>83</v>
      </c>
      <c r="C34" s="7">
        <v>42311</v>
      </c>
      <c r="D34" s="9" t="s">
        <v>13</v>
      </c>
      <c r="E34" s="7">
        <v>44368</v>
      </c>
      <c r="F34" s="8">
        <f t="shared" si="0"/>
        <v>67.627397260273966</v>
      </c>
      <c r="G34" s="9" t="s">
        <v>15</v>
      </c>
      <c r="H34" s="9">
        <v>23.5</v>
      </c>
      <c r="I34" s="9">
        <v>1.7</v>
      </c>
      <c r="J34" s="9">
        <v>25</v>
      </c>
      <c r="K34" s="9">
        <v>1.4</v>
      </c>
      <c r="L34" s="9">
        <v>19</v>
      </c>
      <c r="M34" s="9">
        <v>22</v>
      </c>
      <c r="N34" s="10">
        <v>10</v>
      </c>
      <c r="O34" s="10">
        <v>10</v>
      </c>
      <c r="P34" s="9">
        <v>65.2</v>
      </c>
      <c r="Q34" s="9">
        <v>56.6</v>
      </c>
      <c r="R34" s="9">
        <v>4.4000000000000004</v>
      </c>
      <c r="S34" s="9">
        <v>4.5</v>
      </c>
      <c r="T34" s="9">
        <v>761</v>
      </c>
      <c r="U34" s="9">
        <v>745</v>
      </c>
      <c r="V34" s="9">
        <v>212</v>
      </c>
      <c r="W34" s="9">
        <v>133</v>
      </c>
      <c r="X34" s="9">
        <v>159</v>
      </c>
      <c r="Y34" s="14">
        <f t="shared" si="1"/>
        <v>135.5</v>
      </c>
      <c r="Z34" s="14">
        <f t="shared" si="2"/>
        <v>134</v>
      </c>
      <c r="AA34" s="20">
        <f t="shared" si="3"/>
        <v>79</v>
      </c>
      <c r="AB34" s="17">
        <v>21.465</v>
      </c>
      <c r="AC34" s="17">
        <v>9.2427577826409868E-2</v>
      </c>
      <c r="AD34" s="17">
        <v>21.7575</v>
      </c>
      <c r="AE34" s="17">
        <v>0.10964227547542352</v>
      </c>
      <c r="AF34" s="9">
        <v>2</v>
      </c>
    </row>
    <row r="35" spans="1:35" x14ac:dyDescent="0.25">
      <c r="A35" s="9" t="s">
        <v>55</v>
      </c>
      <c r="B35" s="25" t="s">
        <v>82</v>
      </c>
      <c r="C35" s="7">
        <v>43244</v>
      </c>
      <c r="D35" s="9" t="s">
        <v>13</v>
      </c>
      <c r="E35" s="7">
        <v>44368</v>
      </c>
      <c r="F35" s="8">
        <f t="shared" si="0"/>
        <v>36.953424657534242</v>
      </c>
      <c r="G35" s="9" t="s">
        <v>15</v>
      </c>
      <c r="H35" s="9">
        <v>33.5</v>
      </c>
      <c r="I35" s="9">
        <v>2.1</v>
      </c>
      <c r="J35" s="9">
        <v>25.5</v>
      </c>
      <c r="K35" s="9">
        <v>0.9</v>
      </c>
      <c r="L35" s="9">
        <v>36</v>
      </c>
      <c r="M35" s="9">
        <v>20</v>
      </c>
      <c r="N35" s="10">
        <v>10</v>
      </c>
      <c r="O35" s="10">
        <v>10</v>
      </c>
      <c r="P35" s="9">
        <v>66.599999999999994</v>
      </c>
      <c r="Q35" s="9">
        <v>89.5</v>
      </c>
      <c r="R35" s="9">
        <v>5.2</v>
      </c>
      <c r="S35" s="9">
        <v>2.8</v>
      </c>
      <c r="T35" s="9">
        <v>653</v>
      </c>
      <c r="U35" s="9">
        <v>663</v>
      </c>
      <c r="V35" s="9">
        <v>139</v>
      </c>
      <c r="W35" s="9">
        <v>93</v>
      </c>
      <c r="X35" s="9">
        <v>113</v>
      </c>
      <c r="Y35" s="14">
        <f t="shared" ref="Y35:Y55" si="4">(X35-H35)</f>
        <v>79.5</v>
      </c>
      <c r="Z35" s="14">
        <f t="shared" ref="Z35:Z55" si="5">X35-J35</f>
        <v>87.5</v>
      </c>
      <c r="AA35" s="20">
        <f t="shared" si="3"/>
        <v>46</v>
      </c>
      <c r="AB35" s="17">
        <v>20.831250000000001</v>
      </c>
      <c r="AC35" s="17">
        <v>9.4026971814322444E-2</v>
      </c>
      <c r="AD35" s="17">
        <v>20.802499999999998</v>
      </c>
      <c r="AE35" s="17">
        <v>7.5734498649653509E-2</v>
      </c>
      <c r="AF35" s="9">
        <v>2</v>
      </c>
    </row>
    <row r="36" spans="1:35" x14ac:dyDescent="0.25">
      <c r="A36" s="11" t="s">
        <v>56</v>
      </c>
      <c r="B36" s="25" t="s">
        <v>82</v>
      </c>
      <c r="C36" s="7">
        <v>42553</v>
      </c>
      <c r="D36" s="9" t="s">
        <v>31</v>
      </c>
      <c r="E36" s="7">
        <v>44368</v>
      </c>
      <c r="F36" s="8">
        <f t="shared" si="0"/>
        <v>59.671232876712324</v>
      </c>
      <c r="G36" s="9" t="s">
        <v>15</v>
      </c>
      <c r="H36" s="9"/>
      <c r="I36" s="9"/>
      <c r="J36" s="9">
        <v>25</v>
      </c>
      <c r="K36" s="9">
        <v>2.2999999999999998</v>
      </c>
      <c r="L36" s="9"/>
      <c r="M36" s="9">
        <v>18</v>
      </c>
      <c r="N36" s="10"/>
      <c r="O36" s="10">
        <v>10</v>
      </c>
      <c r="P36" s="9"/>
      <c r="Q36" s="9">
        <v>62.5</v>
      </c>
      <c r="R36" s="9"/>
      <c r="S36" s="9">
        <v>7.6</v>
      </c>
      <c r="T36" s="9"/>
      <c r="U36" s="9">
        <v>710</v>
      </c>
      <c r="V36" s="9">
        <v>197</v>
      </c>
      <c r="W36" s="9">
        <v>75</v>
      </c>
      <c r="X36" s="9">
        <v>112</v>
      </c>
      <c r="Y36" s="14">
        <f t="shared" si="4"/>
        <v>112</v>
      </c>
      <c r="Z36" s="14">
        <f t="shared" si="5"/>
        <v>87</v>
      </c>
      <c r="AA36" s="20">
        <f t="shared" si="3"/>
        <v>122</v>
      </c>
      <c r="AB36" s="17"/>
      <c r="AC36" s="17"/>
      <c r="AD36" s="17">
        <v>20.561250000000001</v>
      </c>
      <c r="AE36" s="17">
        <v>0.19305347149725813</v>
      </c>
      <c r="AF36" s="9">
        <v>2</v>
      </c>
      <c r="AG36" s="40">
        <v>16</v>
      </c>
      <c r="AH36" s="40">
        <v>16</v>
      </c>
      <c r="AI36" s="7">
        <v>44425</v>
      </c>
    </row>
    <row r="37" spans="1:35" x14ac:dyDescent="0.25">
      <c r="A37" s="9" t="s">
        <v>64</v>
      </c>
      <c r="B37" s="25" t="s">
        <v>82</v>
      </c>
      <c r="C37" s="7">
        <v>42081</v>
      </c>
      <c r="D37" s="9" t="s">
        <v>52</v>
      </c>
      <c r="E37" s="7">
        <v>44393</v>
      </c>
      <c r="F37" s="17">
        <f t="shared" si="0"/>
        <v>76.010958904109586</v>
      </c>
      <c r="G37" s="15" t="s">
        <v>15</v>
      </c>
      <c r="H37" s="15">
        <v>22</v>
      </c>
      <c r="I37" s="15">
        <v>1.4</v>
      </c>
      <c r="J37" s="15">
        <v>21</v>
      </c>
      <c r="K37" s="15">
        <v>1</v>
      </c>
      <c r="L37" s="9">
        <v>10</v>
      </c>
      <c r="M37" s="9">
        <v>11</v>
      </c>
      <c r="N37" s="10">
        <v>10</v>
      </c>
      <c r="O37" s="16">
        <v>10</v>
      </c>
      <c r="P37" s="15">
        <v>74</v>
      </c>
      <c r="Q37" s="15">
        <v>62.5</v>
      </c>
      <c r="R37" s="15">
        <v>1.8</v>
      </c>
      <c r="S37" s="15">
        <v>2</v>
      </c>
      <c r="T37" s="9">
        <v>625</v>
      </c>
      <c r="U37" s="9">
        <v>643</v>
      </c>
      <c r="V37" s="9">
        <v>139</v>
      </c>
      <c r="W37" s="9">
        <v>88</v>
      </c>
      <c r="X37" s="9">
        <v>195</v>
      </c>
      <c r="Y37" s="13">
        <f t="shared" si="4"/>
        <v>173</v>
      </c>
      <c r="Z37" s="13">
        <f t="shared" si="5"/>
        <v>174</v>
      </c>
      <c r="AA37" s="20">
        <f t="shared" si="3"/>
        <v>51</v>
      </c>
      <c r="AB37" s="17">
        <v>20.29</v>
      </c>
      <c r="AC37" s="17">
        <v>0.09</v>
      </c>
      <c r="AD37" s="17">
        <v>20.14</v>
      </c>
      <c r="AE37" s="17">
        <v>0.22</v>
      </c>
      <c r="AF37" s="15">
        <v>2</v>
      </c>
    </row>
    <row r="38" spans="1:35" x14ac:dyDescent="0.25">
      <c r="A38" s="15" t="s">
        <v>70</v>
      </c>
      <c r="B38" s="25" t="s">
        <v>82</v>
      </c>
      <c r="C38" s="7">
        <v>43133</v>
      </c>
      <c r="D38" s="15" t="s">
        <v>52</v>
      </c>
      <c r="E38" s="7">
        <v>44393</v>
      </c>
      <c r="F38" s="16">
        <f t="shared" si="0"/>
        <v>41.424657534246577</v>
      </c>
      <c r="G38" s="15" t="s">
        <v>15</v>
      </c>
      <c r="H38" s="15">
        <v>33.5</v>
      </c>
      <c r="I38" s="15">
        <v>1.8</v>
      </c>
      <c r="J38" s="15">
        <v>30.5</v>
      </c>
      <c r="K38" s="15">
        <v>2.8</v>
      </c>
      <c r="L38" s="15">
        <v>17</v>
      </c>
      <c r="M38" s="15">
        <v>22</v>
      </c>
      <c r="N38" s="16">
        <v>10</v>
      </c>
      <c r="O38" s="16">
        <v>10</v>
      </c>
      <c r="P38" s="15">
        <v>63.1</v>
      </c>
      <c r="Q38" s="15">
        <v>71.400000000000006</v>
      </c>
      <c r="R38" s="15">
        <v>6.1</v>
      </c>
      <c r="S38" s="15">
        <v>7.4</v>
      </c>
      <c r="T38" s="15">
        <v>573</v>
      </c>
      <c r="U38" s="15">
        <v>553</v>
      </c>
      <c r="V38" s="15">
        <v>138</v>
      </c>
      <c r="W38" s="15">
        <v>87</v>
      </c>
      <c r="X38" s="15">
        <v>98</v>
      </c>
      <c r="Y38" s="15">
        <f t="shared" si="4"/>
        <v>64.5</v>
      </c>
      <c r="Z38" s="16">
        <f t="shared" si="5"/>
        <v>67.5</v>
      </c>
      <c r="AA38" s="20">
        <f t="shared" si="3"/>
        <v>51</v>
      </c>
      <c r="AB38" s="17">
        <v>20.58</v>
      </c>
      <c r="AC38" s="17">
        <v>0.22</v>
      </c>
      <c r="AD38" s="17">
        <v>20.329999999999998</v>
      </c>
      <c r="AE38" s="17">
        <v>0.16</v>
      </c>
      <c r="AF38" s="15">
        <v>1</v>
      </c>
    </row>
    <row r="39" spans="1:35" x14ac:dyDescent="0.25">
      <c r="A39" s="15" t="s">
        <v>71</v>
      </c>
      <c r="B39" s="25" t="s">
        <v>82</v>
      </c>
      <c r="C39" s="7">
        <v>43134</v>
      </c>
      <c r="D39" s="15" t="s">
        <v>52</v>
      </c>
      <c r="E39" s="7">
        <v>44393</v>
      </c>
      <c r="F39" s="16">
        <f t="shared" si="0"/>
        <v>41.391780821917806</v>
      </c>
      <c r="G39" s="15" t="s">
        <v>15</v>
      </c>
      <c r="H39" s="15">
        <v>28</v>
      </c>
      <c r="I39" s="15">
        <v>2.2999999999999998</v>
      </c>
      <c r="J39" s="15">
        <v>27.5</v>
      </c>
      <c r="K39" s="15">
        <v>2.6</v>
      </c>
      <c r="L39" s="15">
        <v>13</v>
      </c>
      <c r="M39" s="15">
        <v>11</v>
      </c>
      <c r="N39" s="16">
        <v>10</v>
      </c>
      <c r="O39" s="16">
        <v>10</v>
      </c>
      <c r="P39" s="15">
        <v>63.8</v>
      </c>
      <c r="Q39" s="15">
        <v>71.400000000000006</v>
      </c>
      <c r="R39" s="15">
        <v>4.9000000000000004</v>
      </c>
      <c r="S39" s="15">
        <v>5.7</v>
      </c>
      <c r="T39" s="15">
        <v>693</v>
      </c>
      <c r="U39" s="15">
        <v>673</v>
      </c>
      <c r="V39" s="15">
        <v>141</v>
      </c>
      <c r="W39" s="15">
        <v>87</v>
      </c>
      <c r="X39" s="15">
        <v>100</v>
      </c>
      <c r="Y39" s="15">
        <f t="shared" si="4"/>
        <v>72</v>
      </c>
      <c r="Z39" s="16">
        <f t="shared" si="5"/>
        <v>72.5</v>
      </c>
      <c r="AA39" s="20">
        <f t="shared" si="3"/>
        <v>54</v>
      </c>
      <c r="AB39" s="17">
        <v>19.579999999999998</v>
      </c>
      <c r="AC39" s="17">
        <v>0.02</v>
      </c>
      <c r="AD39" s="17">
        <v>19.73</v>
      </c>
      <c r="AE39" s="17">
        <v>0.2</v>
      </c>
      <c r="AF39" s="15">
        <v>2</v>
      </c>
    </row>
    <row r="40" spans="1:35" x14ac:dyDescent="0.25">
      <c r="A40" s="15" t="s">
        <v>72</v>
      </c>
      <c r="B40" s="25" t="s">
        <v>83</v>
      </c>
      <c r="C40" s="7">
        <v>43244</v>
      </c>
      <c r="D40" s="15" t="s">
        <v>13</v>
      </c>
      <c r="E40" s="7">
        <v>44393</v>
      </c>
      <c r="F40" s="16">
        <f t="shared" si="0"/>
        <v>37.775342465753425</v>
      </c>
      <c r="G40" s="15" t="s">
        <v>15</v>
      </c>
      <c r="H40" s="15">
        <v>40.5</v>
      </c>
      <c r="I40" s="15">
        <v>1.5</v>
      </c>
      <c r="J40" s="15">
        <v>37.5</v>
      </c>
      <c r="K40" s="15">
        <v>1.3</v>
      </c>
      <c r="L40" s="15">
        <v>32</v>
      </c>
      <c r="M40" s="15">
        <v>29</v>
      </c>
      <c r="N40" s="16">
        <v>10</v>
      </c>
      <c r="O40" s="16">
        <v>10</v>
      </c>
      <c r="P40" s="15">
        <v>81</v>
      </c>
      <c r="Q40" s="15">
        <v>65.900000000000006</v>
      </c>
      <c r="R40" s="15">
        <v>2.8</v>
      </c>
      <c r="S40" s="15">
        <v>3.6</v>
      </c>
      <c r="T40" s="15">
        <v>623</v>
      </c>
      <c r="U40" s="15">
        <v>664</v>
      </c>
      <c r="V40" s="15">
        <v>152</v>
      </c>
      <c r="W40" s="15">
        <v>51</v>
      </c>
      <c r="X40" s="15">
        <v>105</v>
      </c>
      <c r="Y40" s="15">
        <f t="shared" si="4"/>
        <v>64.5</v>
      </c>
      <c r="Z40" s="16">
        <f t="shared" si="5"/>
        <v>67.5</v>
      </c>
      <c r="AA40" s="20">
        <f t="shared" si="3"/>
        <v>101</v>
      </c>
      <c r="AB40" s="17">
        <v>21.271250000000002</v>
      </c>
      <c r="AC40" s="17">
        <v>0.14710904604602429</v>
      </c>
      <c r="AD40" s="17">
        <v>21.271250000000002</v>
      </c>
      <c r="AE40" s="17">
        <v>0.14710904604602429</v>
      </c>
      <c r="AF40" s="15">
        <v>1</v>
      </c>
      <c r="AG40" s="40">
        <v>15</v>
      </c>
      <c r="AH40" s="40">
        <v>15</v>
      </c>
      <c r="AI40" s="7">
        <v>44455</v>
      </c>
    </row>
    <row r="41" spans="1:35" x14ac:dyDescent="0.25">
      <c r="A41" s="15" t="s">
        <v>73</v>
      </c>
      <c r="B41" s="25" t="s">
        <v>83</v>
      </c>
      <c r="C41" s="7">
        <v>43154</v>
      </c>
      <c r="D41" s="15" t="s">
        <v>13</v>
      </c>
      <c r="E41" s="7">
        <v>44393</v>
      </c>
      <c r="F41" s="16">
        <f t="shared" si="0"/>
        <v>40.734246575342468</v>
      </c>
      <c r="G41" s="15" t="s">
        <v>15</v>
      </c>
      <c r="H41" s="15">
        <v>47.5</v>
      </c>
      <c r="I41" s="15">
        <v>3.8</v>
      </c>
      <c r="J41" s="15">
        <v>47.5</v>
      </c>
      <c r="K41" s="15">
        <v>3.3</v>
      </c>
      <c r="L41" s="15">
        <v>37</v>
      </c>
      <c r="M41" s="15">
        <v>45</v>
      </c>
      <c r="N41" s="16">
        <v>10</v>
      </c>
      <c r="O41" s="16">
        <v>10</v>
      </c>
      <c r="P41" s="15">
        <v>51.7</v>
      </c>
      <c r="Q41" s="15">
        <v>56.6</v>
      </c>
      <c r="R41" s="15">
        <v>14.4</v>
      </c>
      <c r="S41" s="15">
        <v>5.8</v>
      </c>
      <c r="T41" s="15">
        <v>696</v>
      </c>
      <c r="U41" s="15">
        <v>734</v>
      </c>
      <c r="V41" s="15">
        <v>190</v>
      </c>
      <c r="W41" s="15">
        <v>119</v>
      </c>
      <c r="X41" s="15">
        <v>142</v>
      </c>
      <c r="Y41" s="15">
        <f t="shared" si="4"/>
        <v>94.5</v>
      </c>
      <c r="Z41" s="16">
        <f t="shared" si="5"/>
        <v>94.5</v>
      </c>
      <c r="AA41" s="20">
        <f t="shared" si="3"/>
        <v>71</v>
      </c>
      <c r="AB41" s="17">
        <v>21.071249999999999</v>
      </c>
      <c r="AC41" s="17">
        <v>8.7576497173287998E-2</v>
      </c>
      <c r="AD41" s="17">
        <v>21.125</v>
      </c>
      <c r="AE41" s="17">
        <v>9.9857040670293315E-2</v>
      </c>
      <c r="AF41" s="15">
        <v>1</v>
      </c>
    </row>
    <row r="42" spans="1:35" x14ac:dyDescent="0.25">
      <c r="A42" s="15" t="s">
        <v>74</v>
      </c>
      <c r="B42" s="25" t="s">
        <v>83</v>
      </c>
      <c r="C42" s="7">
        <v>43849</v>
      </c>
      <c r="D42" s="15" t="s">
        <v>52</v>
      </c>
      <c r="E42" s="7">
        <v>44393</v>
      </c>
      <c r="F42" s="16">
        <f t="shared" si="0"/>
        <v>17.884931506849316</v>
      </c>
      <c r="G42" s="15" t="s">
        <v>15</v>
      </c>
      <c r="H42" s="15">
        <v>28.5</v>
      </c>
      <c r="I42" s="15">
        <v>3.5</v>
      </c>
      <c r="J42" s="15">
        <v>29.5</v>
      </c>
      <c r="K42" s="15">
        <v>2.7</v>
      </c>
      <c r="L42" s="15">
        <v>15</v>
      </c>
      <c r="M42" s="15">
        <v>16</v>
      </c>
      <c r="N42" s="16">
        <v>10</v>
      </c>
      <c r="O42" s="16">
        <v>10</v>
      </c>
      <c r="P42" s="15">
        <v>66.599999999999994</v>
      </c>
      <c r="Q42" s="15">
        <v>63.8</v>
      </c>
      <c r="R42" s="15">
        <v>12.6</v>
      </c>
      <c r="S42" s="15">
        <v>6.5</v>
      </c>
      <c r="T42" s="15">
        <v>652</v>
      </c>
      <c r="U42" s="15">
        <v>641</v>
      </c>
      <c r="V42" s="15">
        <v>165</v>
      </c>
      <c r="W42" s="15">
        <v>100</v>
      </c>
      <c r="X42" s="15">
        <v>121</v>
      </c>
      <c r="Y42" s="15">
        <f t="shared" si="4"/>
        <v>92.5</v>
      </c>
      <c r="Z42" s="16">
        <f t="shared" si="5"/>
        <v>91.5</v>
      </c>
      <c r="AA42" s="20">
        <f t="shared" si="3"/>
        <v>65</v>
      </c>
      <c r="AB42" s="17">
        <v>20.149999999999999</v>
      </c>
      <c r="AC42" s="17">
        <v>0.16</v>
      </c>
      <c r="AD42" s="17">
        <v>20.32</v>
      </c>
      <c r="AE42" s="17">
        <v>0.21</v>
      </c>
      <c r="AF42" s="15">
        <v>1</v>
      </c>
    </row>
    <row r="43" spans="1:35" x14ac:dyDescent="0.25">
      <c r="A43" s="15" t="s">
        <v>75</v>
      </c>
      <c r="B43" s="25" t="s">
        <v>83</v>
      </c>
      <c r="C43" s="7">
        <v>43849</v>
      </c>
      <c r="D43" s="15" t="s">
        <v>52</v>
      </c>
      <c r="E43" s="7">
        <v>44393</v>
      </c>
      <c r="F43" s="16">
        <f t="shared" si="0"/>
        <v>17.884931506849316</v>
      </c>
      <c r="G43" s="15" t="s">
        <v>15</v>
      </c>
      <c r="H43" s="15">
        <v>30.5</v>
      </c>
      <c r="I43" s="15">
        <v>1.8</v>
      </c>
      <c r="J43" s="15">
        <v>31.5</v>
      </c>
      <c r="K43" s="15">
        <v>2.2000000000000002</v>
      </c>
      <c r="L43" s="15">
        <v>18</v>
      </c>
      <c r="M43" s="15">
        <v>20</v>
      </c>
      <c r="N43" s="16">
        <v>10</v>
      </c>
      <c r="O43" s="16">
        <v>10</v>
      </c>
      <c r="P43" s="15">
        <v>71.400000000000006</v>
      </c>
      <c r="Q43" s="15">
        <v>63.1</v>
      </c>
      <c r="R43" s="15">
        <v>6.1</v>
      </c>
      <c r="S43" s="15">
        <v>5.6</v>
      </c>
      <c r="T43" s="15">
        <v>692</v>
      </c>
      <c r="U43" s="15">
        <v>703</v>
      </c>
      <c r="V43" s="15">
        <v>149</v>
      </c>
      <c r="W43" s="15">
        <v>51</v>
      </c>
      <c r="X43" s="15">
        <v>116</v>
      </c>
      <c r="Y43" s="15">
        <f t="shared" si="4"/>
        <v>85.5</v>
      </c>
      <c r="Z43" s="16">
        <f t="shared" si="5"/>
        <v>84.5</v>
      </c>
      <c r="AA43" s="20">
        <f t="shared" si="3"/>
        <v>98</v>
      </c>
      <c r="AB43" s="17">
        <v>18.95</v>
      </c>
      <c r="AC43" s="17">
        <v>0.84</v>
      </c>
      <c r="AD43" s="17">
        <v>20.2</v>
      </c>
      <c r="AE43" s="17">
        <v>0.14000000000000001</v>
      </c>
      <c r="AF43" s="15">
        <v>2</v>
      </c>
    </row>
    <row r="44" spans="1:35" x14ac:dyDescent="0.25">
      <c r="A44" s="15" t="s">
        <v>76</v>
      </c>
      <c r="B44" s="25" t="s">
        <v>83</v>
      </c>
      <c r="C44" s="7">
        <v>43849</v>
      </c>
      <c r="D44" s="15" t="s">
        <v>52</v>
      </c>
      <c r="E44" s="7">
        <v>44393</v>
      </c>
      <c r="F44" s="16">
        <f t="shared" si="0"/>
        <v>17.884931506849316</v>
      </c>
      <c r="G44" s="15" t="s">
        <v>15</v>
      </c>
      <c r="H44" s="15">
        <v>29.5</v>
      </c>
      <c r="I44" s="15">
        <v>3.6</v>
      </c>
      <c r="J44" s="15">
        <v>29.5</v>
      </c>
      <c r="K44" s="15">
        <v>2.7</v>
      </c>
      <c r="L44" s="15">
        <v>17</v>
      </c>
      <c r="M44" s="15">
        <v>15</v>
      </c>
      <c r="N44" s="16">
        <v>10</v>
      </c>
      <c r="O44" s="16">
        <v>10</v>
      </c>
      <c r="P44" s="15">
        <v>71.400000000000006</v>
      </c>
      <c r="Q44" s="15">
        <v>72.2</v>
      </c>
      <c r="R44" s="15">
        <v>15.8</v>
      </c>
      <c r="S44" s="15">
        <v>10.7</v>
      </c>
      <c r="T44" s="15">
        <v>663</v>
      </c>
      <c r="U44" s="15">
        <v>653</v>
      </c>
      <c r="V44" s="15">
        <v>162</v>
      </c>
      <c r="W44" s="15">
        <v>77</v>
      </c>
      <c r="X44" s="15">
        <v>105</v>
      </c>
      <c r="Y44" s="15">
        <f t="shared" si="4"/>
        <v>75.5</v>
      </c>
      <c r="Z44" s="16">
        <f t="shared" si="5"/>
        <v>75.5</v>
      </c>
      <c r="AA44" s="20">
        <f t="shared" si="3"/>
        <v>85</v>
      </c>
      <c r="AB44" s="17">
        <v>19.95</v>
      </c>
      <c r="AC44" s="17">
        <v>7.0000000000000007E-2</v>
      </c>
      <c r="AD44" s="17">
        <v>19.350000000000001</v>
      </c>
      <c r="AE44" s="17">
        <v>0.06</v>
      </c>
      <c r="AF44" s="15">
        <v>1</v>
      </c>
    </row>
    <row r="45" spans="1:35" x14ac:dyDescent="0.25">
      <c r="A45" s="15" t="s">
        <v>77</v>
      </c>
      <c r="B45" s="25" t="s">
        <v>82</v>
      </c>
      <c r="C45" s="7">
        <v>44080</v>
      </c>
      <c r="D45" s="15" t="s">
        <v>52</v>
      </c>
      <c r="E45" s="7">
        <v>44393</v>
      </c>
      <c r="F45" s="16">
        <f t="shared" si="0"/>
        <v>10.29041095890411</v>
      </c>
      <c r="G45" s="15" t="s">
        <v>15</v>
      </c>
      <c r="H45" s="15">
        <v>22</v>
      </c>
      <c r="I45" s="15">
        <v>2.2000000000000002</v>
      </c>
      <c r="J45" s="15">
        <v>32.5</v>
      </c>
      <c r="K45" s="15">
        <v>3.5</v>
      </c>
      <c r="L45" s="15">
        <v>8</v>
      </c>
      <c r="M45" s="15">
        <v>17</v>
      </c>
      <c r="N45" s="16">
        <v>10</v>
      </c>
      <c r="O45" s="16">
        <v>10</v>
      </c>
      <c r="P45" s="15">
        <v>50.4</v>
      </c>
      <c r="Q45" s="15">
        <v>70.5</v>
      </c>
      <c r="R45" s="15">
        <v>7.3</v>
      </c>
      <c r="S45" s="15">
        <v>9.9</v>
      </c>
      <c r="T45" s="15">
        <v>609</v>
      </c>
      <c r="U45" s="15">
        <v>626</v>
      </c>
      <c r="V45" s="15">
        <v>171</v>
      </c>
      <c r="W45" s="15">
        <v>122</v>
      </c>
      <c r="X45" s="15">
        <v>137</v>
      </c>
      <c r="Y45" s="15">
        <f t="shared" si="4"/>
        <v>115</v>
      </c>
      <c r="Z45" s="16">
        <f t="shared" si="5"/>
        <v>104.5</v>
      </c>
      <c r="AA45" s="20">
        <f t="shared" si="3"/>
        <v>49</v>
      </c>
      <c r="AB45" s="17">
        <v>19.43</v>
      </c>
      <c r="AC45" s="17">
        <v>0.16</v>
      </c>
      <c r="AD45" s="17">
        <v>19.66</v>
      </c>
      <c r="AE45" s="17">
        <v>0.23</v>
      </c>
      <c r="AF45" s="15">
        <v>2</v>
      </c>
    </row>
    <row r="46" spans="1:35" x14ac:dyDescent="0.25">
      <c r="A46" s="15" t="s">
        <v>79</v>
      </c>
      <c r="B46" s="25" t="s">
        <v>82</v>
      </c>
      <c r="C46" s="7">
        <v>44079</v>
      </c>
      <c r="D46" s="15" t="s">
        <v>52</v>
      </c>
      <c r="E46" s="7">
        <v>44393</v>
      </c>
      <c r="F46" s="16">
        <f t="shared" si="0"/>
        <v>10.323287671232876</v>
      </c>
      <c r="G46" s="15" t="s">
        <v>15</v>
      </c>
      <c r="H46" s="15">
        <v>34.5</v>
      </c>
      <c r="I46" s="15">
        <v>3.6</v>
      </c>
      <c r="J46" s="15">
        <v>35.5</v>
      </c>
      <c r="K46" s="15">
        <v>1.5</v>
      </c>
      <c r="L46" s="15">
        <v>20</v>
      </c>
      <c r="M46" s="15">
        <v>20</v>
      </c>
      <c r="N46" s="16">
        <v>10</v>
      </c>
      <c r="O46" s="16">
        <v>10</v>
      </c>
      <c r="P46" s="15">
        <v>63.1</v>
      </c>
      <c r="Q46" s="15">
        <v>76.900000000000006</v>
      </c>
      <c r="R46" s="15">
        <v>10.6</v>
      </c>
      <c r="S46" s="15">
        <v>5.2</v>
      </c>
      <c r="T46" s="15">
        <v>573</v>
      </c>
      <c r="U46" s="15">
        <v>597</v>
      </c>
      <c r="V46" s="15">
        <v>162</v>
      </c>
      <c r="W46" s="15">
        <v>57</v>
      </c>
      <c r="X46" s="15">
        <v>102</v>
      </c>
      <c r="Y46" s="15">
        <f t="shared" si="4"/>
        <v>67.5</v>
      </c>
      <c r="Z46" s="16">
        <f t="shared" si="5"/>
        <v>66.5</v>
      </c>
      <c r="AA46" s="20">
        <f t="shared" si="3"/>
        <v>105</v>
      </c>
      <c r="AB46" s="17">
        <v>19.14</v>
      </c>
      <c r="AC46" s="17">
        <v>0.34</v>
      </c>
      <c r="AD46" s="17">
        <v>19.25</v>
      </c>
      <c r="AE46" s="17">
        <v>0.14000000000000001</v>
      </c>
      <c r="AF46" s="15">
        <v>2</v>
      </c>
    </row>
    <row r="47" spans="1:35" x14ac:dyDescent="0.25">
      <c r="A47" s="15" t="s">
        <v>78</v>
      </c>
      <c r="B47" s="25" t="s">
        <v>82</v>
      </c>
      <c r="C47" s="7">
        <v>44083</v>
      </c>
      <c r="D47" s="15" t="s">
        <v>52</v>
      </c>
      <c r="E47" s="7">
        <v>44393</v>
      </c>
      <c r="F47" s="16">
        <f t="shared" si="0"/>
        <v>10.191780821917808</v>
      </c>
      <c r="G47" s="15" t="s">
        <v>15</v>
      </c>
      <c r="H47" s="15">
        <v>30.5</v>
      </c>
      <c r="I47" s="15">
        <v>1.4</v>
      </c>
      <c r="J47" s="15">
        <v>34.5</v>
      </c>
      <c r="K47" s="15">
        <v>1.7</v>
      </c>
      <c r="L47" s="15">
        <v>14</v>
      </c>
      <c r="M47" s="15">
        <v>16</v>
      </c>
      <c r="N47" s="16">
        <v>10</v>
      </c>
      <c r="O47" s="16">
        <v>10</v>
      </c>
      <c r="P47" s="15">
        <v>77.900000000000006</v>
      </c>
      <c r="Q47" s="15">
        <v>55</v>
      </c>
      <c r="R47" s="15">
        <v>4.3</v>
      </c>
      <c r="S47" s="15">
        <v>2.8</v>
      </c>
      <c r="T47" s="15">
        <v>583</v>
      </c>
      <c r="U47" s="15">
        <v>593</v>
      </c>
      <c r="V47" s="15">
        <v>163</v>
      </c>
      <c r="W47" s="15">
        <v>114</v>
      </c>
      <c r="X47" s="15">
        <v>124</v>
      </c>
      <c r="Y47" s="15">
        <f t="shared" si="4"/>
        <v>93.5</v>
      </c>
      <c r="Z47" s="16">
        <f t="shared" si="5"/>
        <v>89.5</v>
      </c>
      <c r="AA47" s="20">
        <f t="shared" si="3"/>
        <v>49</v>
      </c>
      <c r="AB47" s="17">
        <v>17.989999999999998</v>
      </c>
      <c r="AC47" s="17">
        <v>0.21</v>
      </c>
      <c r="AD47" s="17">
        <v>18.170000000000002</v>
      </c>
      <c r="AE47" s="17">
        <v>0.17</v>
      </c>
      <c r="AF47" s="15">
        <v>1</v>
      </c>
    </row>
    <row r="48" spans="1:35" x14ac:dyDescent="0.25">
      <c r="A48" s="15" t="s">
        <v>80</v>
      </c>
      <c r="B48" s="25" t="s">
        <v>82</v>
      </c>
      <c r="C48" s="7">
        <v>41311</v>
      </c>
      <c r="D48" s="15" t="s">
        <v>52</v>
      </c>
      <c r="E48" s="7">
        <v>44393</v>
      </c>
      <c r="F48" s="16">
        <f t="shared" si="0"/>
        <v>101.32602739726028</v>
      </c>
      <c r="G48" s="15" t="s">
        <v>15</v>
      </c>
      <c r="H48" s="15">
        <v>25.5</v>
      </c>
      <c r="I48" s="15">
        <v>2</v>
      </c>
      <c r="J48" s="15">
        <v>30</v>
      </c>
      <c r="K48" s="15">
        <v>2.7</v>
      </c>
      <c r="L48" s="15">
        <v>15</v>
      </c>
      <c r="M48" s="15">
        <v>15</v>
      </c>
      <c r="N48" s="16">
        <v>10</v>
      </c>
      <c r="O48" s="16">
        <v>10</v>
      </c>
      <c r="P48" s="15">
        <v>54</v>
      </c>
      <c r="Q48" s="15">
        <v>73.099999999999994</v>
      </c>
      <c r="R48" s="15">
        <v>5.3</v>
      </c>
      <c r="S48" s="15">
        <v>6.5</v>
      </c>
      <c r="T48" s="15">
        <v>641</v>
      </c>
      <c r="U48" s="15">
        <v>630</v>
      </c>
      <c r="V48" s="15">
        <v>134</v>
      </c>
      <c r="W48" s="15">
        <v>47</v>
      </c>
      <c r="X48" s="15">
        <v>84</v>
      </c>
      <c r="Y48" s="15">
        <f t="shared" si="4"/>
        <v>58.5</v>
      </c>
      <c r="Z48" s="16">
        <f t="shared" si="5"/>
        <v>54</v>
      </c>
      <c r="AA48" s="20">
        <f t="shared" si="3"/>
        <v>87</v>
      </c>
      <c r="AB48" s="17">
        <v>18.899999999999999</v>
      </c>
      <c r="AC48" s="17">
        <v>0.22</v>
      </c>
      <c r="AD48" s="17">
        <v>18.989999999999998</v>
      </c>
      <c r="AE48" s="17">
        <v>0.24</v>
      </c>
      <c r="AF48" s="15">
        <v>1</v>
      </c>
    </row>
    <row r="49" spans="1:35" x14ac:dyDescent="0.25">
      <c r="A49" s="35" t="s">
        <v>150</v>
      </c>
      <c r="B49" s="25" t="s">
        <v>82</v>
      </c>
      <c r="C49" s="7">
        <v>43244</v>
      </c>
      <c r="D49" s="35" t="s">
        <v>13</v>
      </c>
      <c r="E49" s="7">
        <v>44412</v>
      </c>
      <c r="F49" s="36">
        <f t="shared" si="0"/>
        <v>38.400000000000006</v>
      </c>
      <c r="G49" s="35" t="s">
        <v>15</v>
      </c>
      <c r="H49" s="35">
        <v>34.5</v>
      </c>
      <c r="I49" s="35">
        <v>1.8</v>
      </c>
      <c r="J49" s="35">
        <v>32</v>
      </c>
      <c r="K49" s="35">
        <v>1.2</v>
      </c>
      <c r="L49" s="35">
        <v>33</v>
      </c>
      <c r="M49" s="35">
        <v>26</v>
      </c>
      <c r="N49" s="36">
        <v>10</v>
      </c>
      <c r="O49" s="36">
        <v>10</v>
      </c>
      <c r="P49" s="35">
        <v>70.5</v>
      </c>
      <c r="Q49" s="35">
        <v>60</v>
      </c>
      <c r="R49" s="35">
        <v>5.6</v>
      </c>
      <c r="S49" s="35">
        <v>3.2</v>
      </c>
      <c r="T49" s="35">
        <v>635</v>
      </c>
      <c r="U49" s="35">
        <v>634</v>
      </c>
      <c r="V49" s="35">
        <v>146</v>
      </c>
      <c r="W49" s="35">
        <v>61</v>
      </c>
      <c r="X49" s="35">
        <v>108</v>
      </c>
      <c r="Y49" s="35">
        <f t="shared" si="4"/>
        <v>73.5</v>
      </c>
      <c r="Z49" s="36">
        <f t="shared" si="5"/>
        <v>76</v>
      </c>
      <c r="AA49" s="36">
        <f t="shared" si="3"/>
        <v>85</v>
      </c>
      <c r="AB49" s="17">
        <v>20.708750000000002</v>
      </c>
      <c r="AC49" s="17">
        <v>0.15273108954723527</v>
      </c>
      <c r="AD49" s="35">
        <v>20.83</v>
      </c>
      <c r="AE49" s="17">
        <v>0.14000000000000001</v>
      </c>
      <c r="AF49" s="35">
        <v>1</v>
      </c>
      <c r="AG49" s="40">
        <v>16</v>
      </c>
      <c r="AH49" s="40">
        <v>16</v>
      </c>
      <c r="AI49" s="7">
        <v>44306</v>
      </c>
    </row>
    <row r="50" spans="1:35" x14ac:dyDescent="0.25">
      <c r="A50" s="35" t="s">
        <v>151</v>
      </c>
      <c r="B50" s="25" t="s">
        <v>82</v>
      </c>
      <c r="C50" s="7">
        <v>43111</v>
      </c>
      <c r="D50" s="35" t="s">
        <v>13</v>
      </c>
      <c r="E50" s="7">
        <v>44412</v>
      </c>
      <c r="F50" s="36">
        <f t="shared" si="0"/>
        <v>42.772602739726025</v>
      </c>
      <c r="G50" s="35" t="s">
        <v>15</v>
      </c>
      <c r="H50" s="35">
        <v>47</v>
      </c>
      <c r="I50" s="35">
        <v>2.1</v>
      </c>
      <c r="J50" s="35">
        <v>46</v>
      </c>
      <c r="K50" s="35">
        <v>2.2999999999999998</v>
      </c>
      <c r="L50" s="35">
        <v>45</v>
      </c>
      <c r="M50" s="35">
        <v>37</v>
      </c>
      <c r="N50" s="36">
        <v>10</v>
      </c>
      <c r="O50" s="36">
        <v>19</v>
      </c>
      <c r="P50" s="35">
        <v>52.6</v>
      </c>
      <c r="Q50" s="35">
        <v>57.6</v>
      </c>
      <c r="R50" s="35">
        <v>8</v>
      </c>
      <c r="S50" s="35">
        <v>9</v>
      </c>
      <c r="T50" s="35">
        <v>661</v>
      </c>
      <c r="U50" s="35">
        <v>631</v>
      </c>
      <c r="V50" s="35">
        <v>167</v>
      </c>
      <c r="W50" s="35">
        <v>91</v>
      </c>
      <c r="X50" s="35">
        <v>110</v>
      </c>
      <c r="Y50" s="35">
        <f t="shared" si="4"/>
        <v>63</v>
      </c>
      <c r="Z50" s="36">
        <f t="shared" si="5"/>
        <v>64</v>
      </c>
      <c r="AA50" s="36">
        <f t="shared" si="3"/>
        <v>76</v>
      </c>
      <c r="AB50" s="17">
        <v>21.384999999999998</v>
      </c>
      <c r="AC50" s="17">
        <v>0.15501152030920604</v>
      </c>
      <c r="AD50" s="17">
        <v>21.384999999999998</v>
      </c>
      <c r="AE50" s="17">
        <v>0.15184578643196803</v>
      </c>
      <c r="AF50" s="35">
        <v>1</v>
      </c>
    </row>
    <row r="51" spans="1:35" x14ac:dyDescent="0.25">
      <c r="A51" s="35" t="s">
        <v>152</v>
      </c>
      <c r="B51" s="25" t="s">
        <v>82</v>
      </c>
      <c r="C51" s="7">
        <v>43154</v>
      </c>
      <c r="D51" s="35" t="s">
        <v>13</v>
      </c>
      <c r="E51" s="7">
        <v>44412</v>
      </c>
      <c r="F51" s="36">
        <f t="shared" si="0"/>
        <v>41.358904109589041</v>
      </c>
      <c r="G51" s="35" t="s">
        <v>15</v>
      </c>
      <c r="H51" s="35">
        <v>35.5</v>
      </c>
      <c r="I51" s="35">
        <v>1.2</v>
      </c>
      <c r="J51" s="35">
        <v>35.5</v>
      </c>
      <c r="K51" s="35">
        <v>1.7</v>
      </c>
      <c r="L51" s="35">
        <v>44</v>
      </c>
      <c r="M51" s="35">
        <v>38</v>
      </c>
      <c r="N51" s="36">
        <v>10</v>
      </c>
      <c r="O51" s="36">
        <v>10</v>
      </c>
      <c r="P51" s="35">
        <v>54.5</v>
      </c>
      <c r="Q51" s="35">
        <v>61.2</v>
      </c>
      <c r="R51" s="35">
        <v>2.2999999999999998</v>
      </c>
      <c r="S51" s="35">
        <v>3.2</v>
      </c>
      <c r="T51" s="35">
        <v>729</v>
      </c>
      <c r="U51" s="35">
        <v>708</v>
      </c>
      <c r="V51" s="35">
        <v>137</v>
      </c>
      <c r="W51" s="35">
        <v>68</v>
      </c>
      <c r="X51" s="35">
        <v>94</v>
      </c>
      <c r="Y51" s="35">
        <f t="shared" si="4"/>
        <v>58.5</v>
      </c>
      <c r="Z51" s="36">
        <f t="shared" si="5"/>
        <v>58.5</v>
      </c>
      <c r="AA51" s="36">
        <f t="shared" si="3"/>
        <v>69</v>
      </c>
      <c r="AB51" s="17">
        <v>20.86375</v>
      </c>
      <c r="AC51" s="17">
        <v>6.4572771793867903E-2</v>
      </c>
      <c r="AD51" s="17">
        <v>20.778750000000002</v>
      </c>
      <c r="AE51" s="17">
        <v>8.609587678861283E-2</v>
      </c>
      <c r="AF51" s="35">
        <v>2</v>
      </c>
      <c r="AG51" s="40">
        <v>18</v>
      </c>
      <c r="AH51" s="40">
        <v>18</v>
      </c>
      <c r="AI51" s="7">
        <v>44257</v>
      </c>
    </row>
    <row r="52" spans="1:35" x14ac:dyDescent="0.25">
      <c r="A52" s="35" t="s">
        <v>153</v>
      </c>
      <c r="B52" s="25" t="s">
        <v>82</v>
      </c>
      <c r="C52" s="7">
        <v>43154</v>
      </c>
      <c r="D52" s="35" t="s">
        <v>13</v>
      </c>
      <c r="E52" s="7">
        <v>44412</v>
      </c>
      <c r="F52" s="36">
        <f t="shared" si="0"/>
        <v>41.358904109589041</v>
      </c>
      <c r="G52" s="35" t="s">
        <v>15</v>
      </c>
      <c r="H52" s="35">
        <v>37</v>
      </c>
      <c r="I52" s="35">
        <v>2.2000000000000002</v>
      </c>
      <c r="J52" s="35">
        <v>36.5</v>
      </c>
      <c r="K52" s="35">
        <v>0.9</v>
      </c>
      <c r="L52" s="35">
        <v>34</v>
      </c>
      <c r="M52" s="35">
        <v>34</v>
      </c>
      <c r="N52" s="36">
        <v>10</v>
      </c>
      <c r="O52" s="36">
        <v>10</v>
      </c>
      <c r="P52" s="35">
        <v>83.3</v>
      </c>
      <c r="Q52" s="35">
        <v>72.2</v>
      </c>
      <c r="R52" s="35">
        <v>6.8</v>
      </c>
      <c r="S52" s="35">
        <v>2.6</v>
      </c>
      <c r="T52" s="35">
        <v>745</v>
      </c>
      <c r="U52" s="35">
        <v>707</v>
      </c>
      <c r="V52" s="35">
        <v>178</v>
      </c>
      <c r="W52" s="35">
        <v>71</v>
      </c>
      <c r="X52" s="35">
        <v>152</v>
      </c>
      <c r="Y52" s="35">
        <f t="shared" si="4"/>
        <v>115</v>
      </c>
      <c r="Z52" s="36">
        <f t="shared" si="5"/>
        <v>115.5</v>
      </c>
      <c r="AA52" s="36">
        <f t="shared" si="3"/>
        <v>107</v>
      </c>
      <c r="AB52" s="17">
        <v>21.182500000000001</v>
      </c>
      <c r="AC52" s="17">
        <v>0.15672997707613498</v>
      </c>
      <c r="AD52" s="17">
        <v>20.951250000000002</v>
      </c>
      <c r="AE52" s="17">
        <v>0.18051018966094035</v>
      </c>
      <c r="AF52" s="35">
        <v>1</v>
      </c>
      <c r="AG52" s="40">
        <v>16</v>
      </c>
      <c r="AH52" s="40">
        <v>16</v>
      </c>
      <c r="AI52" s="7">
        <v>44455</v>
      </c>
    </row>
    <row r="53" spans="1:35" x14ac:dyDescent="0.25">
      <c r="A53" s="35" t="s">
        <v>154</v>
      </c>
      <c r="B53" s="25" t="s">
        <v>157</v>
      </c>
      <c r="C53" s="7">
        <v>43244</v>
      </c>
      <c r="D53" s="35" t="s">
        <v>13</v>
      </c>
      <c r="E53" s="7">
        <v>44412</v>
      </c>
      <c r="F53" s="36">
        <f t="shared" si="0"/>
        <v>38.400000000000006</v>
      </c>
      <c r="G53" s="35" t="s">
        <v>15</v>
      </c>
      <c r="H53" s="35">
        <v>33</v>
      </c>
      <c r="I53" s="35">
        <v>1</v>
      </c>
      <c r="J53" s="35">
        <v>32.5</v>
      </c>
      <c r="K53" s="35">
        <v>1.7</v>
      </c>
      <c r="L53" s="35">
        <v>30</v>
      </c>
      <c r="M53" s="35">
        <v>32</v>
      </c>
      <c r="N53" s="36">
        <v>10</v>
      </c>
      <c r="O53" s="36">
        <v>10</v>
      </c>
      <c r="P53" s="35">
        <v>74</v>
      </c>
      <c r="Q53" s="35">
        <v>58.8</v>
      </c>
      <c r="R53" s="35">
        <v>3</v>
      </c>
      <c r="S53" s="35">
        <v>6.3</v>
      </c>
      <c r="T53" s="35">
        <v>632</v>
      </c>
      <c r="U53" s="35">
        <v>651</v>
      </c>
      <c r="V53" s="35">
        <v>165</v>
      </c>
      <c r="W53" s="35">
        <v>72</v>
      </c>
      <c r="X53" s="35">
        <v>111</v>
      </c>
      <c r="Y53" s="35">
        <f t="shared" si="4"/>
        <v>78</v>
      </c>
      <c r="Z53" s="36">
        <f t="shared" si="5"/>
        <v>78.5</v>
      </c>
      <c r="AA53" s="36">
        <f t="shared" si="3"/>
        <v>93</v>
      </c>
      <c r="AB53" s="17">
        <v>21.24</v>
      </c>
      <c r="AC53" s="17">
        <v>0.17460158729437228</v>
      </c>
      <c r="AD53" s="17">
        <v>21.306249999999999</v>
      </c>
      <c r="AE53" s="17">
        <v>9.9130145335743339E-2</v>
      </c>
      <c r="AF53" s="35">
        <v>2</v>
      </c>
    </row>
    <row r="54" spans="1:35" x14ac:dyDescent="0.25">
      <c r="A54" s="35" t="s">
        <v>155</v>
      </c>
      <c r="B54" s="25" t="s">
        <v>157</v>
      </c>
      <c r="C54" s="7">
        <v>43244</v>
      </c>
      <c r="D54" s="35" t="s">
        <v>13</v>
      </c>
      <c r="E54" s="7">
        <v>44412</v>
      </c>
      <c r="F54" s="36">
        <f t="shared" si="0"/>
        <v>38.400000000000006</v>
      </c>
      <c r="G54" s="35" t="s">
        <v>15</v>
      </c>
      <c r="H54" s="35">
        <v>36.5</v>
      </c>
      <c r="I54" s="35">
        <v>1.7</v>
      </c>
      <c r="J54" s="35">
        <v>41</v>
      </c>
      <c r="K54" s="35">
        <v>1.1000000000000001</v>
      </c>
      <c r="L54" s="35">
        <v>36</v>
      </c>
      <c r="M54" s="35">
        <v>35</v>
      </c>
      <c r="N54" s="36">
        <v>10</v>
      </c>
      <c r="O54" s="36">
        <v>10</v>
      </c>
      <c r="P54" s="35">
        <v>70.5</v>
      </c>
      <c r="Q54" s="35">
        <v>71.400000000000006</v>
      </c>
      <c r="R54" s="35">
        <v>2.6</v>
      </c>
      <c r="S54" s="35">
        <v>2.8</v>
      </c>
      <c r="T54" s="35">
        <v>706</v>
      </c>
      <c r="U54" s="35">
        <v>733</v>
      </c>
      <c r="V54" s="35">
        <v>148</v>
      </c>
      <c r="W54" s="35">
        <v>91</v>
      </c>
      <c r="X54" s="35">
        <v>111</v>
      </c>
      <c r="Y54" s="35">
        <f t="shared" si="4"/>
        <v>74.5</v>
      </c>
      <c r="Z54" s="36">
        <f t="shared" si="5"/>
        <v>70</v>
      </c>
      <c r="AA54" s="36">
        <f t="shared" si="3"/>
        <v>57</v>
      </c>
      <c r="AB54" s="17">
        <v>20.377499999999998</v>
      </c>
      <c r="AC54" s="17">
        <v>0.10236489353568197</v>
      </c>
      <c r="AD54" s="17">
        <v>20.4175</v>
      </c>
      <c r="AE54" s="17">
        <v>8.3109222455410636E-2</v>
      </c>
      <c r="AF54" s="35">
        <v>1</v>
      </c>
      <c r="AG54" s="40">
        <v>15</v>
      </c>
      <c r="AH54" s="40">
        <v>15</v>
      </c>
      <c r="AI54" s="7">
        <v>44455</v>
      </c>
    </row>
    <row r="55" spans="1:35" x14ac:dyDescent="0.25">
      <c r="A55" s="35" t="s">
        <v>156</v>
      </c>
      <c r="B55" s="25" t="s">
        <v>157</v>
      </c>
      <c r="C55" s="7">
        <v>43154</v>
      </c>
      <c r="D55" s="35" t="s">
        <v>13</v>
      </c>
      <c r="E55" s="7">
        <v>44412</v>
      </c>
      <c r="F55" s="36">
        <f t="shared" si="0"/>
        <v>41.358904109589041</v>
      </c>
      <c r="G55" s="35" t="s">
        <v>15</v>
      </c>
      <c r="H55" s="35">
        <v>31</v>
      </c>
      <c r="I55" s="35">
        <v>2.9</v>
      </c>
      <c r="J55" s="35">
        <v>32.5</v>
      </c>
      <c r="K55" s="35">
        <v>1.8</v>
      </c>
      <c r="L55" s="35">
        <v>31</v>
      </c>
      <c r="M55" s="35">
        <v>29</v>
      </c>
      <c r="N55" s="36">
        <v>10</v>
      </c>
      <c r="O55" s="36">
        <v>10</v>
      </c>
      <c r="P55" s="35">
        <v>58.2</v>
      </c>
      <c r="Q55" s="35">
        <v>67.400000000000006</v>
      </c>
      <c r="R55" s="35">
        <v>8.3000000000000007</v>
      </c>
      <c r="S55" s="35">
        <v>5.4</v>
      </c>
      <c r="T55" s="35">
        <v>796</v>
      </c>
      <c r="U55" s="35">
        <v>737</v>
      </c>
      <c r="V55" s="35">
        <v>178</v>
      </c>
      <c r="W55" s="35">
        <v>74</v>
      </c>
      <c r="X55" s="35">
        <v>127</v>
      </c>
      <c r="Y55" s="35">
        <f t="shared" si="4"/>
        <v>96</v>
      </c>
      <c r="Z55" s="36">
        <f t="shared" si="5"/>
        <v>94.5</v>
      </c>
      <c r="AA55" s="36">
        <f t="shared" si="3"/>
        <v>104</v>
      </c>
      <c r="AB55" s="17">
        <v>20.731249999999999</v>
      </c>
      <c r="AC55" s="17">
        <v>0.14672009308300482</v>
      </c>
      <c r="AD55" s="17">
        <v>20.9725</v>
      </c>
      <c r="AE55" s="17">
        <v>6.4531277023514882E-2</v>
      </c>
      <c r="AF55" s="35">
        <v>2</v>
      </c>
      <c r="AG55" s="40">
        <v>15</v>
      </c>
      <c r="AH55" s="40">
        <v>15</v>
      </c>
      <c r="AI55" s="7">
        <v>44455</v>
      </c>
    </row>
    <row r="58" spans="1:35" x14ac:dyDescent="0.25">
      <c r="E58" t="s">
        <v>158</v>
      </c>
      <c r="F58" s="39">
        <f>MEDIAN(F3,F4,F5,F6,F7,F8,F9,F10,F11,F12,F13,F14,F15,F16,F17,F18,F19,F20,F21,F22,F23,F24,F25,F26,F27,F28,F29,F30,F31,F32,F33,F34,F35,F36,F37,F38,F39,F40,F41,F42,F43,F44,F45,F46,F47,F48,F49,F50,F51,F52,F53,F54,F55)</f>
        <v>37.775342465753425</v>
      </c>
    </row>
    <row r="61" spans="1:35" x14ac:dyDescent="0.25">
      <c r="I61" t="s">
        <v>31</v>
      </c>
    </row>
    <row r="62" spans="1:35" x14ac:dyDescent="0.25">
      <c r="H62" t="s">
        <v>159</v>
      </c>
      <c r="I62" s="39">
        <f>MEDIAN(F10,F13,F33,F37:F40,F43:F49)</f>
        <v>38.087671232876716</v>
      </c>
      <c r="J62" s="39">
        <f>MEDIAN(F4:F9,F11:F12,F14:F32,F34:F36,F41:F42,F50:F56)</f>
        <v>37.676712328767124</v>
      </c>
    </row>
    <row r="63" spans="1:35" x14ac:dyDescent="0.25">
      <c r="H63" t="s">
        <v>160</v>
      </c>
      <c r="I63" s="39">
        <f>MAX(F10,F13,F33,F37:F40,F43:F49)-MIN(F10,F13,F33,F37:F40,F43:F49)</f>
        <v>91.134246575342473</v>
      </c>
      <c r="J63" s="39">
        <f>MAX(F4:F8,F11:F12,F14:F32,F34:F36,F41:F42,F50:F56)-MIN(F4:F8,F11:F12,F14:F32,F34:F36,F41:F42,F50:F56)</f>
        <v>137.06301369863013</v>
      </c>
    </row>
  </sheetData>
  <mergeCells count="8">
    <mergeCell ref="AB1:AE1"/>
    <mergeCell ref="Y1:Z1"/>
    <mergeCell ref="N1:O1"/>
    <mergeCell ref="R1:S1"/>
    <mergeCell ref="H1:M1"/>
    <mergeCell ref="T1:U1"/>
    <mergeCell ref="V1:X1"/>
    <mergeCell ref="P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D2DD-AC43-4D2A-9903-79B528A2E33C}">
  <dimension ref="A1:AF47"/>
  <sheetViews>
    <sheetView workbookViewId="0">
      <selection activeCell="T28" sqref="T28"/>
    </sheetView>
  </sheetViews>
  <sheetFormatPr defaultColWidth="14.125" defaultRowHeight="12.75" x14ac:dyDescent="0.2"/>
  <cols>
    <col min="1" max="16384" width="14.125" style="26"/>
  </cols>
  <sheetData>
    <row r="1" spans="1:32" x14ac:dyDescent="0.2">
      <c r="A1" s="26" t="s">
        <v>85</v>
      </c>
      <c r="B1" s="26" t="s">
        <v>81</v>
      </c>
      <c r="C1" s="26" t="s">
        <v>2</v>
      </c>
      <c r="D1" s="26" t="s">
        <v>86</v>
      </c>
      <c r="E1" s="26" t="s">
        <v>87</v>
      </c>
      <c r="F1" s="26" t="s">
        <v>88</v>
      </c>
      <c r="G1" s="26" t="s">
        <v>6</v>
      </c>
      <c r="H1" s="26" t="s">
        <v>95</v>
      </c>
      <c r="I1" s="26" t="s">
        <v>96</v>
      </c>
      <c r="J1" s="26" t="s">
        <v>97</v>
      </c>
      <c r="K1" s="26" t="s">
        <v>94</v>
      </c>
      <c r="L1" s="26" t="s">
        <v>92</v>
      </c>
      <c r="M1" s="26" t="s">
        <v>93</v>
      </c>
      <c r="N1" s="26" t="s">
        <v>98</v>
      </c>
      <c r="O1" s="26" t="s">
        <v>99</v>
      </c>
      <c r="P1" s="26" t="s">
        <v>100</v>
      </c>
      <c r="Q1" s="26" t="s">
        <v>101</v>
      </c>
      <c r="R1" s="26" t="s">
        <v>102</v>
      </c>
      <c r="S1" s="26" t="s">
        <v>103</v>
      </c>
      <c r="T1" s="26" t="s">
        <v>104</v>
      </c>
      <c r="U1" s="26" t="s">
        <v>105</v>
      </c>
      <c r="V1" s="26" t="s">
        <v>89</v>
      </c>
      <c r="W1" s="26" t="s">
        <v>90</v>
      </c>
      <c r="X1" s="26" t="s">
        <v>91</v>
      </c>
      <c r="Y1" s="26" t="s">
        <v>106</v>
      </c>
      <c r="Z1" s="26" t="s">
        <v>107</v>
      </c>
      <c r="AA1" s="26" t="s">
        <v>108</v>
      </c>
      <c r="AB1" s="26" t="s">
        <v>109</v>
      </c>
      <c r="AC1" s="26" t="s">
        <v>111</v>
      </c>
      <c r="AD1" s="26" t="s">
        <v>110</v>
      </c>
      <c r="AE1" s="26" t="s">
        <v>112</v>
      </c>
      <c r="AF1" s="26" t="s">
        <v>113</v>
      </c>
    </row>
    <row r="2" spans="1:32" x14ac:dyDescent="0.2">
      <c r="A2" s="21" t="s">
        <v>14</v>
      </c>
      <c r="B2" s="21" t="s">
        <v>82</v>
      </c>
      <c r="C2" s="7">
        <v>43244</v>
      </c>
      <c r="D2" s="21" t="s">
        <v>13</v>
      </c>
      <c r="E2" s="7">
        <v>44348</v>
      </c>
      <c r="F2" s="8">
        <f t="shared" ref="F2:F47" si="0">(YEARFRAC(C2,E2,3))*12</f>
        <v>36.295890410958904</v>
      </c>
      <c r="G2" s="21" t="s">
        <v>15</v>
      </c>
      <c r="H2" s="22">
        <v>34</v>
      </c>
      <c r="I2" s="22">
        <v>1.9</v>
      </c>
      <c r="J2" s="22">
        <v>36</v>
      </c>
      <c r="K2" s="22">
        <v>3</v>
      </c>
      <c r="L2" s="21">
        <v>25</v>
      </c>
      <c r="M2" s="21">
        <v>35</v>
      </c>
      <c r="N2" s="21">
        <v>10</v>
      </c>
      <c r="O2" s="21">
        <v>10</v>
      </c>
      <c r="P2" s="21">
        <v>54.5</v>
      </c>
      <c r="Q2" s="21">
        <v>68.099999999999994</v>
      </c>
      <c r="R2" s="22">
        <v>3.9</v>
      </c>
      <c r="S2" s="22">
        <v>9.4</v>
      </c>
      <c r="T2" s="21">
        <v>492</v>
      </c>
      <c r="U2" s="21">
        <v>541</v>
      </c>
      <c r="V2" s="21">
        <v>107</v>
      </c>
      <c r="W2" s="21">
        <v>56</v>
      </c>
      <c r="X2" s="21">
        <v>91</v>
      </c>
      <c r="Y2" s="22">
        <f>(X2-H2)</f>
        <v>57</v>
      </c>
      <c r="Z2" s="22">
        <f>X2-J2</f>
        <v>55</v>
      </c>
      <c r="AA2" s="22">
        <f>V2-W2</f>
        <v>51</v>
      </c>
      <c r="AB2" s="17">
        <v>20.79</v>
      </c>
      <c r="AC2" s="17">
        <v>0.14000000000000001</v>
      </c>
      <c r="AD2" s="17">
        <v>20.64</v>
      </c>
      <c r="AE2" s="17">
        <v>0.11</v>
      </c>
      <c r="AF2" s="21">
        <v>1</v>
      </c>
    </row>
    <row r="3" spans="1:32" x14ac:dyDescent="0.2">
      <c r="A3" s="21" t="s">
        <v>19</v>
      </c>
      <c r="B3" s="21" t="s">
        <v>82</v>
      </c>
      <c r="C3" s="7">
        <v>42964</v>
      </c>
      <c r="D3" s="21" t="s">
        <v>13</v>
      </c>
      <c r="E3" s="7">
        <v>44348</v>
      </c>
      <c r="F3" s="8">
        <f t="shared" si="0"/>
        <v>45.5013698630137</v>
      </c>
      <c r="G3" s="21" t="s">
        <v>15</v>
      </c>
      <c r="H3" s="22">
        <v>27.5</v>
      </c>
      <c r="I3" s="22">
        <v>1.5</v>
      </c>
      <c r="J3" s="22">
        <v>37</v>
      </c>
      <c r="K3" s="22">
        <v>1.4</v>
      </c>
      <c r="L3" s="22">
        <v>18</v>
      </c>
      <c r="M3" s="22">
        <v>32</v>
      </c>
      <c r="N3" s="22">
        <v>10</v>
      </c>
      <c r="O3" s="22">
        <v>10</v>
      </c>
      <c r="P3" s="21">
        <v>75.900000000000006</v>
      </c>
      <c r="Q3" s="21">
        <v>95.2</v>
      </c>
      <c r="R3" s="21">
        <v>3.3</v>
      </c>
      <c r="S3" s="21">
        <v>5.4</v>
      </c>
      <c r="T3" s="21">
        <v>626</v>
      </c>
      <c r="U3" s="21">
        <v>669</v>
      </c>
      <c r="V3" s="22">
        <v>119</v>
      </c>
      <c r="W3" s="22">
        <v>87</v>
      </c>
      <c r="X3" s="21">
        <v>96</v>
      </c>
      <c r="Y3" s="22">
        <f t="shared" ref="Y3:Y47" si="1">(X3-H3)</f>
        <v>68.5</v>
      </c>
      <c r="Z3" s="22">
        <f t="shared" ref="Z3:Z47" si="2">X3-J3</f>
        <v>59</v>
      </c>
      <c r="AA3" s="22">
        <f t="shared" ref="AA3:AA47" si="3">V3-W3</f>
        <v>32</v>
      </c>
      <c r="AB3" s="17">
        <v>20.92</v>
      </c>
      <c r="AC3" s="17">
        <v>0.24</v>
      </c>
      <c r="AD3" s="17">
        <v>20.89</v>
      </c>
      <c r="AE3" s="17">
        <v>0.13</v>
      </c>
      <c r="AF3" s="21">
        <v>1</v>
      </c>
    </row>
    <row r="4" spans="1:32" x14ac:dyDescent="0.2">
      <c r="A4" s="21" t="s">
        <v>23</v>
      </c>
      <c r="B4" s="21" t="s">
        <v>82</v>
      </c>
      <c r="C4" s="7">
        <v>43111</v>
      </c>
      <c r="D4" s="21" t="s">
        <v>13</v>
      </c>
      <c r="E4" s="7">
        <v>44348</v>
      </c>
      <c r="F4" s="8">
        <f t="shared" si="0"/>
        <v>40.668493150684931</v>
      </c>
      <c r="G4" s="21" t="s">
        <v>15</v>
      </c>
      <c r="H4" s="22">
        <v>33.5</v>
      </c>
      <c r="I4" s="22">
        <v>1.5</v>
      </c>
      <c r="J4" s="22">
        <v>38</v>
      </c>
      <c r="K4" s="22">
        <v>2</v>
      </c>
      <c r="L4" s="22">
        <v>25</v>
      </c>
      <c r="M4" s="22">
        <v>32</v>
      </c>
      <c r="N4" s="22">
        <v>10</v>
      </c>
      <c r="O4" s="22">
        <v>10</v>
      </c>
      <c r="P4" s="21">
        <v>55</v>
      </c>
      <c r="Q4" s="21">
        <v>85.7</v>
      </c>
      <c r="R4" s="21">
        <v>5</v>
      </c>
      <c r="S4" s="21">
        <v>5.2</v>
      </c>
      <c r="T4" s="22">
        <v>683</v>
      </c>
      <c r="U4" s="22">
        <v>639</v>
      </c>
      <c r="V4" s="21">
        <v>132</v>
      </c>
      <c r="W4" s="21">
        <v>46</v>
      </c>
      <c r="X4" s="21">
        <v>71</v>
      </c>
      <c r="Y4" s="22">
        <f t="shared" si="1"/>
        <v>37.5</v>
      </c>
      <c r="Z4" s="22">
        <f t="shared" si="2"/>
        <v>33</v>
      </c>
      <c r="AA4" s="22">
        <f t="shared" si="3"/>
        <v>86</v>
      </c>
      <c r="AB4" s="17">
        <v>20.98</v>
      </c>
      <c r="AC4" s="17">
        <v>0.08</v>
      </c>
      <c r="AD4" s="17">
        <v>20.73</v>
      </c>
      <c r="AE4" s="17">
        <v>0.05</v>
      </c>
      <c r="AF4" s="21">
        <v>2</v>
      </c>
    </row>
    <row r="5" spans="1:32" x14ac:dyDescent="0.2">
      <c r="A5" s="21" t="s">
        <v>24</v>
      </c>
      <c r="B5" s="21" t="s">
        <v>82</v>
      </c>
      <c r="C5" s="7">
        <v>43020</v>
      </c>
      <c r="D5" s="21" t="s">
        <v>13</v>
      </c>
      <c r="E5" s="7">
        <v>44357</v>
      </c>
      <c r="F5" s="8">
        <f t="shared" si="0"/>
        <v>43.956164383561642</v>
      </c>
      <c r="G5" s="21" t="s">
        <v>15</v>
      </c>
      <c r="H5" s="22">
        <v>28</v>
      </c>
      <c r="I5" s="22">
        <v>1.6</v>
      </c>
      <c r="J5" s="22">
        <v>26</v>
      </c>
      <c r="K5" s="22">
        <v>1.4</v>
      </c>
      <c r="L5" s="22">
        <v>30</v>
      </c>
      <c r="M5" s="22">
        <v>24</v>
      </c>
      <c r="N5" s="22">
        <v>10</v>
      </c>
      <c r="O5" s="22">
        <v>10</v>
      </c>
      <c r="P5" s="21">
        <v>59.4</v>
      </c>
      <c r="Q5" s="21">
        <v>61.2</v>
      </c>
      <c r="R5" s="21">
        <v>7</v>
      </c>
      <c r="S5" s="21">
        <v>3.3</v>
      </c>
      <c r="T5" s="22">
        <v>707</v>
      </c>
      <c r="U5" s="22">
        <v>712</v>
      </c>
      <c r="V5" s="21">
        <v>125</v>
      </c>
      <c r="W5" s="21">
        <v>75</v>
      </c>
      <c r="X5" s="21">
        <v>86</v>
      </c>
      <c r="Y5" s="22">
        <f t="shared" si="1"/>
        <v>58</v>
      </c>
      <c r="Z5" s="22">
        <f t="shared" si="2"/>
        <v>60</v>
      </c>
      <c r="AA5" s="22">
        <f t="shared" si="3"/>
        <v>50</v>
      </c>
      <c r="AB5" s="21">
        <v>21.44</v>
      </c>
      <c r="AC5" s="17">
        <v>0.12</v>
      </c>
      <c r="AD5" s="17">
        <v>21.39</v>
      </c>
      <c r="AE5" s="17">
        <v>0.08</v>
      </c>
      <c r="AF5" s="21">
        <v>1</v>
      </c>
    </row>
    <row r="6" spans="1:32" x14ac:dyDescent="0.2">
      <c r="A6" s="21" t="s">
        <v>25</v>
      </c>
      <c r="B6" s="25" t="s">
        <v>83</v>
      </c>
      <c r="C6" s="7">
        <v>43020</v>
      </c>
      <c r="D6" s="21" t="s">
        <v>13</v>
      </c>
      <c r="E6" s="7">
        <v>44357</v>
      </c>
      <c r="F6" s="8">
        <f t="shared" si="0"/>
        <v>43.956164383561642</v>
      </c>
      <c r="G6" s="21" t="s">
        <v>15</v>
      </c>
      <c r="H6" s="22">
        <v>34</v>
      </c>
      <c r="I6" s="22">
        <v>1.2</v>
      </c>
      <c r="J6" s="22">
        <v>40</v>
      </c>
      <c r="K6" s="22">
        <v>1.4</v>
      </c>
      <c r="L6" s="22">
        <v>30</v>
      </c>
      <c r="M6" s="22">
        <v>36</v>
      </c>
      <c r="N6" s="22">
        <v>10</v>
      </c>
      <c r="O6" s="22">
        <v>10</v>
      </c>
      <c r="P6" s="21">
        <v>54</v>
      </c>
      <c r="Q6" s="21">
        <v>57.1</v>
      </c>
      <c r="R6" s="21">
        <v>2.8</v>
      </c>
      <c r="S6" s="21">
        <v>4.7</v>
      </c>
      <c r="T6" s="22">
        <v>717</v>
      </c>
      <c r="U6" s="22">
        <v>703</v>
      </c>
      <c r="V6" s="21">
        <v>131</v>
      </c>
      <c r="W6" s="21">
        <v>94</v>
      </c>
      <c r="X6" s="21">
        <v>102</v>
      </c>
      <c r="Y6" s="22">
        <f t="shared" si="1"/>
        <v>68</v>
      </c>
      <c r="Z6" s="22">
        <f t="shared" si="2"/>
        <v>62</v>
      </c>
      <c r="AA6" s="22">
        <f t="shared" si="3"/>
        <v>37</v>
      </c>
      <c r="AB6" s="17">
        <v>21.51</v>
      </c>
      <c r="AC6" s="17">
        <v>0.13</v>
      </c>
      <c r="AD6" s="17">
        <v>21.39</v>
      </c>
      <c r="AE6" s="17">
        <v>0.2</v>
      </c>
      <c r="AF6" s="21">
        <v>2</v>
      </c>
    </row>
    <row r="7" spans="1:32" x14ac:dyDescent="0.2">
      <c r="A7" s="21" t="s">
        <v>26</v>
      </c>
      <c r="B7" s="25" t="s">
        <v>83</v>
      </c>
      <c r="C7" s="7">
        <v>42311</v>
      </c>
      <c r="D7" s="21" t="s">
        <v>13</v>
      </c>
      <c r="E7" s="7">
        <v>44357</v>
      </c>
      <c r="F7" s="8">
        <f t="shared" si="0"/>
        <v>67.265753424657532</v>
      </c>
      <c r="G7" s="21" t="s">
        <v>15</v>
      </c>
      <c r="H7" s="22">
        <v>15</v>
      </c>
      <c r="I7" s="22">
        <v>1.1000000000000001</v>
      </c>
      <c r="J7" s="22">
        <v>22</v>
      </c>
      <c r="K7" s="22">
        <v>0.5</v>
      </c>
      <c r="L7" s="22">
        <v>11</v>
      </c>
      <c r="M7" s="22">
        <v>21</v>
      </c>
      <c r="N7" s="22">
        <v>10</v>
      </c>
      <c r="O7" s="22">
        <v>10</v>
      </c>
      <c r="P7" s="21">
        <v>77.900000000000006</v>
      </c>
      <c r="Q7" s="21">
        <v>58.2</v>
      </c>
      <c r="R7" s="21">
        <v>2</v>
      </c>
      <c r="S7" s="21">
        <v>1.3</v>
      </c>
      <c r="T7" s="22">
        <v>685</v>
      </c>
      <c r="U7" s="22">
        <v>723</v>
      </c>
      <c r="V7" s="21">
        <v>127</v>
      </c>
      <c r="W7" s="21">
        <v>70</v>
      </c>
      <c r="X7" s="21">
        <v>88</v>
      </c>
      <c r="Y7" s="22">
        <f t="shared" si="1"/>
        <v>73</v>
      </c>
      <c r="Z7" s="22">
        <f t="shared" si="2"/>
        <v>66</v>
      </c>
      <c r="AA7" s="22">
        <f t="shared" si="3"/>
        <v>57</v>
      </c>
      <c r="AB7" s="17">
        <v>21.77</v>
      </c>
      <c r="AC7" s="17">
        <v>0.09</v>
      </c>
      <c r="AD7" s="17">
        <v>22.11</v>
      </c>
      <c r="AE7" s="17">
        <v>0.09</v>
      </c>
      <c r="AF7" s="21">
        <v>2</v>
      </c>
    </row>
    <row r="8" spans="1:32" x14ac:dyDescent="0.2">
      <c r="A8" s="11" t="s">
        <v>27</v>
      </c>
      <c r="B8" s="25" t="s">
        <v>82</v>
      </c>
      <c r="C8" s="7">
        <v>42635</v>
      </c>
      <c r="D8" s="12" t="s">
        <v>31</v>
      </c>
      <c r="E8" s="7">
        <v>44357</v>
      </c>
      <c r="F8" s="8">
        <f t="shared" si="0"/>
        <v>56.613698630136994</v>
      </c>
      <c r="G8" s="21" t="s">
        <v>15</v>
      </c>
      <c r="H8" s="22"/>
      <c r="I8" s="22"/>
      <c r="J8" s="22">
        <v>17.5</v>
      </c>
      <c r="K8" s="22">
        <v>1.2</v>
      </c>
      <c r="L8" s="22"/>
      <c r="M8" s="22">
        <v>11</v>
      </c>
      <c r="N8" s="22"/>
      <c r="O8" s="22">
        <v>10</v>
      </c>
      <c r="P8" s="21"/>
      <c r="Q8" s="21">
        <v>56</v>
      </c>
      <c r="R8" s="21"/>
      <c r="S8" s="21">
        <v>5.2</v>
      </c>
      <c r="T8" s="22"/>
      <c r="U8" s="22">
        <v>689</v>
      </c>
      <c r="V8" s="21">
        <v>138</v>
      </c>
      <c r="W8" s="21">
        <v>95</v>
      </c>
      <c r="X8" s="21">
        <v>116</v>
      </c>
      <c r="Y8" s="22">
        <f t="shared" si="1"/>
        <v>116</v>
      </c>
      <c r="Z8" s="22">
        <f t="shared" si="2"/>
        <v>98.5</v>
      </c>
      <c r="AA8" s="22">
        <f t="shared" si="3"/>
        <v>43</v>
      </c>
      <c r="AB8" s="17">
        <v>20.73</v>
      </c>
      <c r="AC8" s="17">
        <v>0.09</v>
      </c>
      <c r="AD8" s="17"/>
      <c r="AE8" s="17"/>
      <c r="AF8" s="21">
        <v>2</v>
      </c>
    </row>
    <row r="9" spans="1:32" x14ac:dyDescent="0.2">
      <c r="A9" s="21" t="s">
        <v>28</v>
      </c>
      <c r="B9" s="25" t="s">
        <v>82</v>
      </c>
      <c r="C9" s="7">
        <v>43020</v>
      </c>
      <c r="D9" s="21" t="s">
        <v>13</v>
      </c>
      <c r="E9" s="7">
        <v>44357</v>
      </c>
      <c r="F9" s="8">
        <f t="shared" si="0"/>
        <v>43.956164383561642</v>
      </c>
      <c r="G9" s="21" t="s">
        <v>15</v>
      </c>
      <c r="H9" s="22">
        <v>33</v>
      </c>
      <c r="I9" s="22">
        <v>1.8</v>
      </c>
      <c r="J9" s="22">
        <v>36</v>
      </c>
      <c r="K9" s="22">
        <v>2.9</v>
      </c>
      <c r="L9" s="22">
        <v>38</v>
      </c>
      <c r="M9" s="22">
        <v>37</v>
      </c>
      <c r="N9" s="22">
        <v>10</v>
      </c>
      <c r="O9" s="22">
        <v>10</v>
      </c>
      <c r="P9" s="21">
        <v>65.900000000000006</v>
      </c>
      <c r="Q9" s="21">
        <v>53.5</v>
      </c>
      <c r="R9" s="21">
        <v>8.1999999999999993</v>
      </c>
      <c r="S9" s="21">
        <v>4.5</v>
      </c>
      <c r="T9" s="22">
        <v>725</v>
      </c>
      <c r="U9" s="22">
        <v>716</v>
      </c>
      <c r="V9" s="21">
        <v>117</v>
      </c>
      <c r="W9" s="21">
        <v>76</v>
      </c>
      <c r="X9" s="21">
        <v>87</v>
      </c>
      <c r="Y9" s="22">
        <f t="shared" si="1"/>
        <v>54</v>
      </c>
      <c r="Z9" s="22">
        <f t="shared" si="2"/>
        <v>51</v>
      </c>
      <c r="AA9" s="22">
        <f t="shared" si="3"/>
        <v>41</v>
      </c>
      <c r="AB9" s="17">
        <v>21.43</v>
      </c>
      <c r="AC9" s="17">
        <v>0.13</v>
      </c>
      <c r="AD9" s="17">
        <v>21.03</v>
      </c>
      <c r="AE9" s="17">
        <v>0.15</v>
      </c>
      <c r="AF9" s="21">
        <v>1</v>
      </c>
    </row>
    <row r="10" spans="1:32" x14ac:dyDescent="0.2">
      <c r="A10" s="21" t="s">
        <v>29</v>
      </c>
      <c r="B10" s="25" t="s">
        <v>83</v>
      </c>
      <c r="C10" s="7">
        <v>43020</v>
      </c>
      <c r="D10" s="21" t="s">
        <v>13</v>
      </c>
      <c r="E10" s="7">
        <v>44357</v>
      </c>
      <c r="F10" s="8">
        <f t="shared" si="0"/>
        <v>43.956164383561642</v>
      </c>
      <c r="G10" s="21" t="s">
        <v>15</v>
      </c>
      <c r="H10" s="22">
        <v>23.5</v>
      </c>
      <c r="I10" s="22">
        <v>1.8</v>
      </c>
      <c r="J10" s="22">
        <v>35</v>
      </c>
      <c r="K10" s="22">
        <v>1</v>
      </c>
      <c r="L10" s="22">
        <v>18</v>
      </c>
      <c r="M10" s="22">
        <v>23</v>
      </c>
      <c r="N10" s="22">
        <v>10</v>
      </c>
      <c r="O10" s="22">
        <v>10</v>
      </c>
      <c r="P10" s="21">
        <v>73.099999999999994</v>
      </c>
      <c r="Q10" s="21">
        <v>75</v>
      </c>
      <c r="R10" s="21">
        <v>5</v>
      </c>
      <c r="S10" s="21">
        <v>4.7</v>
      </c>
      <c r="T10" s="22">
        <v>735</v>
      </c>
      <c r="U10" s="22">
        <v>720</v>
      </c>
      <c r="V10" s="21">
        <v>109</v>
      </c>
      <c r="W10" s="21">
        <v>63</v>
      </c>
      <c r="X10" s="21">
        <v>79</v>
      </c>
      <c r="Y10" s="22">
        <f t="shared" si="1"/>
        <v>55.5</v>
      </c>
      <c r="Z10" s="22">
        <f t="shared" si="2"/>
        <v>44</v>
      </c>
      <c r="AA10" s="22">
        <f t="shared" si="3"/>
        <v>46</v>
      </c>
      <c r="AB10" s="17">
        <v>22.23</v>
      </c>
      <c r="AC10" s="17">
        <v>0.13</v>
      </c>
      <c r="AD10" s="17">
        <v>22.54</v>
      </c>
      <c r="AE10" s="17">
        <v>0.09</v>
      </c>
      <c r="AF10" s="21">
        <v>1</v>
      </c>
    </row>
    <row r="11" spans="1:32" x14ac:dyDescent="0.2">
      <c r="A11" s="21" t="s">
        <v>30</v>
      </c>
      <c r="B11" s="25" t="s">
        <v>83</v>
      </c>
      <c r="C11" s="7">
        <v>39996</v>
      </c>
      <c r="D11" s="21" t="s">
        <v>31</v>
      </c>
      <c r="E11" s="7">
        <v>44357</v>
      </c>
      <c r="F11" s="8">
        <f t="shared" si="0"/>
        <v>143.37534246575342</v>
      </c>
      <c r="G11" s="21" t="s">
        <v>15</v>
      </c>
      <c r="H11" s="22">
        <v>15.5</v>
      </c>
      <c r="I11" s="22">
        <v>1.7</v>
      </c>
      <c r="J11" s="22">
        <v>16</v>
      </c>
      <c r="K11" s="22">
        <v>1.6</v>
      </c>
      <c r="L11" s="21">
        <v>9</v>
      </c>
      <c r="M11" s="21">
        <v>11</v>
      </c>
      <c r="N11" s="22">
        <v>10</v>
      </c>
      <c r="O11" s="22">
        <v>10</v>
      </c>
      <c r="P11" s="21">
        <v>62.5</v>
      </c>
      <c r="Q11" s="21">
        <v>68.900000000000006</v>
      </c>
      <c r="R11" s="21">
        <v>4.3</v>
      </c>
      <c r="S11" s="21">
        <v>3.1</v>
      </c>
      <c r="T11" s="21">
        <v>552</v>
      </c>
      <c r="U11" s="21">
        <v>512</v>
      </c>
      <c r="V11" s="21">
        <v>130</v>
      </c>
      <c r="W11" s="21">
        <v>54</v>
      </c>
      <c r="X11" s="21">
        <v>76</v>
      </c>
      <c r="Y11" s="22">
        <f t="shared" si="1"/>
        <v>60.5</v>
      </c>
      <c r="Z11" s="22">
        <f t="shared" si="2"/>
        <v>60</v>
      </c>
      <c r="AA11" s="22">
        <f t="shared" si="3"/>
        <v>76</v>
      </c>
      <c r="AB11" s="17">
        <v>20.55</v>
      </c>
      <c r="AC11" s="17">
        <v>0.17</v>
      </c>
      <c r="AD11" s="17">
        <v>20.69</v>
      </c>
      <c r="AE11" s="17">
        <v>0.18</v>
      </c>
      <c r="AF11" s="21">
        <v>2</v>
      </c>
    </row>
    <row r="12" spans="1:32" x14ac:dyDescent="0.2">
      <c r="A12" s="11" t="s">
        <v>32</v>
      </c>
      <c r="B12" s="25" t="s">
        <v>83</v>
      </c>
      <c r="C12" s="7">
        <v>43244</v>
      </c>
      <c r="D12" s="21" t="s">
        <v>13</v>
      </c>
      <c r="E12" s="7">
        <v>44357</v>
      </c>
      <c r="F12" s="8">
        <f t="shared" si="0"/>
        <v>36.591780821917808</v>
      </c>
      <c r="G12" s="21" t="s">
        <v>15</v>
      </c>
      <c r="H12" s="21">
        <v>28</v>
      </c>
      <c r="I12" s="21">
        <v>0.9</v>
      </c>
      <c r="J12" s="21"/>
      <c r="K12" s="21"/>
      <c r="L12" s="21">
        <v>25</v>
      </c>
      <c r="M12" s="21"/>
      <c r="N12" s="22">
        <v>10</v>
      </c>
      <c r="O12" s="22"/>
      <c r="P12" s="21">
        <v>54</v>
      </c>
      <c r="Q12" s="21"/>
      <c r="R12" s="21">
        <v>4.3</v>
      </c>
      <c r="S12" s="21"/>
      <c r="T12" s="21">
        <v>644</v>
      </c>
      <c r="U12" s="21"/>
      <c r="V12" s="21">
        <v>143</v>
      </c>
      <c r="W12" s="21">
        <v>82</v>
      </c>
      <c r="X12" s="21">
        <v>88</v>
      </c>
      <c r="Y12" s="22">
        <f t="shared" si="1"/>
        <v>60</v>
      </c>
      <c r="Z12" s="22">
        <f t="shared" si="2"/>
        <v>88</v>
      </c>
      <c r="AA12" s="22">
        <f t="shared" si="3"/>
        <v>61</v>
      </c>
      <c r="AB12" s="17">
        <v>21.39</v>
      </c>
      <c r="AC12" s="17">
        <v>0.16</v>
      </c>
      <c r="AD12" s="17"/>
      <c r="AE12" s="17"/>
      <c r="AF12" s="21">
        <v>1</v>
      </c>
    </row>
    <row r="13" spans="1:32" x14ac:dyDescent="0.2">
      <c r="A13" s="21" t="s">
        <v>33</v>
      </c>
      <c r="B13" s="25" t="s">
        <v>83</v>
      </c>
      <c r="C13" s="7">
        <v>44148</v>
      </c>
      <c r="D13" s="21" t="s">
        <v>13</v>
      </c>
      <c r="E13" s="7">
        <v>44362</v>
      </c>
      <c r="F13" s="8">
        <f t="shared" si="0"/>
        <v>7.0356164383561648</v>
      </c>
      <c r="G13" s="21" t="s">
        <v>15</v>
      </c>
      <c r="H13" s="21">
        <v>26.5</v>
      </c>
      <c r="I13" s="21">
        <v>1.1000000000000001</v>
      </c>
      <c r="J13" s="21">
        <v>25.5</v>
      </c>
      <c r="K13" s="21">
        <v>1.1000000000000001</v>
      </c>
      <c r="L13" s="21">
        <v>18</v>
      </c>
      <c r="M13" s="21">
        <v>16</v>
      </c>
      <c r="N13" s="22">
        <v>10</v>
      </c>
      <c r="O13" s="22">
        <v>10</v>
      </c>
      <c r="P13" s="21">
        <v>58.8</v>
      </c>
      <c r="Q13" s="21">
        <v>58.8</v>
      </c>
      <c r="R13" s="21">
        <v>2.1</v>
      </c>
      <c r="S13" s="21">
        <v>4.0999999999999996</v>
      </c>
      <c r="T13" s="21">
        <v>652</v>
      </c>
      <c r="U13" s="21">
        <v>639</v>
      </c>
      <c r="V13" s="21">
        <v>175</v>
      </c>
      <c r="W13" s="21">
        <v>69</v>
      </c>
      <c r="X13" s="21">
        <v>125</v>
      </c>
      <c r="Y13" s="22">
        <f t="shared" si="1"/>
        <v>98.5</v>
      </c>
      <c r="Z13" s="22">
        <f t="shared" si="2"/>
        <v>99.5</v>
      </c>
      <c r="AA13" s="22">
        <f t="shared" si="3"/>
        <v>106</v>
      </c>
      <c r="AB13" s="17">
        <v>20.59</v>
      </c>
      <c r="AC13" s="17">
        <v>0.06</v>
      </c>
      <c r="AD13" s="17">
        <v>20.28</v>
      </c>
      <c r="AE13" s="17">
        <v>0.19</v>
      </c>
      <c r="AF13" s="21">
        <v>1</v>
      </c>
    </row>
    <row r="14" spans="1:32" x14ac:dyDescent="0.2">
      <c r="A14" s="21" t="s">
        <v>34</v>
      </c>
      <c r="B14" s="25" t="s">
        <v>83</v>
      </c>
      <c r="C14" s="7">
        <v>44148</v>
      </c>
      <c r="D14" s="21" t="s">
        <v>13</v>
      </c>
      <c r="E14" s="7">
        <v>44362</v>
      </c>
      <c r="F14" s="8">
        <f t="shared" si="0"/>
        <v>7.0356164383561648</v>
      </c>
      <c r="G14" s="21" t="s">
        <v>15</v>
      </c>
      <c r="H14" s="21">
        <v>25.5</v>
      </c>
      <c r="I14" s="21">
        <v>3.1</v>
      </c>
      <c r="J14" s="21">
        <v>26</v>
      </c>
      <c r="K14" s="21">
        <v>1.9</v>
      </c>
      <c r="L14" s="21">
        <v>19</v>
      </c>
      <c r="M14" s="21">
        <v>18</v>
      </c>
      <c r="N14" s="22">
        <v>10</v>
      </c>
      <c r="O14" s="22">
        <v>10</v>
      </c>
      <c r="P14" s="21">
        <v>59.4</v>
      </c>
      <c r="Q14" s="21">
        <v>68.099999999999994</v>
      </c>
      <c r="R14" s="21">
        <v>7.4</v>
      </c>
      <c r="S14" s="21">
        <v>4.5</v>
      </c>
      <c r="T14" s="21">
        <v>689</v>
      </c>
      <c r="U14" s="21">
        <v>693</v>
      </c>
      <c r="V14" s="21">
        <v>151</v>
      </c>
      <c r="W14" s="21">
        <v>61</v>
      </c>
      <c r="X14" s="21">
        <v>91</v>
      </c>
      <c r="Y14" s="22">
        <f t="shared" si="1"/>
        <v>65.5</v>
      </c>
      <c r="Z14" s="22">
        <f t="shared" si="2"/>
        <v>65</v>
      </c>
      <c r="AA14" s="22">
        <f t="shared" si="3"/>
        <v>90</v>
      </c>
      <c r="AB14" s="17">
        <v>19.981249999999999</v>
      </c>
      <c r="AC14" s="17">
        <v>9.0148686703055134E-2</v>
      </c>
      <c r="AD14" s="17">
        <v>20.421250000000001</v>
      </c>
      <c r="AE14" s="17">
        <v>0.15923365581075236</v>
      </c>
      <c r="AF14" s="21">
        <v>2</v>
      </c>
    </row>
    <row r="15" spans="1:32" x14ac:dyDescent="0.2">
      <c r="A15" s="21" t="s">
        <v>35</v>
      </c>
      <c r="B15" s="25" t="s">
        <v>83</v>
      </c>
      <c r="C15" s="7">
        <v>43111</v>
      </c>
      <c r="D15" s="21" t="s">
        <v>13</v>
      </c>
      <c r="E15" s="7">
        <v>44362</v>
      </c>
      <c r="F15" s="8">
        <f t="shared" si="0"/>
        <v>41.128767123287673</v>
      </c>
      <c r="G15" s="21" t="s">
        <v>15</v>
      </c>
      <c r="H15" s="21">
        <v>32</v>
      </c>
      <c r="I15" s="21">
        <v>1.2</v>
      </c>
      <c r="J15" s="21">
        <v>31.5</v>
      </c>
      <c r="K15" s="21">
        <v>3.7</v>
      </c>
      <c r="L15" s="21">
        <v>28</v>
      </c>
      <c r="M15" s="21">
        <v>29</v>
      </c>
      <c r="N15" s="22">
        <v>10</v>
      </c>
      <c r="O15" s="22">
        <v>10</v>
      </c>
      <c r="P15" s="21">
        <v>57.6</v>
      </c>
      <c r="Q15" s="21">
        <v>65.2</v>
      </c>
      <c r="R15" s="21">
        <v>4.9000000000000004</v>
      </c>
      <c r="S15" s="21">
        <v>14</v>
      </c>
      <c r="T15" s="21">
        <v>660</v>
      </c>
      <c r="U15" s="21">
        <v>666</v>
      </c>
      <c r="V15" s="21">
        <v>163</v>
      </c>
      <c r="W15" s="21">
        <v>65</v>
      </c>
      <c r="X15" s="21">
        <v>89</v>
      </c>
      <c r="Y15" s="22">
        <f t="shared" si="1"/>
        <v>57</v>
      </c>
      <c r="Z15" s="22">
        <f t="shared" si="2"/>
        <v>57.5</v>
      </c>
      <c r="AA15" s="22">
        <f t="shared" si="3"/>
        <v>98</v>
      </c>
      <c r="AB15" s="17">
        <v>21.914999999999999</v>
      </c>
      <c r="AC15" s="17">
        <v>0.12071217242444342</v>
      </c>
      <c r="AD15" s="17">
        <v>21.97625</v>
      </c>
      <c r="AE15" s="17">
        <v>0.19471132478620726</v>
      </c>
      <c r="AF15" s="21">
        <v>2</v>
      </c>
    </row>
    <row r="16" spans="1:32" x14ac:dyDescent="0.2">
      <c r="A16" s="21" t="s">
        <v>36</v>
      </c>
      <c r="B16" s="25" t="s">
        <v>83</v>
      </c>
      <c r="C16" s="7">
        <v>44170</v>
      </c>
      <c r="D16" s="21" t="s">
        <v>13</v>
      </c>
      <c r="E16" s="7">
        <v>44362</v>
      </c>
      <c r="F16" s="8">
        <f t="shared" si="0"/>
        <v>6.3123287671232866</v>
      </c>
      <c r="G16" s="21" t="s">
        <v>15</v>
      </c>
      <c r="H16" s="21">
        <v>25.5</v>
      </c>
      <c r="I16" s="21">
        <v>1.1000000000000001</v>
      </c>
      <c r="J16" s="21">
        <v>27</v>
      </c>
      <c r="K16" s="21">
        <v>1.7</v>
      </c>
      <c r="L16" s="21">
        <v>17</v>
      </c>
      <c r="M16" s="21">
        <v>22</v>
      </c>
      <c r="N16" s="22">
        <v>10</v>
      </c>
      <c r="O16" s="22">
        <v>10</v>
      </c>
      <c r="P16" s="21">
        <v>54.5</v>
      </c>
      <c r="Q16" s="21">
        <v>76.900000000000006</v>
      </c>
      <c r="R16" s="21">
        <v>2.5</v>
      </c>
      <c r="S16" s="21">
        <v>4.7</v>
      </c>
      <c r="T16" s="21">
        <v>663</v>
      </c>
      <c r="U16" s="21">
        <v>707</v>
      </c>
      <c r="V16" s="21">
        <v>143</v>
      </c>
      <c r="W16" s="21">
        <v>79</v>
      </c>
      <c r="X16" s="21">
        <v>100</v>
      </c>
      <c r="Y16" s="22">
        <f t="shared" si="1"/>
        <v>74.5</v>
      </c>
      <c r="Z16" s="22">
        <f t="shared" si="2"/>
        <v>73</v>
      </c>
      <c r="AA16" s="22">
        <f t="shared" si="3"/>
        <v>64</v>
      </c>
      <c r="AB16" s="23">
        <v>20.64</v>
      </c>
      <c r="AC16" s="23">
        <v>0.04</v>
      </c>
      <c r="AD16" s="23">
        <v>20.61</v>
      </c>
      <c r="AE16" s="23">
        <v>0.08</v>
      </c>
      <c r="AF16" s="21">
        <v>1</v>
      </c>
    </row>
    <row r="17" spans="1:32" x14ac:dyDescent="0.2">
      <c r="A17" s="11" t="s">
        <v>37</v>
      </c>
      <c r="B17" s="25" t="s">
        <v>82</v>
      </c>
      <c r="C17" s="7">
        <v>43244</v>
      </c>
      <c r="D17" s="21" t="s">
        <v>13</v>
      </c>
      <c r="E17" s="7">
        <v>44362</v>
      </c>
      <c r="F17" s="8">
        <f t="shared" si="0"/>
        <v>36.756164383561647</v>
      </c>
      <c r="G17" s="21" t="s">
        <v>15</v>
      </c>
      <c r="H17" s="21"/>
      <c r="I17" s="21"/>
      <c r="J17" s="21">
        <v>26.5</v>
      </c>
      <c r="K17" s="21">
        <v>2</v>
      </c>
      <c r="L17" s="21"/>
      <c r="M17" s="21">
        <v>27</v>
      </c>
      <c r="N17" s="22"/>
      <c r="O17" s="22">
        <v>10</v>
      </c>
      <c r="P17" s="21"/>
      <c r="Q17" s="21">
        <v>62.5</v>
      </c>
      <c r="R17" s="21"/>
      <c r="S17" s="21">
        <v>4.9000000000000004</v>
      </c>
      <c r="T17" s="21"/>
      <c r="U17" s="21">
        <v>720</v>
      </c>
      <c r="V17" s="21">
        <v>124</v>
      </c>
      <c r="W17" s="21">
        <v>88</v>
      </c>
      <c r="X17" s="21">
        <v>96</v>
      </c>
      <c r="Y17" s="22">
        <f t="shared" si="1"/>
        <v>96</v>
      </c>
      <c r="Z17" s="22">
        <f t="shared" si="2"/>
        <v>69.5</v>
      </c>
      <c r="AA17" s="22">
        <f t="shared" si="3"/>
        <v>36</v>
      </c>
      <c r="AB17" s="21"/>
      <c r="AC17" s="21"/>
      <c r="AD17" s="17">
        <v>21.414999999999999</v>
      </c>
      <c r="AE17" s="17">
        <v>0.13846092795958242</v>
      </c>
      <c r="AF17" s="21">
        <v>2</v>
      </c>
    </row>
    <row r="18" spans="1:32" x14ac:dyDescent="0.2">
      <c r="A18" s="11" t="s">
        <v>38</v>
      </c>
      <c r="B18" s="25" t="s">
        <v>83</v>
      </c>
      <c r="C18" s="7">
        <v>41959</v>
      </c>
      <c r="D18" s="21" t="s">
        <v>13</v>
      </c>
      <c r="E18" s="7">
        <v>44362</v>
      </c>
      <c r="F18" s="8">
        <f t="shared" si="0"/>
        <v>79.0027397260274</v>
      </c>
      <c r="G18" s="21" t="s">
        <v>15</v>
      </c>
      <c r="H18" s="21"/>
      <c r="I18" s="21"/>
      <c r="J18" s="21">
        <v>13</v>
      </c>
      <c r="K18" s="21">
        <v>0.7</v>
      </c>
      <c r="L18" s="21"/>
      <c r="M18" s="21">
        <v>7</v>
      </c>
      <c r="N18" s="22"/>
      <c r="O18" s="22">
        <v>10</v>
      </c>
      <c r="P18" s="21"/>
      <c r="Q18" s="21">
        <v>51.7</v>
      </c>
      <c r="R18" s="21"/>
      <c r="S18" s="21">
        <v>1.5</v>
      </c>
      <c r="T18" s="21"/>
      <c r="U18" s="21">
        <v>598</v>
      </c>
      <c r="V18" s="21">
        <v>139</v>
      </c>
      <c r="W18" s="21">
        <v>77</v>
      </c>
      <c r="X18" s="21">
        <v>102</v>
      </c>
      <c r="Y18" s="22">
        <f t="shared" si="1"/>
        <v>102</v>
      </c>
      <c r="Z18" s="22">
        <f t="shared" si="2"/>
        <v>89</v>
      </c>
      <c r="AA18" s="22">
        <f t="shared" si="3"/>
        <v>62</v>
      </c>
      <c r="AB18" s="17"/>
      <c r="AC18" s="17"/>
      <c r="AD18" s="17">
        <v>21.034999999999997</v>
      </c>
      <c r="AE18" s="17">
        <v>8.6354750055470497E-2</v>
      </c>
      <c r="AF18" s="21">
        <v>2</v>
      </c>
    </row>
    <row r="19" spans="1:32" x14ac:dyDescent="0.2">
      <c r="A19" s="21" t="s">
        <v>39</v>
      </c>
      <c r="B19" s="25" t="s">
        <v>82</v>
      </c>
      <c r="C19" s="7">
        <v>44148</v>
      </c>
      <c r="D19" s="21" t="s">
        <v>13</v>
      </c>
      <c r="E19" s="7">
        <v>44362</v>
      </c>
      <c r="F19" s="8">
        <f t="shared" si="0"/>
        <v>7.0356164383561648</v>
      </c>
      <c r="G19" s="21" t="s">
        <v>15</v>
      </c>
      <c r="H19" s="21">
        <v>29</v>
      </c>
      <c r="I19" s="21">
        <v>0.7</v>
      </c>
      <c r="J19" s="21">
        <v>29.5</v>
      </c>
      <c r="K19" s="21">
        <v>0.4</v>
      </c>
      <c r="L19" s="21">
        <v>21</v>
      </c>
      <c r="M19" s="21">
        <v>20</v>
      </c>
      <c r="N19" s="22">
        <v>10</v>
      </c>
      <c r="O19" s="22">
        <v>10</v>
      </c>
      <c r="P19" s="21">
        <v>71.400000000000006</v>
      </c>
      <c r="Q19" s="21">
        <v>68.099999999999994</v>
      </c>
      <c r="R19" s="21">
        <v>1.4</v>
      </c>
      <c r="S19" s="21">
        <v>1.1000000000000001</v>
      </c>
      <c r="T19" s="21">
        <v>749</v>
      </c>
      <c r="U19" s="21">
        <v>737</v>
      </c>
      <c r="V19" s="21">
        <v>143</v>
      </c>
      <c r="W19" s="21">
        <v>75</v>
      </c>
      <c r="X19" s="21">
        <v>107</v>
      </c>
      <c r="Y19" s="22">
        <f t="shared" si="1"/>
        <v>78</v>
      </c>
      <c r="Z19" s="22">
        <f t="shared" si="2"/>
        <v>77.5</v>
      </c>
      <c r="AA19" s="22">
        <f t="shared" si="3"/>
        <v>68</v>
      </c>
      <c r="AB19" s="17">
        <v>19.170000000000002</v>
      </c>
      <c r="AC19" s="17">
        <v>0.15</v>
      </c>
      <c r="AD19" s="17">
        <v>19.62</v>
      </c>
      <c r="AE19" s="17">
        <v>0.4</v>
      </c>
      <c r="AF19" s="21">
        <v>2</v>
      </c>
    </row>
    <row r="20" spans="1:32" x14ac:dyDescent="0.2">
      <c r="A20" s="21" t="s">
        <v>40</v>
      </c>
      <c r="B20" s="25" t="s">
        <v>83</v>
      </c>
      <c r="C20" s="7">
        <v>44148</v>
      </c>
      <c r="D20" s="21" t="s">
        <v>13</v>
      </c>
      <c r="E20" s="7">
        <v>44362</v>
      </c>
      <c r="F20" s="8">
        <f t="shared" si="0"/>
        <v>7.0356164383561648</v>
      </c>
      <c r="G20" s="21" t="s">
        <v>15</v>
      </c>
      <c r="H20" s="21">
        <v>20</v>
      </c>
      <c r="I20" s="21">
        <v>0.8</v>
      </c>
      <c r="J20" s="21">
        <v>26</v>
      </c>
      <c r="K20" s="21">
        <v>0.8</v>
      </c>
      <c r="L20" s="21">
        <v>20</v>
      </c>
      <c r="M20" s="21">
        <v>13</v>
      </c>
      <c r="N20" s="22">
        <v>10</v>
      </c>
      <c r="O20" s="22">
        <v>10</v>
      </c>
      <c r="P20" s="21">
        <v>76.900000000000006</v>
      </c>
      <c r="Q20" s="21">
        <v>55</v>
      </c>
      <c r="R20" s="21">
        <v>2.6</v>
      </c>
      <c r="S20" s="21">
        <v>1.8</v>
      </c>
      <c r="T20" s="21">
        <v>584</v>
      </c>
      <c r="U20" s="21">
        <v>623</v>
      </c>
      <c r="V20" s="21">
        <v>169</v>
      </c>
      <c r="W20" s="21">
        <v>95</v>
      </c>
      <c r="X20" s="21">
        <v>127</v>
      </c>
      <c r="Y20" s="22">
        <f t="shared" si="1"/>
        <v>107</v>
      </c>
      <c r="Z20" s="22">
        <f t="shared" si="2"/>
        <v>101</v>
      </c>
      <c r="AA20" s="22">
        <f t="shared" si="3"/>
        <v>74</v>
      </c>
      <c r="AB20" s="17">
        <v>20.79</v>
      </c>
      <c r="AC20" s="17">
        <v>9.5468768266306347E-2</v>
      </c>
      <c r="AD20" s="17">
        <v>20.987499999999997</v>
      </c>
      <c r="AE20" s="17">
        <v>7.4976186695700345E-2</v>
      </c>
      <c r="AF20" s="21">
        <v>2</v>
      </c>
    </row>
    <row r="21" spans="1:32" x14ac:dyDescent="0.2">
      <c r="A21" s="21" t="s">
        <v>41</v>
      </c>
      <c r="B21" s="25" t="s">
        <v>83</v>
      </c>
      <c r="C21" s="7">
        <v>44148</v>
      </c>
      <c r="D21" s="21" t="s">
        <v>13</v>
      </c>
      <c r="E21" s="7">
        <v>44362</v>
      </c>
      <c r="F21" s="8">
        <f t="shared" si="0"/>
        <v>7.0356164383561648</v>
      </c>
      <c r="G21" s="21" t="s">
        <v>15</v>
      </c>
      <c r="H21" s="21">
        <v>28.5</v>
      </c>
      <c r="I21" s="21">
        <v>1.6</v>
      </c>
      <c r="J21" s="21">
        <v>29</v>
      </c>
      <c r="K21" s="21">
        <v>1</v>
      </c>
      <c r="L21" s="21">
        <v>23</v>
      </c>
      <c r="M21" s="21">
        <v>21</v>
      </c>
      <c r="N21" s="22">
        <v>10</v>
      </c>
      <c r="O21" s="22">
        <v>10</v>
      </c>
      <c r="P21" s="21">
        <v>62.5</v>
      </c>
      <c r="Q21" s="21">
        <v>51.7</v>
      </c>
      <c r="R21" s="21">
        <v>6.7</v>
      </c>
      <c r="S21" s="21">
        <v>3.3</v>
      </c>
      <c r="T21" s="21">
        <v>691</v>
      </c>
      <c r="U21" s="21">
        <v>605</v>
      </c>
      <c r="V21" s="21">
        <v>153</v>
      </c>
      <c r="W21" s="21">
        <v>101</v>
      </c>
      <c r="X21" s="21">
        <v>108</v>
      </c>
      <c r="Y21" s="22">
        <f t="shared" si="1"/>
        <v>79.5</v>
      </c>
      <c r="Z21" s="22">
        <f t="shared" si="2"/>
        <v>79</v>
      </c>
      <c r="AA21" s="22">
        <f t="shared" si="3"/>
        <v>52</v>
      </c>
      <c r="AB21" s="17">
        <v>20.575000000000003</v>
      </c>
      <c r="AC21" s="17">
        <v>0.12739141034061705</v>
      </c>
      <c r="AD21" s="17">
        <v>20.606250000000003</v>
      </c>
      <c r="AE21" s="17">
        <v>8.2451284318161566E-2</v>
      </c>
      <c r="AF21" s="21">
        <v>1</v>
      </c>
    </row>
    <row r="22" spans="1:32" x14ac:dyDescent="0.2">
      <c r="A22" s="21" t="s">
        <v>42</v>
      </c>
      <c r="B22" s="25" t="s">
        <v>83</v>
      </c>
      <c r="C22" s="7">
        <v>44148</v>
      </c>
      <c r="D22" s="21" t="s">
        <v>13</v>
      </c>
      <c r="E22" s="7">
        <v>44362</v>
      </c>
      <c r="F22" s="8">
        <f t="shared" si="0"/>
        <v>7.0356164383561648</v>
      </c>
      <c r="G22" s="21" t="s">
        <v>15</v>
      </c>
      <c r="H22" s="21">
        <v>25</v>
      </c>
      <c r="I22" s="21">
        <v>0.4</v>
      </c>
      <c r="J22" s="21">
        <v>24</v>
      </c>
      <c r="K22" s="21">
        <v>1.4</v>
      </c>
      <c r="L22" s="21">
        <v>16</v>
      </c>
      <c r="M22" s="21">
        <v>16</v>
      </c>
      <c r="N22" s="22">
        <v>10</v>
      </c>
      <c r="O22" s="22">
        <v>10</v>
      </c>
      <c r="P22" s="21">
        <v>93.7</v>
      </c>
      <c r="Q22" s="21">
        <v>65.900000000000006</v>
      </c>
      <c r="R22" s="21">
        <v>1.4</v>
      </c>
      <c r="S22" s="21">
        <v>2.9</v>
      </c>
      <c r="T22" s="21">
        <v>629</v>
      </c>
      <c r="U22" s="21">
        <v>622</v>
      </c>
      <c r="V22" s="21">
        <v>162</v>
      </c>
      <c r="W22" s="21">
        <v>55</v>
      </c>
      <c r="X22" s="21">
        <v>117</v>
      </c>
      <c r="Y22" s="22">
        <f t="shared" si="1"/>
        <v>92</v>
      </c>
      <c r="Z22" s="22">
        <f t="shared" si="2"/>
        <v>93</v>
      </c>
      <c r="AA22" s="22">
        <f t="shared" si="3"/>
        <v>107</v>
      </c>
      <c r="AB22" s="17">
        <v>20.421250000000001</v>
      </c>
      <c r="AC22" s="17">
        <v>0.17545349404166513</v>
      </c>
      <c r="AD22" s="17">
        <v>20.273749999999996</v>
      </c>
      <c r="AE22" s="17">
        <v>0.12105931249952266</v>
      </c>
      <c r="AF22" s="21">
        <v>2</v>
      </c>
    </row>
    <row r="23" spans="1:32" x14ac:dyDescent="0.2">
      <c r="A23" s="21" t="s">
        <v>43</v>
      </c>
      <c r="B23" s="25" t="s">
        <v>82</v>
      </c>
      <c r="C23" s="7">
        <v>44148</v>
      </c>
      <c r="D23" s="21" t="s">
        <v>13</v>
      </c>
      <c r="E23" s="7">
        <v>44362</v>
      </c>
      <c r="F23" s="8">
        <f t="shared" si="0"/>
        <v>7.0356164383561648</v>
      </c>
      <c r="G23" s="21" t="s">
        <v>15</v>
      </c>
      <c r="H23" s="21">
        <v>29</v>
      </c>
      <c r="I23" s="21">
        <v>0.8</v>
      </c>
      <c r="J23" s="21">
        <v>30.5</v>
      </c>
      <c r="K23" s="21">
        <v>0.7</v>
      </c>
      <c r="L23" s="21">
        <v>20</v>
      </c>
      <c r="M23" s="21">
        <v>18</v>
      </c>
      <c r="N23" s="22">
        <v>10</v>
      </c>
      <c r="O23" s="22">
        <v>10</v>
      </c>
      <c r="P23" s="21">
        <v>68.099999999999994</v>
      </c>
      <c r="Q23" s="21">
        <v>84.5</v>
      </c>
      <c r="R23" s="21">
        <v>2.6</v>
      </c>
      <c r="S23" s="21">
        <v>2.1</v>
      </c>
      <c r="T23" s="21">
        <v>661</v>
      </c>
      <c r="U23" s="21">
        <v>674</v>
      </c>
      <c r="V23" s="21">
        <v>182</v>
      </c>
      <c r="W23" s="21">
        <v>108</v>
      </c>
      <c r="X23" s="21">
        <v>136</v>
      </c>
      <c r="Y23" s="22">
        <f t="shared" si="1"/>
        <v>107</v>
      </c>
      <c r="Z23" s="22">
        <f t="shared" si="2"/>
        <v>105.5</v>
      </c>
      <c r="AA23" s="22">
        <f t="shared" si="3"/>
        <v>74</v>
      </c>
      <c r="AB23" s="17">
        <v>20.606249999999999</v>
      </c>
      <c r="AC23" s="17">
        <v>0.10927520957916957</v>
      </c>
      <c r="AD23" s="17">
        <v>20.6325</v>
      </c>
      <c r="AE23" s="17">
        <v>6.0415229867972792E-2</v>
      </c>
      <c r="AF23" s="21">
        <v>2</v>
      </c>
    </row>
    <row r="24" spans="1:32" x14ac:dyDescent="0.2">
      <c r="A24" s="21" t="s">
        <v>44</v>
      </c>
      <c r="B24" s="25" t="s">
        <v>83</v>
      </c>
      <c r="C24" s="7">
        <v>44170</v>
      </c>
      <c r="D24" s="21" t="s">
        <v>13</v>
      </c>
      <c r="E24" s="7">
        <v>44362</v>
      </c>
      <c r="F24" s="8">
        <f t="shared" si="0"/>
        <v>6.3123287671232866</v>
      </c>
      <c r="G24" s="21" t="s">
        <v>15</v>
      </c>
      <c r="H24" s="21">
        <v>25</v>
      </c>
      <c r="I24" s="21">
        <v>1.3</v>
      </c>
      <c r="J24" s="21">
        <v>24.5</v>
      </c>
      <c r="K24" s="21">
        <v>1.3</v>
      </c>
      <c r="L24" s="21">
        <v>19</v>
      </c>
      <c r="M24" s="21">
        <v>21</v>
      </c>
      <c r="N24" s="22">
        <v>10</v>
      </c>
      <c r="O24" s="22">
        <v>10</v>
      </c>
      <c r="P24" s="21">
        <v>61.2</v>
      </c>
      <c r="Q24" s="21">
        <v>69.7</v>
      </c>
      <c r="R24" s="21">
        <v>3.4</v>
      </c>
      <c r="S24" s="21">
        <v>1.9</v>
      </c>
      <c r="T24" s="21">
        <v>658</v>
      </c>
      <c r="U24" s="21">
        <v>648</v>
      </c>
      <c r="V24" s="21">
        <v>140</v>
      </c>
      <c r="W24" s="21">
        <v>64</v>
      </c>
      <c r="X24" s="21">
        <v>106</v>
      </c>
      <c r="Y24" s="22">
        <f t="shared" si="1"/>
        <v>81</v>
      </c>
      <c r="Z24" s="22">
        <f t="shared" si="2"/>
        <v>81.5</v>
      </c>
      <c r="AA24" s="22">
        <f t="shared" si="3"/>
        <v>76</v>
      </c>
      <c r="AB24" s="17">
        <v>20.60125</v>
      </c>
      <c r="AC24" s="17">
        <v>4.4541313086039418E-2</v>
      </c>
      <c r="AD24" s="17">
        <v>20.641249999999999</v>
      </c>
      <c r="AE24" s="17">
        <v>0.10749584709586261</v>
      </c>
      <c r="AF24" s="21">
        <v>2</v>
      </c>
    </row>
    <row r="25" spans="1:32" x14ac:dyDescent="0.2">
      <c r="A25" s="21" t="s">
        <v>45</v>
      </c>
      <c r="B25" s="25" t="s">
        <v>83</v>
      </c>
      <c r="C25" s="7">
        <v>44170</v>
      </c>
      <c r="D25" s="21" t="s">
        <v>13</v>
      </c>
      <c r="E25" s="7">
        <v>44362</v>
      </c>
      <c r="F25" s="8">
        <f t="shared" si="0"/>
        <v>6.3123287671232866</v>
      </c>
      <c r="G25" s="21" t="s">
        <v>15</v>
      </c>
      <c r="H25" s="21">
        <v>27</v>
      </c>
      <c r="I25" s="21">
        <v>0.5</v>
      </c>
      <c r="J25" s="21">
        <v>30</v>
      </c>
      <c r="K25" s="21">
        <v>2.1</v>
      </c>
      <c r="L25" s="21">
        <v>21</v>
      </c>
      <c r="M25" s="21">
        <v>24</v>
      </c>
      <c r="N25" s="22">
        <v>10</v>
      </c>
      <c r="O25" s="22">
        <v>10</v>
      </c>
      <c r="P25" s="21">
        <v>76.900000000000006</v>
      </c>
      <c r="Q25" s="21">
        <v>62.5</v>
      </c>
      <c r="R25" s="21">
        <v>1.9</v>
      </c>
      <c r="S25" s="21">
        <v>6.7</v>
      </c>
      <c r="T25" s="21">
        <v>640</v>
      </c>
      <c r="U25" s="21">
        <v>655</v>
      </c>
      <c r="V25" s="21">
        <v>147</v>
      </c>
      <c r="W25" s="21">
        <v>63</v>
      </c>
      <c r="X25" s="21">
        <v>101</v>
      </c>
      <c r="Y25" s="22">
        <f t="shared" si="1"/>
        <v>74</v>
      </c>
      <c r="Z25" s="22">
        <f t="shared" si="2"/>
        <v>71</v>
      </c>
      <c r="AA25" s="22">
        <f t="shared" si="3"/>
        <v>84</v>
      </c>
      <c r="AB25" s="23">
        <v>20.65</v>
      </c>
      <c r="AC25" s="23">
        <v>0.14000000000000001</v>
      </c>
      <c r="AD25" s="23">
        <v>20.67</v>
      </c>
      <c r="AE25" s="23">
        <v>0.11</v>
      </c>
      <c r="AF25" s="21">
        <v>2</v>
      </c>
    </row>
    <row r="26" spans="1:32" x14ac:dyDescent="0.2">
      <c r="A26" s="21" t="s">
        <v>46</v>
      </c>
      <c r="B26" s="25" t="s">
        <v>83</v>
      </c>
      <c r="C26" s="7">
        <v>44148</v>
      </c>
      <c r="D26" s="21" t="s">
        <v>13</v>
      </c>
      <c r="E26" s="7">
        <v>44362</v>
      </c>
      <c r="F26" s="8">
        <f t="shared" si="0"/>
        <v>7.0356164383561648</v>
      </c>
      <c r="G26" s="21" t="s">
        <v>15</v>
      </c>
      <c r="H26" s="21">
        <v>27</v>
      </c>
      <c r="I26" s="21">
        <v>0.4</v>
      </c>
      <c r="J26" s="21">
        <v>24.5</v>
      </c>
      <c r="K26" s="21">
        <v>2.2999999999999998</v>
      </c>
      <c r="L26" s="21">
        <v>20</v>
      </c>
      <c r="M26" s="21">
        <v>19</v>
      </c>
      <c r="N26" s="22">
        <v>10</v>
      </c>
      <c r="O26" s="22">
        <v>10</v>
      </c>
      <c r="P26" s="21">
        <v>86.9</v>
      </c>
      <c r="Q26" s="21">
        <v>73.099999999999994</v>
      </c>
      <c r="R26" s="21">
        <v>1.2</v>
      </c>
      <c r="S26" s="21">
        <v>7.5</v>
      </c>
      <c r="T26" s="21">
        <v>660</v>
      </c>
      <c r="U26" s="21">
        <v>679</v>
      </c>
      <c r="V26" s="21">
        <v>128</v>
      </c>
      <c r="W26" s="21">
        <v>54</v>
      </c>
      <c r="X26" s="21">
        <v>78</v>
      </c>
      <c r="Y26" s="22">
        <f t="shared" si="1"/>
        <v>51</v>
      </c>
      <c r="Z26" s="22">
        <f t="shared" si="2"/>
        <v>53.5</v>
      </c>
      <c r="AA26" s="22">
        <f t="shared" si="3"/>
        <v>74</v>
      </c>
      <c r="AB26" s="17">
        <v>20.28</v>
      </c>
      <c r="AC26" s="17">
        <v>0.18446834803990519</v>
      </c>
      <c r="AD26" s="17">
        <v>20.355</v>
      </c>
      <c r="AE26" s="17">
        <v>0.1488047618285695</v>
      </c>
      <c r="AF26" s="21">
        <v>2</v>
      </c>
    </row>
    <row r="27" spans="1:32" x14ac:dyDescent="0.2">
      <c r="A27" s="21" t="s">
        <v>47</v>
      </c>
      <c r="B27" s="25" t="s">
        <v>83</v>
      </c>
      <c r="C27" s="7">
        <v>44148</v>
      </c>
      <c r="D27" s="21" t="s">
        <v>13</v>
      </c>
      <c r="E27" s="7">
        <v>44362</v>
      </c>
      <c r="F27" s="8">
        <f t="shared" si="0"/>
        <v>7.0356164383561648</v>
      </c>
      <c r="G27" s="21" t="s">
        <v>15</v>
      </c>
      <c r="H27" s="21">
        <v>24</v>
      </c>
      <c r="I27" s="21">
        <v>0.9</v>
      </c>
      <c r="J27" s="21">
        <v>24.5</v>
      </c>
      <c r="K27" s="21">
        <v>2.7</v>
      </c>
      <c r="L27" s="21">
        <v>14</v>
      </c>
      <c r="M27" s="21">
        <v>13</v>
      </c>
      <c r="N27" s="22">
        <v>10</v>
      </c>
      <c r="O27" s="22">
        <v>10</v>
      </c>
      <c r="P27" s="21">
        <v>47.6</v>
      </c>
      <c r="Q27" s="21">
        <v>47.2</v>
      </c>
      <c r="R27" s="21">
        <v>2.1</v>
      </c>
      <c r="S27" s="21">
        <v>2.7</v>
      </c>
      <c r="T27" s="21">
        <v>707</v>
      </c>
      <c r="U27" s="21">
        <v>703</v>
      </c>
      <c r="V27" s="21">
        <v>167</v>
      </c>
      <c r="W27" s="21">
        <v>76</v>
      </c>
      <c r="X27" s="21">
        <v>109</v>
      </c>
      <c r="Y27" s="22">
        <f t="shared" si="1"/>
        <v>85</v>
      </c>
      <c r="Z27" s="22">
        <f t="shared" si="2"/>
        <v>84.5</v>
      </c>
      <c r="AA27" s="22">
        <f t="shared" si="3"/>
        <v>91</v>
      </c>
      <c r="AB27" s="17">
        <v>19.9375</v>
      </c>
      <c r="AC27" s="17">
        <v>0.13719121171353749</v>
      </c>
      <c r="AD27" s="17">
        <v>19.899999999999999</v>
      </c>
      <c r="AE27" s="17">
        <v>0.17598701250782292</v>
      </c>
      <c r="AF27" s="21">
        <v>1</v>
      </c>
    </row>
    <row r="28" spans="1:32" x14ac:dyDescent="0.2">
      <c r="A28" s="21" t="s">
        <v>48</v>
      </c>
      <c r="B28" s="25" t="s">
        <v>82</v>
      </c>
      <c r="C28" s="7">
        <v>44170</v>
      </c>
      <c r="D28" s="21" t="s">
        <v>13</v>
      </c>
      <c r="E28" s="7">
        <v>44368</v>
      </c>
      <c r="F28" s="8">
        <f t="shared" si="0"/>
        <v>6.5095890410958903</v>
      </c>
      <c r="G28" s="21" t="s">
        <v>15</v>
      </c>
      <c r="H28" s="21">
        <v>27.5</v>
      </c>
      <c r="I28" s="21">
        <v>0.8</v>
      </c>
      <c r="J28" s="21">
        <v>28.5</v>
      </c>
      <c r="K28" s="21">
        <v>0.7</v>
      </c>
      <c r="L28" s="21">
        <v>19</v>
      </c>
      <c r="M28" s="21">
        <v>18</v>
      </c>
      <c r="N28" s="22">
        <v>10</v>
      </c>
      <c r="O28" s="22">
        <v>10</v>
      </c>
      <c r="P28" s="21">
        <v>56</v>
      </c>
      <c r="Q28" s="21">
        <v>74</v>
      </c>
      <c r="R28" s="21">
        <v>2.2999999999999998</v>
      </c>
      <c r="S28" s="21">
        <v>2.1</v>
      </c>
      <c r="T28" s="21">
        <v>593</v>
      </c>
      <c r="U28" s="21">
        <v>593</v>
      </c>
      <c r="V28" s="21">
        <v>162</v>
      </c>
      <c r="W28" s="21">
        <v>82</v>
      </c>
      <c r="X28" s="21">
        <v>107</v>
      </c>
      <c r="Y28" s="22">
        <f t="shared" si="1"/>
        <v>79.5</v>
      </c>
      <c r="Z28" s="22">
        <f t="shared" si="2"/>
        <v>78.5</v>
      </c>
      <c r="AA28" s="22">
        <f t="shared" si="3"/>
        <v>80</v>
      </c>
      <c r="AB28" s="17">
        <v>20.1175</v>
      </c>
      <c r="AC28" s="17">
        <v>9.55809305547623E-2</v>
      </c>
      <c r="AD28" s="17">
        <v>20.161249999999999</v>
      </c>
      <c r="AE28" s="17">
        <v>9.5832815733592078E-2</v>
      </c>
      <c r="AF28" s="21">
        <v>2</v>
      </c>
    </row>
    <row r="29" spans="1:32" x14ac:dyDescent="0.2">
      <c r="A29" s="21" t="s">
        <v>49</v>
      </c>
      <c r="B29" s="25" t="s">
        <v>82</v>
      </c>
      <c r="C29" s="7">
        <v>44170</v>
      </c>
      <c r="D29" s="21" t="s">
        <v>13</v>
      </c>
      <c r="E29" s="7">
        <v>44368</v>
      </c>
      <c r="F29" s="8">
        <f t="shared" si="0"/>
        <v>6.5095890410958903</v>
      </c>
      <c r="G29" s="21" t="s">
        <v>15</v>
      </c>
      <c r="H29" s="21">
        <v>29</v>
      </c>
      <c r="I29" s="21">
        <v>0.6</v>
      </c>
      <c r="J29" s="21">
        <v>28.5</v>
      </c>
      <c r="K29" s="21">
        <v>1.6</v>
      </c>
      <c r="L29" s="21">
        <v>21</v>
      </c>
      <c r="M29" s="21">
        <v>21</v>
      </c>
      <c r="N29" s="22">
        <v>10</v>
      </c>
      <c r="O29" s="22">
        <v>10</v>
      </c>
      <c r="P29" s="21">
        <v>77.900000000000006</v>
      </c>
      <c r="Q29" s="21">
        <v>68.099999999999994</v>
      </c>
      <c r="R29" s="21">
        <v>1.9</v>
      </c>
      <c r="S29" s="21">
        <v>4.3</v>
      </c>
      <c r="T29" s="21">
        <v>600</v>
      </c>
      <c r="U29" s="21">
        <v>616</v>
      </c>
      <c r="V29" s="21">
        <v>126</v>
      </c>
      <c r="W29" s="21">
        <v>57</v>
      </c>
      <c r="X29" s="21">
        <v>73</v>
      </c>
      <c r="Y29" s="22">
        <f t="shared" si="1"/>
        <v>44</v>
      </c>
      <c r="Z29" s="22">
        <f t="shared" si="2"/>
        <v>44.5</v>
      </c>
      <c r="AA29" s="22">
        <f t="shared" si="3"/>
        <v>69</v>
      </c>
      <c r="AB29" s="23">
        <v>20.47</v>
      </c>
      <c r="AC29" s="23">
        <v>0.02</v>
      </c>
      <c r="AD29" s="23">
        <v>20.39</v>
      </c>
      <c r="AE29" s="23">
        <v>0.04</v>
      </c>
      <c r="AF29" s="21">
        <v>1</v>
      </c>
    </row>
    <row r="30" spans="1:32" x14ac:dyDescent="0.2">
      <c r="A30" s="21" t="s">
        <v>50</v>
      </c>
      <c r="B30" s="25" t="s">
        <v>82</v>
      </c>
      <c r="C30" s="7">
        <v>44170</v>
      </c>
      <c r="D30" s="21" t="s">
        <v>13</v>
      </c>
      <c r="E30" s="7">
        <v>44368</v>
      </c>
      <c r="F30" s="8">
        <f t="shared" si="0"/>
        <v>6.5095890410958903</v>
      </c>
      <c r="G30" s="21" t="s">
        <v>15</v>
      </c>
      <c r="H30" s="21">
        <v>29.5</v>
      </c>
      <c r="I30" s="21">
        <v>1.3</v>
      </c>
      <c r="J30" s="21">
        <v>33</v>
      </c>
      <c r="K30" s="21">
        <v>1.7</v>
      </c>
      <c r="L30" s="21">
        <v>23</v>
      </c>
      <c r="M30" s="21">
        <v>31</v>
      </c>
      <c r="N30" s="22">
        <v>10</v>
      </c>
      <c r="O30" s="22">
        <v>10</v>
      </c>
      <c r="P30" s="21">
        <v>69.7</v>
      </c>
      <c r="Q30" s="21">
        <v>60</v>
      </c>
      <c r="R30" s="21">
        <v>2.5</v>
      </c>
      <c r="S30" s="21">
        <v>5.4</v>
      </c>
      <c r="T30" s="21">
        <v>624</v>
      </c>
      <c r="U30" s="21">
        <v>608</v>
      </c>
      <c r="V30" s="21">
        <v>133</v>
      </c>
      <c r="W30" s="21">
        <v>87</v>
      </c>
      <c r="X30" s="21">
        <v>99</v>
      </c>
      <c r="Y30" s="22">
        <f t="shared" si="1"/>
        <v>69.5</v>
      </c>
      <c r="Z30" s="22">
        <f t="shared" si="2"/>
        <v>66</v>
      </c>
      <c r="AA30" s="22">
        <f t="shared" si="3"/>
        <v>46</v>
      </c>
      <c r="AB30" s="17">
        <v>20.37</v>
      </c>
      <c r="AC30" s="17">
        <v>9.870591240071247E-2</v>
      </c>
      <c r="AD30" s="17">
        <v>20.237500000000001</v>
      </c>
      <c r="AE30" s="17">
        <v>7.4976186695700969E-2</v>
      </c>
      <c r="AF30" s="21">
        <v>1</v>
      </c>
    </row>
    <row r="31" spans="1:32" x14ac:dyDescent="0.2">
      <c r="A31" s="21" t="s">
        <v>51</v>
      </c>
      <c r="B31" s="25" t="s">
        <v>82</v>
      </c>
      <c r="C31" s="7">
        <v>43846</v>
      </c>
      <c r="D31" s="21" t="s">
        <v>52</v>
      </c>
      <c r="E31" s="7">
        <v>44368</v>
      </c>
      <c r="F31" s="8">
        <f t="shared" si="0"/>
        <v>17.161643835616438</v>
      </c>
      <c r="G31" s="21" t="s">
        <v>15</v>
      </c>
      <c r="H31" s="21">
        <v>25.5</v>
      </c>
      <c r="I31" s="21">
        <v>1.9</v>
      </c>
      <c r="J31" s="21">
        <v>23</v>
      </c>
      <c r="K31" s="21">
        <v>2.9</v>
      </c>
      <c r="L31" s="21">
        <v>20</v>
      </c>
      <c r="M31" s="21">
        <v>19</v>
      </c>
      <c r="N31" s="22">
        <v>10</v>
      </c>
      <c r="O31" s="22">
        <v>10</v>
      </c>
      <c r="P31" s="21">
        <v>46.8</v>
      </c>
      <c r="Q31" s="21">
        <v>56.6</v>
      </c>
      <c r="R31" s="21">
        <v>6.1</v>
      </c>
      <c r="S31" s="21">
        <v>7</v>
      </c>
      <c r="T31" s="21">
        <v>627</v>
      </c>
      <c r="U31" s="21">
        <v>651</v>
      </c>
      <c r="V31" s="21">
        <v>163</v>
      </c>
      <c r="W31" s="21">
        <v>82</v>
      </c>
      <c r="X31" s="21">
        <v>109</v>
      </c>
      <c r="Y31" s="22">
        <f t="shared" si="1"/>
        <v>83.5</v>
      </c>
      <c r="Z31" s="22">
        <f t="shared" si="2"/>
        <v>86</v>
      </c>
      <c r="AA31" s="22">
        <f t="shared" si="3"/>
        <v>81</v>
      </c>
      <c r="AB31" s="17">
        <v>20.177499999999998</v>
      </c>
      <c r="AC31" s="17">
        <v>4.2678197846541116E-2</v>
      </c>
      <c r="AD31" s="17">
        <v>20.193750000000001</v>
      </c>
      <c r="AE31" s="17">
        <v>7.9451242910353645E-2</v>
      </c>
      <c r="AF31" s="21">
        <v>1</v>
      </c>
    </row>
    <row r="32" spans="1:32" x14ac:dyDescent="0.2">
      <c r="A32" s="21" t="s">
        <v>53</v>
      </c>
      <c r="B32" s="25" t="s">
        <v>82</v>
      </c>
      <c r="C32" s="7">
        <v>42311</v>
      </c>
      <c r="D32" s="21" t="s">
        <v>13</v>
      </c>
      <c r="E32" s="7">
        <v>44368</v>
      </c>
      <c r="F32" s="8">
        <f t="shared" si="0"/>
        <v>67.627397260273966</v>
      </c>
      <c r="G32" s="21" t="s">
        <v>15</v>
      </c>
      <c r="H32" s="21">
        <v>24</v>
      </c>
      <c r="I32" s="21">
        <v>1.5</v>
      </c>
      <c r="J32" s="21">
        <v>29</v>
      </c>
      <c r="K32" s="21">
        <v>1.2</v>
      </c>
      <c r="L32" s="21">
        <v>15</v>
      </c>
      <c r="M32" s="21">
        <v>22</v>
      </c>
      <c r="N32" s="22">
        <v>10</v>
      </c>
      <c r="O32" s="22">
        <v>10</v>
      </c>
      <c r="P32" s="21">
        <v>65.900000000000006</v>
      </c>
      <c r="Q32" s="21">
        <v>75.900000000000006</v>
      </c>
      <c r="R32" s="21">
        <v>3.5</v>
      </c>
      <c r="S32" s="21">
        <v>1.6</v>
      </c>
      <c r="T32" s="21">
        <v>724</v>
      </c>
      <c r="U32" s="21">
        <v>735</v>
      </c>
      <c r="V32" s="21">
        <v>149</v>
      </c>
      <c r="W32" s="21">
        <v>77</v>
      </c>
      <c r="X32" s="21">
        <v>124</v>
      </c>
      <c r="Y32" s="22">
        <f t="shared" si="1"/>
        <v>100</v>
      </c>
      <c r="Z32" s="22">
        <f t="shared" si="2"/>
        <v>95</v>
      </c>
      <c r="AA32" s="22">
        <f t="shared" si="3"/>
        <v>72</v>
      </c>
      <c r="AB32" s="17">
        <v>20.873749999999998</v>
      </c>
      <c r="AC32" s="17">
        <v>0.12783220028056871</v>
      </c>
      <c r="AD32" s="17">
        <v>21.318750000000005</v>
      </c>
      <c r="AE32" s="17">
        <v>9.9202174515336902E-2</v>
      </c>
      <c r="AF32" s="21">
        <v>2</v>
      </c>
    </row>
    <row r="33" spans="1:32" x14ac:dyDescent="0.2">
      <c r="A33" s="21" t="s">
        <v>54</v>
      </c>
      <c r="B33" s="25" t="s">
        <v>83</v>
      </c>
      <c r="C33" s="7">
        <v>42311</v>
      </c>
      <c r="D33" s="21" t="s">
        <v>13</v>
      </c>
      <c r="E33" s="7">
        <v>44368</v>
      </c>
      <c r="F33" s="8">
        <f t="shared" si="0"/>
        <v>67.627397260273966</v>
      </c>
      <c r="G33" s="21" t="s">
        <v>15</v>
      </c>
      <c r="H33" s="21">
        <v>23.5</v>
      </c>
      <c r="I33" s="21">
        <v>1.7</v>
      </c>
      <c r="J33" s="21">
        <v>25</v>
      </c>
      <c r="K33" s="21">
        <v>1.4</v>
      </c>
      <c r="L33" s="21">
        <v>19</v>
      </c>
      <c r="M33" s="21">
        <v>22</v>
      </c>
      <c r="N33" s="22">
        <v>10</v>
      </c>
      <c r="O33" s="22">
        <v>10</v>
      </c>
      <c r="P33" s="21">
        <v>65.2</v>
      </c>
      <c r="Q33" s="21">
        <v>56.6</v>
      </c>
      <c r="R33" s="21">
        <v>4.4000000000000004</v>
      </c>
      <c r="S33" s="21">
        <v>4.5</v>
      </c>
      <c r="T33" s="21">
        <v>761</v>
      </c>
      <c r="U33" s="21">
        <v>745</v>
      </c>
      <c r="V33" s="21">
        <v>212</v>
      </c>
      <c r="W33" s="21">
        <v>133</v>
      </c>
      <c r="X33" s="21">
        <v>159</v>
      </c>
      <c r="Y33" s="22">
        <f t="shared" si="1"/>
        <v>135.5</v>
      </c>
      <c r="Z33" s="22">
        <f t="shared" si="2"/>
        <v>134</v>
      </c>
      <c r="AA33" s="22">
        <f t="shared" si="3"/>
        <v>79</v>
      </c>
      <c r="AB33" s="17">
        <v>21.465</v>
      </c>
      <c r="AC33" s="17">
        <v>9.2427577826409868E-2</v>
      </c>
      <c r="AD33" s="17">
        <v>21.7575</v>
      </c>
      <c r="AE33" s="17">
        <v>0.10964227547542352</v>
      </c>
      <c r="AF33" s="21">
        <v>2</v>
      </c>
    </row>
    <row r="34" spans="1:32" x14ac:dyDescent="0.2">
      <c r="A34" s="21" t="s">
        <v>55</v>
      </c>
      <c r="B34" s="25" t="s">
        <v>82</v>
      </c>
      <c r="C34" s="7">
        <v>43244</v>
      </c>
      <c r="D34" s="21" t="s">
        <v>13</v>
      </c>
      <c r="E34" s="7">
        <v>44368</v>
      </c>
      <c r="F34" s="8">
        <f t="shared" si="0"/>
        <v>36.953424657534242</v>
      </c>
      <c r="G34" s="21" t="s">
        <v>15</v>
      </c>
      <c r="H34" s="21">
        <v>33.5</v>
      </c>
      <c r="I34" s="21">
        <v>2.1</v>
      </c>
      <c r="J34" s="21">
        <v>25.5</v>
      </c>
      <c r="K34" s="21">
        <v>0.9</v>
      </c>
      <c r="L34" s="21">
        <v>36</v>
      </c>
      <c r="M34" s="21">
        <v>20</v>
      </c>
      <c r="N34" s="22">
        <v>10</v>
      </c>
      <c r="O34" s="22">
        <v>10</v>
      </c>
      <c r="P34" s="21">
        <v>66.599999999999994</v>
      </c>
      <c r="Q34" s="21">
        <v>89.5</v>
      </c>
      <c r="R34" s="21">
        <v>5.2</v>
      </c>
      <c r="S34" s="21">
        <v>2.8</v>
      </c>
      <c r="T34" s="21">
        <v>653</v>
      </c>
      <c r="U34" s="21">
        <v>663</v>
      </c>
      <c r="V34" s="21">
        <v>139</v>
      </c>
      <c r="W34" s="21">
        <v>93</v>
      </c>
      <c r="X34" s="21">
        <v>113</v>
      </c>
      <c r="Y34" s="22">
        <f t="shared" si="1"/>
        <v>79.5</v>
      </c>
      <c r="Z34" s="22">
        <f t="shared" si="2"/>
        <v>87.5</v>
      </c>
      <c r="AA34" s="22">
        <f t="shared" si="3"/>
        <v>46</v>
      </c>
      <c r="AB34" s="17">
        <v>20.831250000000001</v>
      </c>
      <c r="AC34" s="17">
        <v>9.4026971814322444E-2</v>
      </c>
      <c r="AD34" s="17">
        <v>20.802499999999998</v>
      </c>
      <c r="AE34" s="17">
        <v>7.5734498649653509E-2</v>
      </c>
      <c r="AF34" s="21">
        <v>2</v>
      </c>
    </row>
    <row r="35" spans="1:32" x14ac:dyDescent="0.2">
      <c r="A35" s="11" t="s">
        <v>56</v>
      </c>
      <c r="B35" s="25" t="s">
        <v>82</v>
      </c>
      <c r="C35" s="7">
        <v>42553</v>
      </c>
      <c r="D35" s="21" t="s">
        <v>31</v>
      </c>
      <c r="E35" s="7">
        <v>44368</v>
      </c>
      <c r="F35" s="8">
        <f t="shared" si="0"/>
        <v>59.671232876712324</v>
      </c>
      <c r="G35" s="21" t="s">
        <v>15</v>
      </c>
      <c r="H35" s="21"/>
      <c r="I35" s="21"/>
      <c r="J35" s="21">
        <v>25</v>
      </c>
      <c r="K35" s="21">
        <v>2.2999999999999998</v>
      </c>
      <c r="L35" s="21"/>
      <c r="M35" s="21">
        <v>18</v>
      </c>
      <c r="N35" s="22"/>
      <c r="O35" s="22">
        <v>10</v>
      </c>
      <c r="P35" s="21"/>
      <c r="Q35" s="21">
        <v>62.5</v>
      </c>
      <c r="R35" s="21"/>
      <c r="S35" s="21">
        <v>7.6</v>
      </c>
      <c r="T35" s="21"/>
      <c r="U35" s="21">
        <v>710</v>
      </c>
      <c r="V35" s="21">
        <v>197</v>
      </c>
      <c r="W35" s="21">
        <v>75</v>
      </c>
      <c r="X35" s="21">
        <v>112</v>
      </c>
      <c r="Y35" s="22">
        <f t="shared" si="1"/>
        <v>112</v>
      </c>
      <c r="Z35" s="22">
        <f t="shared" si="2"/>
        <v>87</v>
      </c>
      <c r="AA35" s="22">
        <f t="shared" si="3"/>
        <v>122</v>
      </c>
      <c r="AB35" s="17"/>
      <c r="AC35" s="17"/>
      <c r="AD35" s="17">
        <v>20.561250000000001</v>
      </c>
      <c r="AE35" s="17">
        <v>0.19305347149725813</v>
      </c>
      <c r="AF35" s="21">
        <v>2</v>
      </c>
    </row>
    <row r="36" spans="1:32" x14ac:dyDescent="0.2">
      <c r="A36" s="21" t="s">
        <v>64</v>
      </c>
      <c r="B36" s="25" t="s">
        <v>82</v>
      </c>
      <c r="C36" s="7">
        <v>42081</v>
      </c>
      <c r="D36" s="21" t="s">
        <v>52</v>
      </c>
      <c r="E36" s="7">
        <v>44393</v>
      </c>
      <c r="F36" s="17">
        <f t="shared" si="0"/>
        <v>76.010958904109586</v>
      </c>
      <c r="G36" s="21" t="s">
        <v>15</v>
      </c>
      <c r="H36" s="21">
        <v>22</v>
      </c>
      <c r="I36" s="21">
        <v>1.4</v>
      </c>
      <c r="J36" s="21">
        <v>21</v>
      </c>
      <c r="K36" s="21">
        <v>1</v>
      </c>
      <c r="L36" s="21">
        <v>10</v>
      </c>
      <c r="M36" s="21">
        <v>11</v>
      </c>
      <c r="N36" s="22">
        <v>10</v>
      </c>
      <c r="O36" s="22">
        <v>10</v>
      </c>
      <c r="P36" s="21">
        <v>74</v>
      </c>
      <c r="Q36" s="21">
        <v>62.5</v>
      </c>
      <c r="R36" s="21">
        <v>1.8</v>
      </c>
      <c r="S36" s="21">
        <v>2</v>
      </c>
      <c r="T36" s="21">
        <v>625</v>
      </c>
      <c r="U36" s="21">
        <v>643</v>
      </c>
      <c r="V36" s="21">
        <v>139</v>
      </c>
      <c r="W36" s="21">
        <v>88</v>
      </c>
      <c r="X36" s="21">
        <v>195</v>
      </c>
      <c r="Y36" s="21">
        <f t="shared" si="1"/>
        <v>173</v>
      </c>
      <c r="Z36" s="21">
        <f t="shared" si="2"/>
        <v>174</v>
      </c>
      <c r="AA36" s="22">
        <f t="shared" si="3"/>
        <v>51</v>
      </c>
      <c r="AB36" s="17">
        <v>20.29</v>
      </c>
      <c r="AC36" s="17">
        <v>0.09</v>
      </c>
      <c r="AD36" s="17">
        <v>20.14</v>
      </c>
      <c r="AE36" s="17">
        <v>0.22</v>
      </c>
      <c r="AF36" s="21">
        <v>2</v>
      </c>
    </row>
    <row r="37" spans="1:32" x14ac:dyDescent="0.2">
      <c r="A37" s="21" t="s">
        <v>70</v>
      </c>
      <c r="B37" s="25" t="s">
        <v>82</v>
      </c>
      <c r="C37" s="7">
        <v>43133</v>
      </c>
      <c r="D37" s="21" t="s">
        <v>52</v>
      </c>
      <c r="E37" s="7">
        <v>44393</v>
      </c>
      <c r="F37" s="22">
        <f t="shared" si="0"/>
        <v>41.424657534246577</v>
      </c>
      <c r="G37" s="21" t="s">
        <v>15</v>
      </c>
      <c r="H37" s="21">
        <v>33.5</v>
      </c>
      <c r="I37" s="21">
        <v>1.8</v>
      </c>
      <c r="J37" s="21">
        <v>30.5</v>
      </c>
      <c r="K37" s="21">
        <v>2.8</v>
      </c>
      <c r="L37" s="21">
        <v>17</v>
      </c>
      <c r="M37" s="21">
        <v>22</v>
      </c>
      <c r="N37" s="22">
        <v>10</v>
      </c>
      <c r="O37" s="22">
        <v>10</v>
      </c>
      <c r="P37" s="21">
        <v>63.1</v>
      </c>
      <c r="Q37" s="21">
        <v>71.400000000000006</v>
      </c>
      <c r="R37" s="21">
        <v>6.1</v>
      </c>
      <c r="S37" s="21">
        <v>7.4</v>
      </c>
      <c r="T37" s="21">
        <v>573</v>
      </c>
      <c r="U37" s="21">
        <v>553</v>
      </c>
      <c r="V37" s="21">
        <v>138</v>
      </c>
      <c r="W37" s="21">
        <v>87</v>
      </c>
      <c r="X37" s="21">
        <v>98</v>
      </c>
      <c r="Y37" s="21">
        <f t="shared" si="1"/>
        <v>64.5</v>
      </c>
      <c r="Z37" s="22">
        <f t="shared" si="2"/>
        <v>67.5</v>
      </c>
      <c r="AA37" s="22">
        <f t="shared" si="3"/>
        <v>51</v>
      </c>
      <c r="AB37" s="17">
        <v>20.58</v>
      </c>
      <c r="AC37" s="17">
        <v>0.22</v>
      </c>
      <c r="AD37" s="17">
        <v>20.329999999999998</v>
      </c>
      <c r="AE37" s="17">
        <v>0.16</v>
      </c>
      <c r="AF37" s="21">
        <v>1</v>
      </c>
    </row>
    <row r="38" spans="1:32" x14ac:dyDescent="0.2">
      <c r="A38" s="21" t="s">
        <v>71</v>
      </c>
      <c r="B38" s="25" t="s">
        <v>82</v>
      </c>
      <c r="C38" s="7">
        <v>43134</v>
      </c>
      <c r="D38" s="21" t="s">
        <v>52</v>
      </c>
      <c r="E38" s="7">
        <v>44393</v>
      </c>
      <c r="F38" s="22">
        <f t="shared" si="0"/>
        <v>41.391780821917806</v>
      </c>
      <c r="G38" s="21" t="s">
        <v>15</v>
      </c>
      <c r="H38" s="21">
        <v>28</v>
      </c>
      <c r="I38" s="21">
        <v>2.2999999999999998</v>
      </c>
      <c r="J38" s="21">
        <v>27.5</v>
      </c>
      <c r="K38" s="21">
        <v>2.6</v>
      </c>
      <c r="L38" s="21">
        <v>13</v>
      </c>
      <c r="M38" s="21">
        <v>11</v>
      </c>
      <c r="N38" s="22">
        <v>10</v>
      </c>
      <c r="O38" s="22">
        <v>10</v>
      </c>
      <c r="P38" s="21">
        <v>63.8</v>
      </c>
      <c r="Q38" s="21">
        <v>71.400000000000006</v>
      </c>
      <c r="R38" s="21">
        <v>4.9000000000000004</v>
      </c>
      <c r="S38" s="21">
        <v>5.7</v>
      </c>
      <c r="T38" s="21">
        <v>693</v>
      </c>
      <c r="U38" s="21">
        <v>673</v>
      </c>
      <c r="V38" s="21">
        <v>141</v>
      </c>
      <c r="W38" s="21">
        <v>87</v>
      </c>
      <c r="X38" s="21">
        <v>100</v>
      </c>
      <c r="Y38" s="21">
        <f t="shared" si="1"/>
        <v>72</v>
      </c>
      <c r="Z38" s="22">
        <f t="shared" si="2"/>
        <v>72.5</v>
      </c>
      <c r="AA38" s="22">
        <f t="shared" si="3"/>
        <v>54</v>
      </c>
      <c r="AB38" s="17">
        <v>19.579999999999998</v>
      </c>
      <c r="AC38" s="17">
        <v>0.02</v>
      </c>
      <c r="AD38" s="17">
        <v>19.73</v>
      </c>
      <c r="AE38" s="17">
        <v>0.2</v>
      </c>
      <c r="AF38" s="21">
        <v>2</v>
      </c>
    </row>
    <row r="39" spans="1:32" x14ac:dyDescent="0.2">
      <c r="A39" s="21" t="s">
        <v>72</v>
      </c>
      <c r="B39" s="25" t="s">
        <v>83</v>
      </c>
      <c r="C39" s="7">
        <v>43244</v>
      </c>
      <c r="D39" s="21" t="s">
        <v>13</v>
      </c>
      <c r="E39" s="7">
        <v>44393</v>
      </c>
      <c r="F39" s="22">
        <f t="shared" si="0"/>
        <v>37.775342465753425</v>
      </c>
      <c r="G39" s="21" t="s">
        <v>15</v>
      </c>
      <c r="H39" s="21">
        <v>40.5</v>
      </c>
      <c r="I39" s="21">
        <v>1.5</v>
      </c>
      <c r="J39" s="21">
        <v>37.5</v>
      </c>
      <c r="K39" s="21">
        <v>1.3</v>
      </c>
      <c r="L39" s="21">
        <v>32</v>
      </c>
      <c r="M39" s="21">
        <v>29</v>
      </c>
      <c r="N39" s="22">
        <v>10</v>
      </c>
      <c r="O39" s="22">
        <v>10</v>
      </c>
      <c r="P39" s="21">
        <v>81</v>
      </c>
      <c r="Q39" s="21">
        <v>65.900000000000006</v>
      </c>
      <c r="R39" s="21">
        <v>2.8</v>
      </c>
      <c r="S39" s="21">
        <v>3.6</v>
      </c>
      <c r="T39" s="21">
        <v>623</v>
      </c>
      <c r="U39" s="21">
        <v>664</v>
      </c>
      <c r="V39" s="21">
        <v>152</v>
      </c>
      <c r="W39" s="21">
        <v>51</v>
      </c>
      <c r="X39" s="21">
        <v>105</v>
      </c>
      <c r="Y39" s="21">
        <f t="shared" si="1"/>
        <v>64.5</v>
      </c>
      <c r="Z39" s="22">
        <f t="shared" si="2"/>
        <v>67.5</v>
      </c>
      <c r="AA39" s="22">
        <f t="shared" si="3"/>
        <v>101</v>
      </c>
      <c r="AB39" s="17">
        <v>21.271250000000002</v>
      </c>
      <c r="AC39" s="17">
        <v>0.14710904604602429</v>
      </c>
      <c r="AD39" s="17">
        <v>21.271250000000002</v>
      </c>
      <c r="AE39" s="17">
        <v>0.14710904604602429</v>
      </c>
      <c r="AF39" s="21">
        <v>1</v>
      </c>
    </row>
    <row r="40" spans="1:32" x14ac:dyDescent="0.2">
      <c r="A40" s="21" t="s">
        <v>73</v>
      </c>
      <c r="B40" s="25" t="s">
        <v>83</v>
      </c>
      <c r="C40" s="7">
        <v>43154</v>
      </c>
      <c r="D40" s="21" t="s">
        <v>13</v>
      </c>
      <c r="E40" s="7">
        <v>44393</v>
      </c>
      <c r="F40" s="22">
        <f t="shared" si="0"/>
        <v>40.734246575342468</v>
      </c>
      <c r="G40" s="21" t="s">
        <v>15</v>
      </c>
      <c r="H40" s="21">
        <v>47.5</v>
      </c>
      <c r="I40" s="21">
        <v>3.8</v>
      </c>
      <c r="J40" s="21">
        <v>47.5</v>
      </c>
      <c r="K40" s="21">
        <v>3.3</v>
      </c>
      <c r="L40" s="21">
        <v>37</v>
      </c>
      <c r="M40" s="21">
        <v>45</v>
      </c>
      <c r="N40" s="22">
        <v>10</v>
      </c>
      <c r="O40" s="22">
        <v>10</v>
      </c>
      <c r="P40" s="21">
        <v>51.7</v>
      </c>
      <c r="Q40" s="21">
        <v>56.6</v>
      </c>
      <c r="R40" s="21">
        <v>14.4</v>
      </c>
      <c r="S40" s="21">
        <v>5.8</v>
      </c>
      <c r="T40" s="21">
        <v>696</v>
      </c>
      <c r="U40" s="21">
        <v>734</v>
      </c>
      <c r="V40" s="21">
        <v>190</v>
      </c>
      <c r="W40" s="21">
        <v>119</v>
      </c>
      <c r="X40" s="21">
        <v>142</v>
      </c>
      <c r="Y40" s="21">
        <f t="shared" si="1"/>
        <v>94.5</v>
      </c>
      <c r="Z40" s="22">
        <f t="shared" si="2"/>
        <v>94.5</v>
      </c>
      <c r="AA40" s="22">
        <f t="shared" si="3"/>
        <v>71</v>
      </c>
      <c r="AB40" s="17">
        <v>21.071249999999999</v>
      </c>
      <c r="AC40" s="17">
        <v>8.7576497173287998E-2</v>
      </c>
      <c r="AD40" s="17">
        <v>21.125</v>
      </c>
      <c r="AE40" s="17">
        <v>9.9857040670293315E-2</v>
      </c>
      <c r="AF40" s="21">
        <v>1</v>
      </c>
    </row>
    <row r="41" spans="1:32" x14ac:dyDescent="0.2">
      <c r="A41" s="21" t="s">
        <v>74</v>
      </c>
      <c r="B41" s="25" t="s">
        <v>83</v>
      </c>
      <c r="C41" s="7">
        <v>43849</v>
      </c>
      <c r="D41" s="21" t="s">
        <v>52</v>
      </c>
      <c r="E41" s="7">
        <v>44393</v>
      </c>
      <c r="F41" s="22">
        <f t="shared" si="0"/>
        <v>17.884931506849316</v>
      </c>
      <c r="G41" s="21" t="s">
        <v>15</v>
      </c>
      <c r="H41" s="21">
        <v>28.5</v>
      </c>
      <c r="I41" s="21">
        <v>3.5</v>
      </c>
      <c r="J41" s="21">
        <v>29.5</v>
      </c>
      <c r="K41" s="21">
        <v>2.7</v>
      </c>
      <c r="L41" s="21">
        <v>15</v>
      </c>
      <c r="M41" s="21">
        <v>16</v>
      </c>
      <c r="N41" s="22">
        <v>10</v>
      </c>
      <c r="O41" s="22">
        <v>10</v>
      </c>
      <c r="P41" s="21">
        <v>66.599999999999994</v>
      </c>
      <c r="Q41" s="21">
        <v>63.8</v>
      </c>
      <c r="R41" s="21">
        <v>12.6</v>
      </c>
      <c r="S41" s="21">
        <v>6.5</v>
      </c>
      <c r="T41" s="21">
        <v>652</v>
      </c>
      <c r="U41" s="21">
        <v>641</v>
      </c>
      <c r="V41" s="21">
        <v>165</v>
      </c>
      <c r="W41" s="21">
        <v>100</v>
      </c>
      <c r="X41" s="21">
        <v>121</v>
      </c>
      <c r="Y41" s="21">
        <f t="shared" si="1"/>
        <v>92.5</v>
      </c>
      <c r="Z41" s="22">
        <f t="shared" si="2"/>
        <v>91.5</v>
      </c>
      <c r="AA41" s="22">
        <f t="shared" si="3"/>
        <v>65</v>
      </c>
      <c r="AB41" s="17">
        <v>20.149999999999999</v>
      </c>
      <c r="AC41" s="17">
        <v>0.16</v>
      </c>
      <c r="AD41" s="17">
        <v>20.32</v>
      </c>
      <c r="AE41" s="17">
        <v>0.21</v>
      </c>
      <c r="AF41" s="21">
        <v>1</v>
      </c>
    </row>
    <row r="42" spans="1:32" x14ac:dyDescent="0.2">
      <c r="A42" s="21" t="s">
        <v>75</v>
      </c>
      <c r="B42" s="25" t="s">
        <v>83</v>
      </c>
      <c r="C42" s="7">
        <v>43849</v>
      </c>
      <c r="D42" s="21" t="s">
        <v>52</v>
      </c>
      <c r="E42" s="7">
        <v>44393</v>
      </c>
      <c r="F42" s="22">
        <f t="shared" si="0"/>
        <v>17.884931506849316</v>
      </c>
      <c r="G42" s="21" t="s">
        <v>15</v>
      </c>
      <c r="H42" s="21">
        <v>30.5</v>
      </c>
      <c r="I42" s="21">
        <v>1.8</v>
      </c>
      <c r="J42" s="21">
        <v>31.5</v>
      </c>
      <c r="K42" s="21">
        <v>2.2000000000000002</v>
      </c>
      <c r="L42" s="21">
        <v>18</v>
      </c>
      <c r="M42" s="21">
        <v>20</v>
      </c>
      <c r="N42" s="22">
        <v>10</v>
      </c>
      <c r="O42" s="22">
        <v>10</v>
      </c>
      <c r="P42" s="21">
        <v>71.400000000000006</v>
      </c>
      <c r="Q42" s="21">
        <v>63.1</v>
      </c>
      <c r="R42" s="21">
        <v>6.1</v>
      </c>
      <c r="S42" s="21">
        <v>5.6</v>
      </c>
      <c r="T42" s="21">
        <v>692</v>
      </c>
      <c r="U42" s="21">
        <v>703</v>
      </c>
      <c r="V42" s="21">
        <v>149</v>
      </c>
      <c r="W42" s="21">
        <v>51</v>
      </c>
      <c r="X42" s="21">
        <v>116</v>
      </c>
      <c r="Y42" s="21">
        <f t="shared" si="1"/>
        <v>85.5</v>
      </c>
      <c r="Z42" s="22">
        <f t="shared" si="2"/>
        <v>84.5</v>
      </c>
      <c r="AA42" s="22">
        <f t="shared" si="3"/>
        <v>98</v>
      </c>
      <c r="AB42" s="17">
        <v>18.95</v>
      </c>
      <c r="AC42" s="17">
        <v>0.84</v>
      </c>
      <c r="AD42" s="17">
        <v>20.2</v>
      </c>
      <c r="AE42" s="17">
        <v>0.14000000000000001</v>
      </c>
      <c r="AF42" s="21">
        <v>2</v>
      </c>
    </row>
    <row r="43" spans="1:32" x14ac:dyDescent="0.2">
      <c r="A43" s="21" t="s">
        <v>76</v>
      </c>
      <c r="B43" s="25" t="s">
        <v>83</v>
      </c>
      <c r="C43" s="7">
        <v>43849</v>
      </c>
      <c r="D43" s="21" t="s">
        <v>52</v>
      </c>
      <c r="E43" s="7">
        <v>44393</v>
      </c>
      <c r="F43" s="22">
        <f t="shared" si="0"/>
        <v>17.884931506849316</v>
      </c>
      <c r="G43" s="21" t="s">
        <v>15</v>
      </c>
      <c r="H43" s="21">
        <v>29.5</v>
      </c>
      <c r="I43" s="21">
        <v>3.6</v>
      </c>
      <c r="J43" s="21">
        <v>29.5</v>
      </c>
      <c r="K43" s="21">
        <v>2.7</v>
      </c>
      <c r="L43" s="21">
        <v>17</v>
      </c>
      <c r="M43" s="21">
        <v>15</v>
      </c>
      <c r="N43" s="22">
        <v>10</v>
      </c>
      <c r="O43" s="22">
        <v>10</v>
      </c>
      <c r="P43" s="21">
        <v>71.400000000000006</v>
      </c>
      <c r="Q43" s="21">
        <v>72.2</v>
      </c>
      <c r="R43" s="21">
        <v>15.8</v>
      </c>
      <c r="S43" s="21">
        <v>10.7</v>
      </c>
      <c r="T43" s="21">
        <v>663</v>
      </c>
      <c r="U43" s="21">
        <v>653</v>
      </c>
      <c r="V43" s="21">
        <v>162</v>
      </c>
      <c r="W43" s="21">
        <v>77</v>
      </c>
      <c r="X43" s="21">
        <v>105</v>
      </c>
      <c r="Y43" s="21">
        <f t="shared" si="1"/>
        <v>75.5</v>
      </c>
      <c r="Z43" s="22">
        <f t="shared" si="2"/>
        <v>75.5</v>
      </c>
      <c r="AA43" s="22">
        <f t="shared" si="3"/>
        <v>85</v>
      </c>
      <c r="AB43" s="17">
        <v>19.95</v>
      </c>
      <c r="AC43" s="17">
        <v>7.0000000000000007E-2</v>
      </c>
      <c r="AD43" s="17">
        <v>19.350000000000001</v>
      </c>
      <c r="AE43" s="17">
        <v>0.06</v>
      </c>
      <c r="AF43" s="21">
        <v>1</v>
      </c>
    </row>
    <row r="44" spans="1:32" x14ac:dyDescent="0.2">
      <c r="A44" s="21" t="s">
        <v>77</v>
      </c>
      <c r="B44" s="25" t="s">
        <v>82</v>
      </c>
      <c r="C44" s="7">
        <v>44080</v>
      </c>
      <c r="D44" s="21" t="s">
        <v>52</v>
      </c>
      <c r="E44" s="7">
        <v>44393</v>
      </c>
      <c r="F44" s="22">
        <f t="shared" si="0"/>
        <v>10.29041095890411</v>
      </c>
      <c r="G44" s="21" t="s">
        <v>15</v>
      </c>
      <c r="H44" s="21">
        <v>22</v>
      </c>
      <c r="I44" s="21">
        <v>2.2000000000000002</v>
      </c>
      <c r="J44" s="21">
        <v>32.5</v>
      </c>
      <c r="K44" s="21">
        <v>3.5</v>
      </c>
      <c r="L44" s="21">
        <v>8</v>
      </c>
      <c r="M44" s="21">
        <v>17</v>
      </c>
      <c r="N44" s="22">
        <v>10</v>
      </c>
      <c r="O44" s="22">
        <v>10</v>
      </c>
      <c r="P44" s="21">
        <v>50.4</v>
      </c>
      <c r="Q44" s="21">
        <v>70.5</v>
      </c>
      <c r="R44" s="21">
        <v>7.3</v>
      </c>
      <c r="S44" s="21">
        <v>9.9</v>
      </c>
      <c r="T44" s="21">
        <v>609</v>
      </c>
      <c r="U44" s="21">
        <v>626</v>
      </c>
      <c r="V44" s="21">
        <v>171</v>
      </c>
      <c r="W44" s="21">
        <v>122</v>
      </c>
      <c r="X44" s="21">
        <v>137</v>
      </c>
      <c r="Y44" s="21">
        <f t="shared" si="1"/>
        <v>115</v>
      </c>
      <c r="Z44" s="22">
        <f t="shared" si="2"/>
        <v>104.5</v>
      </c>
      <c r="AA44" s="22">
        <f t="shared" si="3"/>
        <v>49</v>
      </c>
      <c r="AB44" s="17">
        <v>19.43</v>
      </c>
      <c r="AC44" s="17">
        <v>0.16</v>
      </c>
      <c r="AD44" s="17">
        <v>19.66</v>
      </c>
      <c r="AE44" s="17">
        <v>0.23</v>
      </c>
      <c r="AF44" s="21">
        <v>2</v>
      </c>
    </row>
    <row r="45" spans="1:32" x14ac:dyDescent="0.2">
      <c r="A45" s="21" t="s">
        <v>79</v>
      </c>
      <c r="B45" s="25" t="s">
        <v>82</v>
      </c>
      <c r="C45" s="7">
        <v>44079</v>
      </c>
      <c r="D45" s="21" t="s">
        <v>52</v>
      </c>
      <c r="E45" s="7">
        <v>44393</v>
      </c>
      <c r="F45" s="22">
        <f t="shared" si="0"/>
        <v>10.323287671232876</v>
      </c>
      <c r="G45" s="21" t="s">
        <v>15</v>
      </c>
      <c r="H45" s="21">
        <v>34.5</v>
      </c>
      <c r="I45" s="21">
        <v>3.6</v>
      </c>
      <c r="J45" s="21">
        <v>35.5</v>
      </c>
      <c r="K45" s="21">
        <v>1.5</v>
      </c>
      <c r="L45" s="21">
        <v>20</v>
      </c>
      <c r="M45" s="21">
        <v>20</v>
      </c>
      <c r="N45" s="22">
        <v>10</v>
      </c>
      <c r="O45" s="22">
        <v>10</v>
      </c>
      <c r="P45" s="21">
        <v>63.1</v>
      </c>
      <c r="Q45" s="21">
        <v>76.900000000000006</v>
      </c>
      <c r="R45" s="21">
        <v>10.6</v>
      </c>
      <c r="S45" s="21">
        <v>5.2</v>
      </c>
      <c r="T45" s="21">
        <v>573</v>
      </c>
      <c r="U45" s="21">
        <v>597</v>
      </c>
      <c r="V45" s="21">
        <v>162</v>
      </c>
      <c r="W45" s="21">
        <v>57</v>
      </c>
      <c r="X45" s="21">
        <v>102</v>
      </c>
      <c r="Y45" s="21">
        <f t="shared" si="1"/>
        <v>67.5</v>
      </c>
      <c r="Z45" s="22">
        <f t="shared" si="2"/>
        <v>66.5</v>
      </c>
      <c r="AA45" s="22">
        <f t="shared" si="3"/>
        <v>105</v>
      </c>
      <c r="AB45" s="17">
        <v>19.14</v>
      </c>
      <c r="AC45" s="17">
        <v>0.34</v>
      </c>
      <c r="AD45" s="17">
        <v>19.25</v>
      </c>
      <c r="AE45" s="17">
        <v>0.14000000000000001</v>
      </c>
      <c r="AF45" s="21">
        <v>2</v>
      </c>
    </row>
    <row r="46" spans="1:32" x14ac:dyDescent="0.2">
      <c r="A46" s="21" t="s">
        <v>78</v>
      </c>
      <c r="B46" s="25" t="s">
        <v>82</v>
      </c>
      <c r="C46" s="7">
        <v>44083</v>
      </c>
      <c r="D46" s="21" t="s">
        <v>52</v>
      </c>
      <c r="E46" s="7">
        <v>44393</v>
      </c>
      <c r="F46" s="22">
        <f t="shared" si="0"/>
        <v>10.191780821917808</v>
      </c>
      <c r="G46" s="21" t="s">
        <v>15</v>
      </c>
      <c r="H46" s="21">
        <v>30.5</v>
      </c>
      <c r="I46" s="21">
        <v>1.4</v>
      </c>
      <c r="J46" s="21">
        <v>34.5</v>
      </c>
      <c r="K46" s="21">
        <v>1.7</v>
      </c>
      <c r="L46" s="21">
        <v>14</v>
      </c>
      <c r="M46" s="21">
        <v>16</v>
      </c>
      <c r="N46" s="22">
        <v>10</v>
      </c>
      <c r="O46" s="22">
        <v>10</v>
      </c>
      <c r="P46" s="21">
        <v>77.900000000000006</v>
      </c>
      <c r="Q46" s="21">
        <v>55</v>
      </c>
      <c r="R46" s="21">
        <v>4.3</v>
      </c>
      <c r="S46" s="21">
        <v>2.8</v>
      </c>
      <c r="T46" s="21">
        <v>583</v>
      </c>
      <c r="U46" s="21">
        <v>593</v>
      </c>
      <c r="V46" s="21">
        <v>163</v>
      </c>
      <c r="W46" s="21">
        <v>114</v>
      </c>
      <c r="X46" s="21">
        <v>124</v>
      </c>
      <c r="Y46" s="21">
        <f t="shared" si="1"/>
        <v>93.5</v>
      </c>
      <c r="Z46" s="22">
        <f t="shared" si="2"/>
        <v>89.5</v>
      </c>
      <c r="AA46" s="22">
        <f t="shared" si="3"/>
        <v>49</v>
      </c>
      <c r="AB46" s="17">
        <v>17.989999999999998</v>
      </c>
      <c r="AC46" s="17">
        <v>0.21</v>
      </c>
      <c r="AD46" s="17">
        <v>18.170000000000002</v>
      </c>
      <c r="AE46" s="17">
        <v>0.17</v>
      </c>
      <c r="AF46" s="21">
        <v>1</v>
      </c>
    </row>
    <row r="47" spans="1:32" x14ac:dyDescent="0.2">
      <c r="A47" s="21" t="s">
        <v>80</v>
      </c>
      <c r="B47" s="25" t="s">
        <v>82</v>
      </c>
      <c r="C47" s="7">
        <v>41311</v>
      </c>
      <c r="D47" s="21" t="s">
        <v>52</v>
      </c>
      <c r="E47" s="7">
        <v>44393</v>
      </c>
      <c r="F47" s="22">
        <f t="shared" si="0"/>
        <v>101.32602739726028</v>
      </c>
      <c r="G47" s="21" t="s">
        <v>15</v>
      </c>
      <c r="H47" s="21">
        <v>25.5</v>
      </c>
      <c r="I47" s="21">
        <v>2</v>
      </c>
      <c r="J47" s="21">
        <v>30</v>
      </c>
      <c r="K47" s="21">
        <v>2.7</v>
      </c>
      <c r="L47" s="21">
        <v>15</v>
      </c>
      <c r="M47" s="21">
        <v>15</v>
      </c>
      <c r="N47" s="22">
        <v>10</v>
      </c>
      <c r="O47" s="22">
        <v>10</v>
      </c>
      <c r="P47" s="21">
        <v>54</v>
      </c>
      <c r="Q47" s="21">
        <v>73.099999999999994</v>
      </c>
      <c r="R47" s="21">
        <v>5.3</v>
      </c>
      <c r="S47" s="21">
        <v>6.5</v>
      </c>
      <c r="T47" s="21">
        <v>641</v>
      </c>
      <c r="U47" s="21">
        <v>630</v>
      </c>
      <c r="V47" s="21">
        <v>134</v>
      </c>
      <c r="W47" s="21">
        <v>47</v>
      </c>
      <c r="X47" s="21">
        <v>84</v>
      </c>
      <c r="Y47" s="21">
        <f t="shared" si="1"/>
        <v>58.5</v>
      </c>
      <c r="Z47" s="22">
        <f t="shared" si="2"/>
        <v>54</v>
      </c>
      <c r="AA47" s="22">
        <f t="shared" si="3"/>
        <v>87</v>
      </c>
      <c r="AB47" s="17">
        <v>18.899999999999999</v>
      </c>
      <c r="AC47" s="17">
        <v>0.22</v>
      </c>
      <c r="AD47" s="17">
        <v>18.989999999999998</v>
      </c>
      <c r="AE47" s="17">
        <v>0.24</v>
      </c>
      <c r="AF47" s="2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C83D-763B-42AF-A021-3C390B2352B6}">
  <dimension ref="A1:O44"/>
  <sheetViews>
    <sheetView workbookViewId="0">
      <selection activeCell="B29" sqref="B29"/>
    </sheetView>
  </sheetViews>
  <sheetFormatPr defaultColWidth="8.875" defaultRowHeight="15.75" x14ac:dyDescent="0.25"/>
  <cols>
    <col min="1" max="1" width="9" customWidth="1"/>
    <col min="10" max="10" width="18" customWidth="1"/>
  </cols>
  <sheetData>
    <row r="1" spans="1:15" x14ac:dyDescent="0.25">
      <c r="A1" s="48" t="s">
        <v>149</v>
      </c>
      <c r="B1" s="48"/>
      <c r="C1" s="48"/>
      <c r="D1" s="48"/>
      <c r="J1" s="48" t="s">
        <v>138</v>
      </c>
      <c r="K1" s="48"/>
      <c r="L1" s="48"/>
      <c r="M1" s="48"/>
      <c r="N1" s="48"/>
      <c r="O1" s="48"/>
    </row>
    <row r="2" spans="1:15" x14ac:dyDescent="0.25">
      <c r="A2" s="31" t="s">
        <v>115</v>
      </c>
      <c r="B2" s="49" t="s">
        <v>62</v>
      </c>
      <c r="C2" s="49"/>
      <c r="D2" s="49"/>
      <c r="J2" s="28"/>
      <c r="K2" s="29" t="s">
        <v>135</v>
      </c>
      <c r="L2" s="29" t="s">
        <v>131</v>
      </c>
      <c r="M2" s="29" t="s">
        <v>132</v>
      </c>
      <c r="N2" s="29" t="s">
        <v>137</v>
      </c>
      <c r="O2" s="29" t="s">
        <v>136</v>
      </c>
    </row>
    <row r="3" spans="1:15" x14ac:dyDescent="0.25">
      <c r="A3" s="31" t="s">
        <v>88</v>
      </c>
      <c r="B3" s="49" t="s">
        <v>5</v>
      </c>
      <c r="C3" s="49"/>
      <c r="D3" s="49"/>
      <c r="J3" s="28" t="s">
        <v>86</v>
      </c>
      <c r="K3" s="28">
        <v>1</v>
      </c>
      <c r="L3" s="28">
        <v>58.64</v>
      </c>
      <c r="M3" s="28">
        <v>58.64</v>
      </c>
      <c r="N3" s="28">
        <v>11.04</v>
      </c>
      <c r="O3" s="33">
        <v>1.8E-3</v>
      </c>
    </row>
    <row r="4" spans="1:15" x14ac:dyDescent="0.25">
      <c r="A4" s="31" t="s">
        <v>114</v>
      </c>
      <c r="B4" s="49" t="s">
        <v>148</v>
      </c>
      <c r="C4" s="49"/>
      <c r="D4" s="49"/>
      <c r="J4" s="28" t="s">
        <v>133</v>
      </c>
      <c r="K4" s="28">
        <v>44</v>
      </c>
      <c r="L4" s="28">
        <v>233.73</v>
      </c>
      <c r="M4" s="28">
        <v>5.31</v>
      </c>
      <c r="N4" s="28"/>
      <c r="O4" s="28"/>
    </row>
    <row r="5" spans="1:15" x14ac:dyDescent="0.25">
      <c r="A5" s="31" t="s">
        <v>116</v>
      </c>
      <c r="B5" s="49" t="s">
        <v>63</v>
      </c>
      <c r="C5" s="49"/>
      <c r="D5" s="49"/>
    </row>
    <row r="6" spans="1:15" x14ac:dyDescent="0.25">
      <c r="A6" s="31" t="s">
        <v>117</v>
      </c>
      <c r="B6" s="49" t="s">
        <v>69</v>
      </c>
      <c r="C6" s="49"/>
      <c r="D6" s="49"/>
      <c r="J6" s="48" t="s">
        <v>141</v>
      </c>
      <c r="K6" s="48"/>
      <c r="L6" s="48"/>
      <c r="M6" s="48"/>
      <c r="N6" s="48"/>
      <c r="O6" s="27"/>
    </row>
    <row r="7" spans="1:15" x14ac:dyDescent="0.25">
      <c r="A7" s="31" t="s">
        <v>118</v>
      </c>
      <c r="B7" s="49" t="s">
        <v>59</v>
      </c>
      <c r="C7" s="49"/>
      <c r="D7" s="49"/>
      <c r="J7" s="28"/>
      <c r="K7" s="29" t="s">
        <v>142</v>
      </c>
      <c r="L7" s="29" t="s">
        <v>146</v>
      </c>
      <c r="M7" s="29" t="s">
        <v>143</v>
      </c>
      <c r="N7" s="29" t="s">
        <v>136</v>
      </c>
    </row>
    <row r="8" spans="1:15" x14ac:dyDescent="0.25">
      <c r="A8" s="31" t="s">
        <v>108</v>
      </c>
      <c r="B8" s="49" t="s">
        <v>84</v>
      </c>
      <c r="C8" s="49"/>
      <c r="D8" s="49"/>
      <c r="J8" s="28" t="s">
        <v>145</v>
      </c>
      <c r="K8" s="32">
        <v>4.9153549999999999</v>
      </c>
      <c r="L8" s="32">
        <v>0.57539300000000004</v>
      </c>
      <c r="M8" s="32">
        <v>8.5429999999999993</v>
      </c>
      <c r="N8" s="30">
        <v>6.7999999999999998E-11</v>
      </c>
    </row>
    <row r="9" spans="1:15" x14ac:dyDescent="0.25">
      <c r="J9" s="28" t="s">
        <v>88</v>
      </c>
      <c r="K9" s="32">
        <v>-2.385E-3</v>
      </c>
      <c r="L9" s="32">
        <v>1.2966999999999999E-2</v>
      </c>
      <c r="M9" s="32">
        <v>-0.184</v>
      </c>
      <c r="N9" s="30">
        <v>0.85499999999999998</v>
      </c>
    </row>
    <row r="10" spans="1:15" x14ac:dyDescent="0.25">
      <c r="A10" s="48" t="s">
        <v>130</v>
      </c>
      <c r="B10" s="48"/>
      <c r="C10" s="48"/>
      <c r="J10" s="48" t="s">
        <v>144</v>
      </c>
      <c r="K10" s="48"/>
      <c r="L10" s="48"/>
      <c r="M10" s="48"/>
      <c r="N10" s="48"/>
    </row>
    <row r="11" spans="1:15" x14ac:dyDescent="0.25">
      <c r="A11" s="28"/>
      <c r="B11" s="29" t="s">
        <v>128</v>
      </c>
      <c r="C11" s="29" t="s">
        <v>129</v>
      </c>
    </row>
    <row r="12" spans="1:15" x14ac:dyDescent="0.25">
      <c r="A12" s="28" t="s">
        <v>119</v>
      </c>
      <c r="B12" s="28">
        <v>32</v>
      </c>
      <c r="C12" s="28">
        <v>69.569999999999993</v>
      </c>
      <c r="J12" s="48" t="s">
        <v>139</v>
      </c>
      <c r="K12" s="48"/>
      <c r="L12" s="48"/>
      <c r="M12" s="48"/>
      <c r="N12" s="48"/>
      <c r="O12" s="48"/>
    </row>
    <row r="13" spans="1:15" x14ac:dyDescent="0.25">
      <c r="A13" s="28" t="s">
        <v>120</v>
      </c>
      <c r="B13" s="28">
        <v>14</v>
      </c>
      <c r="C13" s="28">
        <v>30.43</v>
      </c>
      <c r="J13" s="28"/>
      <c r="K13" s="29" t="s">
        <v>135</v>
      </c>
      <c r="L13" s="29" t="s">
        <v>131</v>
      </c>
      <c r="M13" s="29" t="s">
        <v>132</v>
      </c>
      <c r="N13" s="29" t="s">
        <v>137</v>
      </c>
      <c r="O13" s="29" t="s">
        <v>136</v>
      </c>
    </row>
    <row r="14" spans="1:15" x14ac:dyDescent="0.25">
      <c r="A14" s="28" t="s">
        <v>127</v>
      </c>
      <c r="B14" s="28">
        <v>46</v>
      </c>
      <c r="C14" s="28">
        <v>100</v>
      </c>
      <c r="J14" s="28" t="s">
        <v>86</v>
      </c>
      <c r="K14" s="28">
        <v>1</v>
      </c>
      <c r="L14" s="28">
        <v>58.64</v>
      </c>
      <c r="M14" s="28">
        <v>58.64</v>
      </c>
      <c r="N14" s="32">
        <v>11.983000000000001</v>
      </c>
      <c r="O14" s="33">
        <v>1.25E-3</v>
      </c>
    </row>
    <row r="15" spans="1:15" x14ac:dyDescent="0.25">
      <c r="J15" s="28" t="s">
        <v>88</v>
      </c>
      <c r="K15" s="28">
        <v>1</v>
      </c>
      <c r="L15" s="28">
        <v>6.07</v>
      </c>
      <c r="M15" s="28">
        <v>6.07</v>
      </c>
      <c r="N15" s="32">
        <v>1.2410000000000001</v>
      </c>
      <c r="O15" s="33">
        <v>0.27157999999999999</v>
      </c>
    </row>
    <row r="16" spans="1:15" x14ac:dyDescent="0.25">
      <c r="A16" s="28" t="s">
        <v>121</v>
      </c>
      <c r="B16" s="48" t="s">
        <v>119</v>
      </c>
      <c r="C16" s="48"/>
      <c r="D16" s="48" t="s">
        <v>120</v>
      </c>
      <c r="E16" s="48"/>
      <c r="J16" s="28" t="s">
        <v>134</v>
      </c>
      <c r="K16" s="28">
        <v>1</v>
      </c>
      <c r="L16" s="28">
        <v>22.12</v>
      </c>
      <c r="M16" s="28">
        <v>22.12</v>
      </c>
      <c r="N16" s="32">
        <v>4.5209999999999999</v>
      </c>
      <c r="O16" s="34">
        <v>3.9399999999999998E-2</v>
      </c>
    </row>
    <row r="17" spans="1:15" x14ac:dyDescent="0.25">
      <c r="A17" s="28"/>
      <c r="B17" s="29" t="s">
        <v>122</v>
      </c>
      <c r="C17" s="29" t="s">
        <v>123</v>
      </c>
      <c r="D17" s="29" t="s">
        <v>122</v>
      </c>
      <c r="E17" s="29" t="s">
        <v>123</v>
      </c>
      <c r="J17" s="28" t="s">
        <v>133</v>
      </c>
      <c r="K17" s="28">
        <v>42</v>
      </c>
      <c r="L17" s="28">
        <v>205.53</v>
      </c>
      <c r="M17" s="28">
        <v>4.8899999999999997</v>
      </c>
      <c r="N17" s="28"/>
      <c r="O17" s="28"/>
    </row>
    <row r="18" spans="1:15" x14ac:dyDescent="0.25">
      <c r="A18" s="31" t="s">
        <v>115</v>
      </c>
      <c r="B18" s="32">
        <v>4.0890620000000002</v>
      </c>
      <c r="C18" s="32">
        <v>2.044889</v>
      </c>
      <c r="D18" s="32">
        <v>6.5428569999999997</v>
      </c>
      <c r="E18" s="32">
        <v>2.829777</v>
      </c>
    </row>
    <row r="19" spans="1:15" x14ac:dyDescent="0.25">
      <c r="A19" s="31" t="s">
        <v>88</v>
      </c>
      <c r="B19" s="32">
        <v>28.485620000000001</v>
      </c>
      <c r="C19" s="32">
        <v>22.89039</v>
      </c>
      <c r="D19" s="32">
        <v>44.388260000000002</v>
      </c>
      <c r="E19" s="32">
        <v>39.982869999999998</v>
      </c>
      <c r="J19" s="48" t="s">
        <v>140</v>
      </c>
      <c r="K19" s="48"/>
      <c r="L19" s="48"/>
      <c r="M19" s="48"/>
      <c r="N19" s="48"/>
      <c r="O19" s="48"/>
    </row>
    <row r="20" spans="1:15" x14ac:dyDescent="0.25">
      <c r="A20" s="31" t="s">
        <v>114</v>
      </c>
      <c r="B20" s="32">
        <v>22.953119999999998</v>
      </c>
      <c r="C20" s="32">
        <v>7.0429089999999999</v>
      </c>
      <c r="D20" s="32">
        <v>15.25</v>
      </c>
      <c r="E20" s="32">
        <v>3.5881750000000001</v>
      </c>
      <c r="J20" s="28"/>
      <c r="K20" s="29" t="s">
        <v>135</v>
      </c>
      <c r="L20" s="29" t="s">
        <v>131</v>
      </c>
      <c r="M20" s="29" t="s">
        <v>132</v>
      </c>
      <c r="N20" s="29" t="s">
        <v>137</v>
      </c>
      <c r="O20" s="29" t="s">
        <v>136</v>
      </c>
    </row>
    <row r="21" spans="1:15" x14ac:dyDescent="0.25">
      <c r="A21" s="31" t="s">
        <v>116</v>
      </c>
      <c r="B21" s="32">
        <v>75.5</v>
      </c>
      <c r="C21" s="32">
        <v>20.860520000000001</v>
      </c>
      <c r="D21" s="32">
        <v>88.607140000000001</v>
      </c>
      <c r="E21" s="32">
        <v>29.659890000000001</v>
      </c>
      <c r="J21" s="28" t="s">
        <v>86</v>
      </c>
      <c r="K21" s="28">
        <v>1</v>
      </c>
      <c r="L21" s="28">
        <v>58.64</v>
      </c>
      <c r="M21" s="28">
        <v>58.64</v>
      </c>
      <c r="N21" s="32">
        <v>19.777000000000001</v>
      </c>
      <c r="O21" s="33">
        <v>7.6699999999999994E-5</v>
      </c>
    </row>
    <row r="22" spans="1:15" x14ac:dyDescent="0.25">
      <c r="A22" s="31" t="s">
        <v>117</v>
      </c>
      <c r="B22" s="32">
        <v>20.877109999999998</v>
      </c>
      <c r="C22" s="32">
        <v>0.63361780000000001</v>
      </c>
      <c r="D22" s="32">
        <v>19.83192</v>
      </c>
      <c r="E22" s="32">
        <v>0.74711470000000002</v>
      </c>
      <c r="J22" s="28" t="s">
        <v>88</v>
      </c>
      <c r="K22" s="28">
        <v>1</v>
      </c>
      <c r="L22" s="28">
        <v>6.07</v>
      </c>
      <c r="M22" s="28">
        <v>6.07</v>
      </c>
      <c r="N22" s="32">
        <v>2.0489999999999999</v>
      </c>
      <c r="O22" s="33">
        <v>0.16070000000000001</v>
      </c>
    </row>
    <row r="23" spans="1:15" x14ac:dyDescent="0.25">
      <c r="A23" s="31" t="s">
        <v>118</v>
      </c>
      <c r="B23" s="32">
        <v>666.29690000000005</v>
      </c>
      <c r="C23" s="32">
        <v>51.98959</v>
      </c>
      <c r="D23" s="32">
        <v>634.14290000000005</v>
      </c>
      <c r="E23" s="32">
        <v>52.789650000000002</v>
      </c>
      <c r="J23" s="28" t="s">
        <v>147</v>
      </c>
      <c r="K23" s="28">
        <v>1</v>
      </c>
      <c r="L23" s="28">
        <v>5.13</v>
      </c>
      <c r="M23" s="28">
        <v>5.13</v>
      </c>
      <c r="N23" s="32">
        <v>1.7290000000000001</v>
      </c>
      <c r="O23" s="33">
        <v>0.1966</v>
      </c>
    </row>
    <row r="24" spans="1:15" x14ac:dyDescent="0.25">
      <c r="A24" s="31" t="s">
        <v>108</v>
      </c>
      <c r="B24" s="32">
        <v>68.15625</v>
      </c>
      <c r="C24" s="32">
        <v>20.91628</v>
      </c>
      <c r="D24" s="32">
        <v>72.571430000000007</v>
      </c>
      <c r="E24" s="32">
        <v>24.659880000000001</v>
      </c>
      <c r="J24" s="28" t="s">
        <v>114</v>
      </c>
      <c r="K24" s="28">
        <v>1</v>
      </c>
      <c r="L24" s="28">
        <v>82.6</v>
      </c>
      <c r="M24" s="28">
        <v>82.6</v>
      </c>
      <c r="N24" s="32">
        <v>27.856999999999999</v>
      </c>
      <c r="O24" s="33">
        <v>5.9599999999999997E-6</v>
      </c>
    </row>
    <row r="25" spans="1:15" x14ac:dyDescent="0.25">
      <c r="J25" s="28" t="s">
        <v>117</v>
      </c>
      <c r="K25" s="28">
        <v>1</v>
      </c>
      <c r="L25" s="28">
        <v>12.7</v>
      </c>
      <c r="M25" s="28">
        <v>12.7</v>
      </c>
      <c r="N25" s="32">
        <v>4.2839999999999998</v>
      </c>
      <c r="O25" s="33">
        <v>4.5499999999999999E-2</v>
      </c>
    </row>
    <row r="26" spans="1:15" x14ac:dyDescent="0.25">
      <c r="A26" s="48" t="s">
        <v>124</v>
      </c>
      <c r="B26" s="48"/>
      <c r="C26" s="48"/>
      <c r="D26" s="48"/>
      <c r="E26" s="48"/>
      <c r="F26" s="48"/>
      <c r="G26" s="48"/>
      <c r="H26" s="48"/>
      <c r="J26" s="28" t="s">
        <v>116</v>
      </c>
      <c r="K26" s="28">
        <v>1</v>
      </c>
      <c r="L26" s="28">
        <v>5.38</v>
      </c>
      <c r="M26" s="28">
        <v>5.38</v>
      </c>
      <c r="N26" s="32">
        <v>1.8129999999999999</v>
      </c>
      <c r="O26" s="33">
        <v>0.18629999999999999</v>
      </c>
    </row>
    <row r="27" spans="1:15" x14ac:dyDescent="0.25">
      <c r="A27" s="28"/>
      <c r="B27" s="29" t="s">
        <v>125</v>
      </c>
      <c r="C27" s="29" t="s">
        <v>88</v>
      </c>
      <c r="D27" s="29" t="s">
        <v>114</v>
      </c>
      <c r="E27" s="29" t="s">
        <v>116</v>
      </c>
      <c r="F27" s="29" t="s">
        <v>117</v>
      </c>
      <c r="G27" s="29" t="s">
        <v>118</v>
      </c>
      <c r="H27" s="29" t="s">
        <v>108</v>
      </c>
      <c r="J27" s="28" t="s">
        <v>118</v>
      </c>
      <c r="K27" s="28">
        <v>1</v>
      </c>
      <c r="L27" s="28">
        <v>0.78</v>
      </c>
      <c r="M27" s="28">
        <v>0.78</v>
      </c>
      <c r="N27" s="32">
        <v>0.26200000000000001</v>
      </c>
      <c r="O27" s="33">
        <v>0.6119</v>
      </c>
    </row>
    <row r="28" spans="1:15" x14ac:dyDescent="0.25">
      <c r="A28" s="28" t="s">
        <v>115</v>
      </c>
      <c r="B28" s="33">
        <v>1</v>
      </c>
      <c r="C28" s="33">
        <v>-2.771916E-2</v>
      </c>
      <c r="D28" s="33">
        <v>0.23668819999999999</v>
      </c>
      <c r="E28" s="33">
        <v>-0.15642433</v>
      </c>
      <c r="F28" s="33">
        <v>-0.10685310000000001</v>
      </c>
      <c r="G28" s="33">
        <v>-3.9350499999999998E-3</v>
      </c>
      <c r="H28" s="33">
        <v>0.10999109999999999</v>
      </c>
      <c r="J28" s="28" t="s">
        <v>81</v>
      </c>
      <c r="K28" s="28">
        <v>1</v>
      </c>
      <c r="L28" s="28">
        <v>11.37</v>
      </c>
      <c r="M28" s="28">
        <v>11.37</v>
      </c>
      <c r="N28" s="32">
        <v>3.835</v>
      </c>
      <c r="O28" s="33">
        <v>5.7799999999999997E-2</v>
      </c>
    </row>
    <row r="29" spans="1:15" x14ac:dyDescent="0.25">
      <c r="A29" s="28" t="s">
        <v>88</v>
      </c>
      <c r="B29" s="33">
        <v>-2.771916E-2</v>
      </c>
      <c r="C29" s="33">
        <v>1</v>
      </c>
      <c r="D29" s="33">
        <v>-0.1443786</v>
      </c>
      <c r="E29" s="33">
        <v>5.9625299999999999E-2</v>
      </c>
      <c r="F29" s="33">
        <v>0.28000449999999999</v>
      </c>
      <c r="G29" s="33">
        <v>-2.5519730000000001E-2</v>
      </c>
      <c r="H29" s="33">
        <v>-0.12741996</v>
      </c>
      <c r="J29" s="28" t="s">
        <v>133</v>
      </c>
      <c r="K29" s="28">
        <v>37</v>
      </c>
      <c r="L29" s="28">
        <v>109.71</v>
      </c>
      <c r="M29" s="28">
        <v>2.97</v>
      </c>
      <c r="N29" s="28"/>
      <c r="O29" s="28"/>
    </row>
    <row r="30" spans="1:15" x14ac:dyDescent="0.25">
      <c r="A30" s="28" t="s">
        <v>114</v>
      </c>
      <c r="B30" s="33">
        <v>0.23668818999999999</v>
      </c>
      <c r="C30" s="33">
        <v>-0.14437862000000001</v>
      </c>
      <c r="D30" s="33">
        <v>1</v>
      </c>
      <c r="E30" s="33">
        <v>-0.40606541000000002</v>
      </c>
      <c r="F30" s="33">
        <v>0.42863449999999997</v>
      </c>
      <c r="G30" s="33">
        <v>0.24469879</v>
      </c>
      <c r="H30" s="33">
        <v>-0.16688992</v>
      </c>
    </row>
    <row r="31" spans="1:15" x14ac:dyDescent="0.25">
      <c r="A31" s="28" t="s">
        <v>116</v>
      </c>
      <c r="B31" s="33">
        <v>-0.15642433</v>
      </c>
      <c r="C31" s="33">
        <v>5.9625299999999999E-2</v>
      </c>
      <c r="D31" s="33">
        <v>-0.40606540000000002</v>
      </c>
      <c r="E31" s="33">
        <v>1</v>
      </c>
      <c r="F31" s="33">
        <v>-0.12176430000000001</v>
      </c>
      <c r="G31" s="33">
        <v>0.10894835</v>
      </c>
      <c r="H31" s="33">
        <v>2.4019249999999999E-2</v>
      </c>
    </row>
    <row r="32" spans="1:15" x14ac:dyDescent="0.25">
      <c r="A32" s="28" t="s">
        <v>117</v>
      </c>
      <c r="B32" s="33">
        <v>-0.10685314</v>
      </c>
      <c r="C32" s="33">
        <v>0.28000448999999999</v>
      </c>
      <c r="D32" s="33">
        <v>0.42863449999999997</v>
      </c>
      <c r="E32" s="33">
        <v>-0.12176434</v>
      </c>
      <c r="F32" s="33">
        <v>1</v>
      </c>
      <c r="G32" s="33">
        <v>0.34439624000000002</v>
      </c>
      <c r="H32" s="33">
        <v>-0.20659226999999999</v>
      </c>
    </row>
    <row r="33" spans="1:8" x14ac:dyDescent="0.25">
      <c r="A33" s="28" t="s">
        <v>118</v>
      </c>
      <c r="B33" s="33">
        <v>-3.9350499999999998E-3</v>
      </c>
      <c r="C33" s="33">
        <v>-2.5519730000000001E-2</v>
      </c>
      <c r="D33" s="33">
        <v>0.24469879999999999</v>
      </c>
      <c r="E33" s="33">
        <v>0.10894835</v>
      </c>
      <c r="F33" s="33">
        <v>0.34439619999999999</v>
      </c>
      <c r="G33" s="33">
        <v>1</v>
      </c>
      <c r="H33" s="33">
        <v>-2.3187200000000002E-2</v>
      </c>
    </row>
    <row r="34" spans="1:8" x14ac:dyDescent="0.25">
      <c r="A34" s="28" t="s">
        <v>108</v>
      </c>
      <c r="B34" s="33">
        <v>0.10999109999999999</v>
      </c>
      <c r="C34" s="33">
        <v>-0.12741996</v>
      </c>
      <c r="D34" s="33">
        <v>-0.16688990000000001</v>
      </c>
      <c r="E34" s="33">
        <v>2.4019249999999999E-2</v>
      </c>
      <c r="F34" s="33">
        <v>-0.20659230000000001</v>
      </c>
      <c r="G34" s="33">
        <v>-2.3187200000000002E-2</v>
      </c>
      <c r="H34" s="33">
        <v>1</v>
      </c>
    </row>
    <row r="36" spans="1:8" x14ac:dyDescent="0.25">
      <c r="A36" s="48" t="s">
        <v>126</v>
      </c>
      <c r="B36" s="48"/>
      <c r="C36" s="48"/>
      <c r="D36" s="48"/>
      <c r="E36" s="48"/>
      <c r="F36" s="48"/>
      <c r="G36" s="48"/>
      <c r="H36" s="48"/>
    </row>
    <row r="37" spans="1:8" x14ac:dyDescent="0.25">
      <c r="A37" s="28"/>
      <c r="B37" s="29" t="s">
        <v>115</v>
      </c>
      <c r="C37" s="29" t="s">
        <v>88</v>
      </c>
      <c r="D37" s="29" t="s">
        <v>114</v>
      </c>
      <c r="E37" s="29" t="s">
        <v>116</v>
      </c>
      <c r="F37" s="29" t="s">
        <v>117</v>
      </c>
      <c r="G37" s="29" t="s">
        <v>118</v>
      </c>
      <c r="H37" s="29" t="s">
        <v>108</v>
      </c>
    </row>
    <row r="38" spans="1:8" x14ac:dyDescent="0.25">
      <c r="A38" s="28" t="s">
        <v>115</v>
      </c>
      <c r="B38" s="28"/>
      <c r="C38" s="28">
        <v>0.85489999999999999</v>
      </c>
      <c r="D38" s="28">
        <v>0.1133</v>
      </c>
      <c r="E38" s="28">
        <v>0.29920000000000002</v>
      </c>
      <c r="F38" s="28">
        <v>0.47970000000000002</v>
      </c>
      <c r="G38" s="28">
        <v>0.97929999999999995</v>
      </c>
      <c r="H38" s="28">
        <v>0.46679999999999999</v>
      </c>
    </row>
    <row r="39" spans="1:8" x14ac:dyDescent="0.25">
      <c r="A39" s="28" t="s">
        <v>88</v>
      </c>
      <c r="B39" s="28">
        <v>0.85489999999999999</v>
      </c>
      <c r="C39" s="28"/>
      <c r="D39" s="28">
        <v>0.33839999999999998</v>
      </c>
      <c r="E39" s="28">
        <v>0.69389999999999996</v>
      </c>
      <c r="F39" s="28">
        <v>5.9499999999999997E-2</v>
      </c>
      <c r="G39" s="28">
        <v>0.86629999999999996</v>
      </c>
      <c r="H39" s="28">
        <v>0.3987</v>
      </c>
    </row>
    <row r="40" spans="1:8" x14ac:dyDescent="0.25">
      <c r="A40" s="28" t="s">
        <v>114</v>
      </c>
      <c r="B40" s="28">
        <v>0.1133</v>
      </c>
      <c r="C40" s="28">
        <v>0.33839999999999998</v>
      </c>
      <c r="D40" s="28"/>
      <c r="E40" s="28">
        <v>5.1000000000000004E-3</v>
      </c>
      <c r="F40" s="28">
        <v>3.0000000000000001E-3</v>
      </c>
      <c r="G40" s="28">
        <v>0.1012</v>
      </c>
      <c r="H40" s="28">
        <v>0.2676</v>
      </c>
    </row>
    <row r="41" spans="1:8" x14ac:dyDescent="0.25">
      <c r="A41" s="28" t="s">
        <v>116</v>
      </c>
      <c r="B41" s="28">
        <v>0.29920000000000002</v>
      </c>
      <c r="C41" s="28">
        <v>0.69389999999999996</v>
      </c>
      <c r="D41" s="28">
        <v>5.1000000000000004E-3</v>
      </c>
      <c r="E41" s="28"/>
      <c r="F41" s="28">
        <v>0.42020000000000002</v>
      </c>
      <c r="G41" s="28">
        <v>0.47110000000000002</v>
      </c>
      <c r="H41" s="28">
        <v>0.87409999999999999</v>
      </c>
    </row>
    <row r="42" spans="1:8" x14ac:dyDescent="0.25">
      <c r="A42" s="28" t="s">
        <v>117</v>
      </c>
      <c r="B42" s="28">
        <v>0.47970000000000002</v>
      </c>
      <c r="C42" s="28">
        <v>5.9499999999999997E-2</v>
      </c>
      <c r="D42" s="28">
        <v>3.0000000000000001E-3</v>
      </c>
      <c r="E42" s="28">
        <v>0.42020000000000002</v>
      </c>
      <c r="F42" s="28"/>
      <c r="G42" s="28">
        <v>1.9099999999999999E-2</v>
      </c>
      <c r="H42" s="28">
        <v>0.16830000000000001</v>
      </c>
    </row>
    <row r="43" spans="1:8" x14ac:dyDescent="0.25">
      <c r="A43" s="28" t="s">
        <v>118</v>
      </c>
      <c r="B43" s="28">
        <v>0.97929999999999995</v>
      </c>
      <c r="C43" s="28">
        <v>0.86629999999999996</v>
      </c>
      <c r="D43" s="28">
        <v>0.1012</v>
      </c>
      <c r="E43" s="28">
        <v>0.47110000000000002</v>
      </c>
      <c r="F43" s="28">
        <v>1.9099999999999999E-2</v>
      </c>
      <c r="G43" s="28"/>
      <c r="H43" s="28">
        <v>0.87839999999999996</v>
      </c>
    </row>
    <row r="44" spans="1:8" x14ac:dyDescent="0.25">
      <c r="A44" s="28" t="s">
        <v>108</v>
      </c>
      <c r="B44" s="28">
        <v>0.46679999999999999</v>
      </c>
      <c r="C44" s="28">
        <v>0.3987</v>
      </c>
      <c r="D44" s="28">
        <v>0.2676</v>
      </c>
      <c r="E44" s="28">
        <v>0.87409999999999999</v>
      </c>
      <c r="F44" s="28">
        <v>0.16830000000000001</v>
      </c>
      <c r="G44" s="28">
        <v>0.87839999999999996</v>
      </c>
      <c r="H44" s="28"/>
    </row>
  </sheetData>
  <mergeCells count="18">
    <mergeCell ref="A26:H26"/>
    <mergeCell ref="A36:H36"/>
    <mergeCell ref="B16:C16"/>
    <mergeCell ref="D16:E16"/>
    <mergeCell ref="B2:D2"/>
    <mergeCell ref="B3:D3"/>
    <mergeCell ref="A10:C10"/>
    <mergeCell ref="B7:D7"/>
    <mergeCell ref="B8:D8"/>
    <mergeCell ref="J12:O12"/>
    <mergeCell ref="J1:O1"/>
    <mergeCell ref="J19:O19"/>
    <mergeCell ref="B4:D4"/>
    <mergeCell ref="B5:D5"/>
    <mergeCell ref="B6:D6"/>
    <mergeCell ref="A1:D1"/>
    <mergeCell ref="J6:N6"/>
    <mergeCell ref="J10:N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20C4-264E-FC43-9D85-C75233AD1AA3}">
  <dimension ref="A1:D54"/>
  <sheetViews>
    <sheetView workbookViewId="0">
      <selection activeCell="G34" sqref="G34"/>
    </sheetView>
  </sheetViews>
  <sheetFormatPr defaultColWidth="11" defaultRowHeight="15.75" x14ac:dyDescent="0.25"/>
  <cols>
    <col min="1" max="1" width="13.625" bestFit="1" customWidth="1"/>
    <col min="2" max="2" width="15.125" customWidth="1"/>
  </cols>
  <sheetData>
    <row r="1" spans="1:4" ht="26.25" x14ac:dyDescent="0.25">
      <c r="A1" s="6" t="s">
        <v>161</v>
      </c>
      <c r="B1" s="6" t="s">
        <v>162</v>
      </c>
      <c r="C1" s="24" t="s">
        <v>9</v>
      </c>
      <c r="D1" s="24" t="s">
        <v>10</v>
      </c>
    </row>
    <row r="2" spans="1:4" x14ac:dyDescent="0.25">
      <c r="A2" s="38">
        <v>34</v>
      </c>
      <c r="B2" s="38">
        <v>36</v>
      </c>
      <c r="C2" s="37">
        <v>25</v>
      </c>
      <c r="D2" s="37">
        <v>35</v>
      </c>
    </row>
    <row r="3" spans="1:4" x14ac:dyDescent="0.25">
      <c r="A3" s="38">
        <v>27.5</v>
      </c>
      <c r="B3" s="38">
        <v>37</v>
      </c>
      <c r="C3" s="38">
        <v>18</v>
      </c>
      <c r="D3" s="38">
        <v>32</v>
      </c>
    </row>
    <row r="4" spans="1:4" x14ac:dyDescent="0.25">
      <c r="A4" s="38">
        <v>33.5</v>
      </c>
      <c r="B4" s="38">
        <v>38</v>
      </c>
      <c r="C4" s="38">
        <v>25</v>
      </c>
      <c r="D4" s="38">
        <v>32</v>
      </c>
    </row>
    <row r="5" spans="1:4" x14ac:dyDescent="0.25">
      <c r="A5" s="38">
        <v>28</v>
      </c>
      <c r="B5" s="38">
        <v>26</v>
      </c>
      <c r="C5" s="38">
        <v>30</v>
      </c>
      <c r="D5" s="38">
        <v>24</v>
      </c>
    </row>
    <row r="6" spans="1:4" x14ac:dyDescent="0.25">
      <c r="A6" s="38">
        <v>34</v>
      </c>
      <c r="B6" s="38">
        <v>40</v>
      </c>
      <c r="C6" s="38">
        <v>30</v>
      </c>
      <c r="D6" s="38">
        <v>36</v>
      </c>
    </row>
    <row r="7" spans="1:4" x14ac:dyDescent="0.25">
      <c r="A7" s="38">
        <v>15</v>
      </c>
      <c r="B7" s="38">
        <v>22</v>
      </c>
      <c r="C7" s="38">
        <v>11</v>
      </c>
      <c r="D7" s="38">
        <v>21</v>
      </c>
    </row>
    <row r="8" spans="1:4" x14ac:dyDescent="0.25">
      <c r="A8" s="38"/>
      <c r="B8" s="38">
        <v>17.5</v>
      </c>
      <c r="C8" s="38"/>
      <c r="D8" s="38">
        <v>11</v>
      </c>
    </row>
    <row r="9" spans="1:4" x14ac:dyDescent="0.25">
      <c r="A9" s="38">
        <v>33</v>
      </c>
      <c r="B9" s="38">
        <v>36</v>
      </c>
      <c r="C9" s="38">
        <v>38</v>
      </c>
      <c r="D9" s="38">
        <v>37</v>
      </c>
    </row>
    <row r="10" spans="1:4" x14ac:dyDescent="0.25">
      <c r="A10" s="38">
        <v>23.5</v>
      </c>
      <c r="B10" s="38">
        <v>35</v>
      </c>
      <c r="C10" s="38">
        <v>18</v>
      </c>
      <c r="D10" s="38">
        <v>23</v>
      </c>
    </row>
    <row r="11" spans="1:4" x14ac:dyDescent="0.25">
      <c r="A11" s="38">
        <v>15.5</v>
      </c>
      <c r="B11" s="38">
        <v>16</v>
      </c>
      <c r="C11" s="37">
        <v>9</v>
      </c>
      <c r="D11" s="37">
        <v>11</v>
      </c>
    </row>
    <row r="12" spans="1:4" x14ac:dyDescent="0.25">
      <c r="A12" s="37">
        <v>28</v>
      </c>
      <c r="B12" s="37"/>
      <c r="C12" s="37">
        <v>25</v>
      </c>
      <c r="D12" s="37"/>
    </row>
    <row r="13" spans="1:4" x14ac:dyDescent="0.25">
      <c r="A13" s="37">
        <v>26.5</v>
      </c>
      <c r="B13" s="37">
        <v>25.5</v>
      </c>
      <c r="C13" s="37">
        <v>18</v>
      </c>
      <c r="D13" s="37">
        <v>16</v>
      </c>
    </row>
    <row r="14" spans="1:4" x14ac:dyDescent="0.25">
      <c r="A14" s="37">
        <v>25.5</v>
      </c>
      <c r="B14" s="37">
        <v>26</v>
      </c>
      <c r="C14" s="37">
        <v>19</v>
      </c>
      <c r="D14" s="37">
        <v>18</v>
      </c>
    </row>
    <row r="15" spans="1:4" x14ac:dyDescent="0.25">
      <c r="A15" s="37">
        <v>32</v>
      </c>
      <c r="B15" s="37">
        <v>31.5</v>
      </c>
      <c r="C15" s="37">
        <v>28</v>
      </c>
      <c r="D15" s="37">
        <v>29</v>
      </c>
    </row>
    <row r="16" spans="1:4" x14ac:dyDescent="0.25">
      <c r="A16" s="37">
        <v>25.5</v>
      </c>
      <c r="B16" s="37">
        <v>27</v>
      </c>
      <c r="C16" s="37">
        <v>17</v>
      </c>
      <c r="D16" s="37">
        <v>22</v>
      </c>
    </row>
    <row r="17" spans="1:4" x14ac:dyDescent="0.25">
      <c r="A17" s="37"/>
      <c r="B17" s="37">
        <v>26.5</v>
      </c>
      <c r="C17" s="37"/>
      <c r="D17" s="37">
        <v>27</v>
      </c>
    </row>
    <row r="18" spans="1:4" x14ac:dyDescent="0.25">
      <c r="A18" s="37"/>
      <c r="B18" s="37">
        <v>13</v>
      </c>
      <c r="C18" s="37"/>
      <c r="D18" s="37">
        <v>7</v>
      </c>
    </row>
    <row r="19" spans="1:4" x14ac:dyDescent="0.25">
      <c r="A19" s="37">
        <v>29</v>
      </c>
      <c r="B19" s="37">
        <v>29.5</v>
      </c>
      <c r="C19" s="37">
        <v>21</v>
      </c>
      <c r="D19" s="37">
        <v>20</v>
      </c>
    </row>
    <row r="20" spans="1:4" x14ac:dyDescent="0.25">
      <c r="A20" s="37">
        <v>20</v>
      </c>
      <c r="B20" s="37">
        <v>26</v>
      </c>
      <c r="C20" s="37">
        <v>20</v>
      </c>
      <c r="D20" s="37">
        <v>13</v>
      </c>
    </row>
    <row r="21" spans="1:4" x14ac:dyDescent="0.25">
      <c r="A21" s="37">
        <v>28.5</v>
      </c>
      <c r="B21" s="37">
        <v>29</v>
      </c>
      <c r="C21" s="37">
        <v>23</v>
      </c>
      <c r="D21" s="37">
        <v>21</v>
      </c>
    </row>
    <row r="22" spans="1:4" x14ac:dyDescent="0.25">
      <c r="A22" s="37">
        <v>25</v>
      </c>
      <c r="B22" s="37">
        <v>24</v>
      </c>
      <c r="C22" s="37">
        <v>16</v>
      </c>
      <c r="D22" s="37">
        <v>16</v>
      </c>
    </row>
    <row r="23" spans="1:4" x14ac:dyDescent="0.25">
      <c r="A23" s="37">
        <v>29</v>
      </c>
      <c r="B23" s="37">
        <v>30.5</v>
      </c>
      <c r="C23" s="37">
        <v>20</v>
      </c>
      <c r="D23" s="37">
        <v>18</v>
      </c>
    </row>
    <row r="24" spans="1:4" x14ac:dyDescent="0.25">
      <c r="A24" s="37">
        <v>25</v>
      </c>
      <c r="B24" s="37">
        <v>24.5</v>
      </c>
      <c r="C24" s="37">
        <v>19</v>
      </c>
      <c r="D24" s="37">
        <v>21</v>
      </c>
    </row>
    <row r="25" spans="1:4" x14ac:dyDescent="0.25">
      <c r="A25" s="37">
        <v>27</v>
      </c>
      <c r="B25" s="37">
        <v>30</v>
      </c>
      <c r="C25" s="37">
        <v>21</v>
      </c>
      <c r="D25" s="37">
        <v>24</v>
      </c>
    </row>
    <row r="26" spans="1:4" x14ac:dyDescent="0.25">
      <c r="A26" s="37">
        <v>27</v>
      </c>
      <c r="B26" s="37">
        <v>24.5</v>
      </c>
      <c r="C26" s="37">
        <v>20</v>
      </c>
      <c r="D26" s="37">
        <v>19</v>
      </c>
    </row>
    <row r="27" spans="1:4" x14ac:dyDescent="0.25">
      <c r="A27" s="37">
        <v>24</v>
      </c>
      <c r="B27" s="37">
        <v>24.5</v>
      </c>
      <c r="C27" s="37">
        <v>14</v>
      </c>
      <c r="D27" s="37">
        <v>13</v>
      </c>
    </row>
    <row r="28" spans="1:4" x14ac:dyDescent="0.25">
      <c r="A28" s="37">
        <v>27.5</v>
      </c>
      <c r="B28" s="37">
        <v>28.5</v>
      </c>
      <c r="C28" s="37">
        <v>19</v>
      </c>
      <c r="D28" s="37">
        <v>18</v>
      </c>
    </row>
    <row r="29" spans="1:4" x14ac:dyDescent="0.25">
      <c r="A29" s="37">
        <v>29</v>
      </c>
      <c r="B29" s="37">
        <v>28.5</v>
      </c>
      <c r="C29" s="37">
        <v>21</v>
      </c>
      <c r="D29" s="37">
        <v>21</v>
      </c>
    </row>
    <row r="30" spans="1:4" x14ac:dyDescent="0.25">
      <c r="A30" s="37">
        <v>29.5</v>
      </c>
      <c r="B30" s="37">
        <v>33</v>
      </c>
      <c r="C30" s="37">
        <v>23</v>
      </c>
      <c r="D30" s="37">
        <v>31</v>
      </c>
    </row>
    <row r="31" spans="1:4" x14ac:dyDescent="0.25">
      <c r="A31" s="37">
        <v>25.5</v>
      </c>
      <c r="B31" s="37">
        <v>23</v>
      </c>
      <c r="C31" s="37">
        <v>20</v>
      </c>
      <c r="D31" s="37">
        <v>19</v>
      </c>
    </row>
    <row r="32" spans="1:4" x14ac:dyDescent="0.25">
      <c r="A32" s="37">
        <v>24</v>
      </c>
      <c r="B32" s="37">
        <v>29</v>
      </c>
      <c r="C32" s="37">
        <v>15</v>
      </c>
      <c r="D32" s="37">
        <v>22</v>
      </c>
    </row>
    <row r="33" spans="1:4" x14ac:dyDescent="0.25">
      <c r="A33" s="37">
        <v>23.5</v>
      </c>
      <c r="B33" s="37">
        <v>25</v>
      </c>
      <c r="C33" s="37">
        <v>19</v>
      </c>
      <c r="D33" s="37">
        <v>22</v>
      </c>
    </row>
    <row r="34" spans="1:4" x14ac:dyDescent="0.25">
      <c r="A34" s="37">
        <v>33.5</v>
      </c>
      <c r="B34" s="37">
        <v>25.5</v>
      </c>
      <c r="C34" s="37">
        <v>36</v>
      </c>
      <c r="D34" s="37">
        <v>20</v>
      </c>
    </row>
    <row r="35" spans="1:4" x14ac:dyDescent="0.25">
      <c r="A35" s="37"/>
      <c r="B35" s="37">
        <v>25</v>
      </c>
      <c r="C35" s="37"/>
      <c r="D35" s="37">
        <v>18</v>
      </c>
    </row>
    <row r="36" spans="1:4" x14ac:dyDescent="0.25">
      <c r="A36" s="37">
        <v>22</v>
      </c>
      <c r="B36" s="37">
        <v>21</v>
      </c>
      <c r="C36" s="37">
        <v>10</v>
      </c>
      <c r="D36" s="37">
        <v>11</v>
      </c>
    </row>
    <row r="37" spans="1:4" x14ac:dyDescent="0.25">
      <c r="A37" s="37">
        <v>33.5</v>
      </c>
      <c r="B37" s="37">
        <v>30.5</v>
      </c>
      <c r="C37" s="37">
        <v>17</v>
      </c>
      <c r="D37" s="37">
        <v>22</v>
      </c>
    </row>
    <row r="38" spans="1:4" x14ac:dyDescent="0.25">
      <c r="A38" s="37">
        <v>28</v>
      </c>
      <c r="B38" s="37">
        <v>27.5</v>
      </c>
      <c r="C38" s="37">
        <v>13</v>
      </c>
      <c r="D38" s="37">
        <v>11</v>
      </c>
    </row>
    <row r="39" spans="1:4" x14ac:dyDescent="0.25">
      <c r="A39" s="37">
        <v>40.5</v>
      </c>
      <c r="B39" s="37">
        <v>37.5</v>
      </c>
      <c r="C39" s="37">
        <v>32</v>
      </c>
      <c r="D39" s="37">
        <v>29</v>
      </c>
    </row>
    <row r="40" spans="1:4" x14ac:dyDescent="0.25">
      <c r="A40" s="37">
        <v>47.5</v>
      </c>
      <c r="B40" s="37">
        <v>47.5</v>
      </c>
      <c r="C40" s="37">
        <v>37</v>
      </c>
      <c r="D40" s="37">
        <v>45</v>
      </c>
    </row>
    <row r="41" spans="1:4" x14ac:dyDescent="0.25">
      <c r="A41" s="37">
        <v>28.5</v>
      </c>
      <c r="B41" s="37">
        <v>29.5</v>
      </c>
      <c r="C41" s="37">
        <v>15</v>
      </c>
      <c r="D41" s="37">
        <v>16</v>
      </c>
    </row>
    <row r="42" spans="1:4" x14ac:dyDescent="0.25">
      <c r="A42" s="37">
        <v>30.5</v>
      </c>
      <c r="B42" s="37">
        <v>31.5</v>
      </c>
      <c r="C42" s="37">
        <v>18</v>
      </c>
      <c r="D42" s="37">
        <v>20</v>
      </c>
    </row>
    <row r="43" spans="1:4" x14ac:dyDescent="0.25">
      <c r="A43" s="37">
        <v>29.5</v>
      </c>
      <c r="B43" s="37">
        <v>29.5</v>
      </c>
      <c r="C43" s="37">
        <v>17</v>
      </c>
      <c r="D43" s="37">
        <v>15</v>
      </c>
    </row>
    <row r="44" spans="1:4" x14ac:dyDescent="0.25">
      <c r="A44" s="37">
        <v>22</v>
      </c>
      <c r="B44" s="37">
        <v>32.5</v>
      </c>
      <c r="C44" s="37">
        <v>8</v>
      </c>
      <c r="D44" s="37">
        <v>17</v>
      </c>
    </row>
    <row r="45" spans="1:4" x14ac:dyDescent="0.25">
      <c r="A45" s="37">
        <v>34.5</v>
      </c>
      <c r="B45" s="37">
        <v>35.5</v>
      </c>
      <c r="C45" s="37">
        <v>20</v>
      </c>
      <c r="D45" s="37">
        <v>20</v>
      </c>
    </row>
    <row r="46" spans="1:4" x14ac:dyDescent="0.25">
      <c r="A46" s="37">
        <v>30.5</v>
      </c>
      <c r="B46" s="37">
        <v>34.5</v>
      </c>
      <c r="C46" s="37">
        <v>14</v>
      </c>
      <c r="D46" s="37">
        <v>16</v>
      </c>
    </row>
    <row r="47" spans="1:4" x14ac:dyDescent="0.25">
      <c r="A47" s="37">
        <v>25.5</v>
      </c>
      <c r="B47" s="37">
        <v>30</v>
      </c>
      <c r="C47" s="37">
        <v>15</v>
      </c>
      <c r="D47" s="37">
        <v>15</v>
      </c>
    </row>
    <row r="48" spans="1:4" x14ac:dyDescent="0.25">
      <c r="A48" s="37">
        <v>34.5</v>
      </c>
      <c r="B48" s="37">
        <v>32</v>
      </c>
      <c r="C48" s="37">
        <v>33</v>
      </c>
      <c r="D48" s="37">
        <v>26</v>
      </c>
    </row>
    <row r="49" spans="1:4" x14ac:dyDescent="0.25">
      <c r="A49" s="37">
        <v>47</v>
      </c>
      <c r="B49" s="37">
        <v>46</v>
      </c>
      <c r="C49" s="37">
        <v>45</v>
      </c>
      <c r="D49" s="37">
        <v>37</v>
      </c>
    </row>
    <row r="50" spans="1:4" x14ac:dyDescent="0.25">
      <c r="A50" s="37">
        <v>35.5</v>
      </c>
      <c r="B50" s="37">
        <v>35.5</v>
      </c>
      <c r="C50" s="37">
        <v>44</v>
      </c>
      <c r="D50" s="37">
        <v>38</v>
      </c>
    </row>
    <row r="51" spans="1:4" x14ac:dyDescent="0.25">
      <c r="A51" s="37">
        <v>37</v>
      </c>
      <c r="B51" s="37">
        <v>36.5</v>
      </c>
      <c r="C51" s="37">
        <v>34</v>
      </c>
      <c r="D51" s="37">
        <v>34</v>
      </c>
    </row>
    <row r="52" spans="1:4" x14ac:dyDescent="0.25">
      <c r="A52" s="37">
        <v>33</v>
      </c>
      <c r="B52" s="37">
        <v>32.5</v>
      </c>
      <c r="C52" s="37">
        <v>30</v>
      </c>
      <c r="D52" s="37">
        <v>32</v>
      </c>
    </row>
    <row r="53" spans="1:4" x14ac:dyDescent="0.25">
      <c r="A53" s="37">
        <v>36.5</v>
      </c>
      <c r="B53" s="37">
        <v>41</v>
      </c>
      <c r="C53" s="37">
        <v>36</v>
      </c>
      <c r="D53" s="37">
        <v>35</v>
      </c>
    </row>
    <row r="54" spans="1:4" x14ac:dyDescent="0.25">
      <c r="A54" s="37">
        <v>31</v>
      </c>
      <c r="B54" s="37">
        <v>32.5</v>
      </c>
      <c r="C54" s="37">
        <v>31</v>
      </c>
      <c r="D54" s="37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Repeatability</vt:lpstr>
      <vt:lpstr>Sheet1</vt:lpstr>
      <vt:lpstr>CleanData</vt:lpstr>
      <vt:lpstr>Stats</vt:lpstr>
      <vt:lpstr>IOP Values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Raphtis</dc:creator>
  <cp:lastModifiedBy>Christine Harman</cp:lastModifiedBy>
  <dcterms:created xsi:type="dcterms:W3CDTF">2021-06-07T21:03:23Z</dcterms:created>
  <dcterms:modified xsi:type="dcterms:W3CDTF">2023-08-18T16:32:29Z</dcterms:modified>
</cp:coreProperties>
</file>